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autoCompressPictures="0" defaultThemeVersion="124226"/>
  <mc:AlternateContent xmlns:mc="http://schemas.openxmlformats.org/markup-compatibility/2006">
    <mc:Choice Requires="x15">
      <x15ac:absPath xmlns:x15ac="http://schemas.microsoft.com/office/spreadsheetml/2010/11/ac" url="P:\3. Procédures et modèles\2. Modèles\0. Outils surveillance\Grille de dotation\"/>
    </mc:Choice>
  </mc:AlternateContent>
  <xr:revisionPtr revIDLastSave="0" documentId="13_ncr:1_{B8A51F86-0367-4FC2-AB73-0C56353B2D86}" xr6:coauthVersionLast="47" xr6:coauthVersionMax="47" xr10:uidLastSave="{00000000-0000-0000-0000-000000000000}"/>
  <workbookProtection workbookAlgorithmName="SHA-512" workbookHashValue="9VOuJhA3VVSZlW5qD27Em0cKNyeOlnfR65X/kJEMGRX4pZuKJ1v0zqUVunW+7WesWmIeVBMPitFagkyzpR4bcQ==" workbookSaltValue="RDpqO16xrASHJ7nR/THs+w==" workbookSpinCount="100000" lockStructure="1"/>
  <bookViews>
    <workbookView xWindow="-120" yWindow="-120" windowWidth="29040" windowHeight="15840" tabRatio="785" activeTab="1" xr2:uid="{00000000-000D-0000-FFFF-FFFF00000000}"/>
  </bookViews>
  <sheets>
    <sheet name="Guide" sheetId="236" r:id="rId1"/>
    <sheet name="Personnel" sheetId="46" r:id="rId2"/>
    <sheet name="G1" sheetId="97" r:id="rId3"/>
    <sheet name="G2" sheetId="359" r:id="rId4"/>
    <sheet name="G3" sheetId="360" r:id="rId5"/>
    <sheet name="G4" sheetId="361" r:id="rId6"/>
    <sheet name="G5" sheetId="362" r:id="rId7"/>
    <sheet name="G6" sheetId="363" r:id="rId8"/>
    <sheet name="G7" sheetId="364" r:id="rId9"/>
    <sheet name="G8" sheetId="365" r:id="rId10"/>
    <sheet name="G9" sheetId="366" r:id="rId11"/>
    <sheet name="G10" sheetId="367" r:id="rId12"/>
    <sheet name="G11" sheetId="368" r:id="rId13"/>
    <sheet name="G12" sheetId="369" r:id="rId14"/>
    <sheet name="G13" sheetId="370" r:id="rId15"/>
    <sheet name="G14" sheetId="371" r:id="rId16"/>
    <sheet name="G15" sheetId="372" r:id="rId17"/>
    <sheet name="ControlePersonnel" sheetId="124" r:id="rId18"/>
    <sheet name="Recap" sheetId="105" r:id="rId19"/>
    <sheet name="Differentiels" sheetId="275" state="hidden" r:id="rId20"/>
    <sheet name="ControleGroupes" sheetId="373" state="hidden" r:id="rId21"/>
    <sheet name="Donnees" sheetId="96" state="hidden" r:id="rId22"/>
  </sheets>
  <definedNames>
    <definedName name="_xlnm._FilterDatabase" localSheetId="2" hidden="1">'G1'!#REF!</definedName>
    <definedName name="_xlnm._FilterDatabase" localSheetId="11" hidden="1">'G10'!#REF!</definedName>
    <definedName name="_xlnm._FilterDatabase" localSheetId="12" hidden="1">'G11'!#REF!</definedName>
    <definedName name="_xlnm._FilterDatabase" localSheetId="13" hidden="1">'G12'!#REF!</definedName>
    <definedName name="_xlnm._FilterDatabase" localSheetId="14" hidden="1">'G13'!#REF!</definedName>
    <definedName name="_xlnm._FilterDatabase" localSheetId="15" hidden="1">'G14'!#REF!</definedName>
    <definedName name="_xlnm._FilterDatabase" localSheetId="16" hidden="1">'G15'!#REF!</definedName>
    <definedName name="_xlnm._FilterDatabase" localSheetId="3" hidden="1">'G2'!#REF!</definedName>
    <definedName name="_xlnm._FilterDatabase" localSheetId="4" hidden="1">'G3'!#REF!</definedName>
    <definedName name="_xlnm._FilterDatabase" localSheetId="5" hidden="1">'G4'!#REF!</definedName>
    <definedName name="_xlnm._FilterDatabase" localSheetId="6" hidden="1">'G5'!#REF!</definedName>
    <definedName name="_xlnm._FilterDatabase" localSheetId="7" hidden="1">'G6'!#REF!</definedName>
    <definedName name="_xlnm._FilterDatabase" localSheetId="8" hidden="1">'G7'!#REF!</definedName>
    <definedName name="_xlnm._FilterDatabase" localSheetId="9" hidden="1">'G8'!#REF!</definedName>
    <definedName name="_xlnm._FilterDatabase" localSheetId="10" hidden="1">'G9'!#REF!</definedName>
    <definedName name="_xlnm.Print_Area" localSheetId="20">ControleGroupes!$CF$2:$DA$81</definedName>
    <definedName name="_xlnm.Print_Area" localSheetId="17">ControlePersonnel!$BJ$2:$CE$177</definedName>
    <definedName name="_xlnm.Print_Area" localSheetId="2">'G1'!$N$2:$CC$250</definedName>
    <definedName name="_xlnm.Print_Area" localSheetId="11">'G10'!$N$2:$CC$250</definedName>
    <definedName name="_xlnm.Print_Area" localSheetId="12">'G11'!$N$2:$CC$250</definedName>
    <definedName name="_xlnm.Print_Area" localSheetId="13">'G12'!$N$2:$CC$250</definedName>
    <definedName name="_xlnm.Print_Area" localSheetId="14">'G13'!$N$2:$CC$250</definedName>
    <definedName name="_xlnm.Print_Area" localSheetId="15">'G14'!$N$2:$CC$250</definedName>
    <definedName name="_xlnm.Print_Area" localSheetId="16">'G15'!$N$2:$CC$250</definedName>
    <definedName name="_xlnm.Print_Area" localSheetId="3">'G2'!$N$2:$CC$250</definedName>
    <definedName name="_xlnm.Print_Area" localSheetId="4">'G3'!$N$2:$CC$250</definedName>
    <definedName name="_xlnm.Print_Area" localSheetId="5">'G4'!$N$2:$CC$250</definedName>
    <definedName name="_xlnm.Print_Area" localSheetId="6">'G5'!$N$2:$CC$250</definedName>
    <definedName name="_xlnm.Print_Area" localSheetId="7">'G6'!$N$2:$CC$250</definedName>
    <definedName name="_xlnm.Print_Area" localSheetId="8">'G7'!$N$2:$CC$250</definedName>
    <definedName name="_xlnm.Print_Area" localSheetId="9">'G8'!$N$2:$CC$250</definedName>
    <definedName name="_xlnm.Print_Area" localSheetId="10">'G9'!$N$2:$CC$250</definedName>
    <definedName name="_xlnm.Print_Area" localSheetId="0">Guide!$C$2:$K$122</definedName>
    <definedName name="_xlnm.Print_Area" localSheetId="1">Personnel!$B$1:$K$95</definedName>
    <definedName name="_xlnm.Print_Area" localSheetId="18">Recap!$B$2:$M$44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1" i="46" l="1"/>
  <c r="BK84" i="124"/>
  <c r="CA76" i="364"/>
  <c r="BZ76" i="364"/>
  <c r="BY76" i="364"/>
  <c r="CA76" i="363"/>
  <c r="BZ76" i="363"/>
  <c r="BY76" i="363"/>
  <c r="CA76" i="362"/>
  <c r="BZ76" i="362"/>
  <c r="BY76" i="362"/>
  <c r="CA76" i="361"/>
  <c r="BZ76" i="361"/>
  <c r="BY76" i="361"/>
  <c r="CA76" i="360"/>
  <c r="BZ76" i="360"/>
  <c r="BY76" i="360"/>
  <c r="CA76" i="359"/>
  <c r="BZ76" i="359"/>
  <c r="BY76" i="359"/>
  <c r="CA76" i="97"/>
  <c r="BY76" i="97"/>
  <c r="BZ76" i="97"/>
  <c r="BZ109" i="372"/>
  <c r="BZ110" i="372"/>
  <c r="BZ111" i="372"/>
  <c r="CA76" i="372"/>
  <c r="BZ76" i="372"/>
  <c r="BY76" i="372"/>
  <c r="CA76" i="371"/>
  <c r="BZ76" i="371"/>
  <c r="BY76" i="371"/>
  <c r="CA76" i="370"/>
  <c r="BZ76" i="370"/>
  <c r="BY76" i="370"/>
  <c r="CA76" i="369"/>
  <c r="BZ76" i="369"/>
  <c r="BY76" i="369"/>
  <c r="CA76" i="368"/>
  <c r="BZ76" i="368"/>
  <c r="BY76" i="368"/>
  <c r="CA76" i="367"/>
  <c r="BZ76" i="367"/>
  <c r="BY76" i="367"/>
  <c r="CA76" i="366"/>
  <c r="BZ76" i="366"/>
  <c r="BY76" i="366"/>
  <c r="CA76" i="365"/>
  <c r="BY76" i="365"/>
  <c r="BZ76" i="365"/>
  <c r="BZ75" i="365"/>
  <c r="BZ77" i="365"/>
  <c r="CC94" i="360"/>
  <c r="CD94" i="360" s="1"/>
  <c r="CC93" i="360"/>
  <c r="CD93" i="360" s="1"/>
  <c r="CC92" i="360"/>
  <c r="CD92" i="360" s="1"/>
  <c r="CC91" i="360"/>
  <c r="J91" i="360" s="1"/>
  <c r="CC90" i="360"/>
  <c r="CD90" i="360" s="1"/>
  <c r="CC89" i="360"/>
  <c r="CD89" i="360" s="1"/>
  <c r="CC88" i="360"/>
  <c r="CC87" i="360"/>
  <c r="CD87" i="360" s="1"/>
  <c r="CC86" i="360"/>
  <c r="CD86" i="360" s="1"/>
  <c r="CC85" i="360"/>
  <c r="CD85" i="360" s="1"/>
  <c r="CC84" i="360"/>
  <c r="CD84" i="360" s="1"/>
  <c r="CC83" i="360"/>
  <c r="J83" i="360" s="1"/>
  <c r="CC82" i="360"/>
  <c r="CD82" i="360" s="1"/>
  <c r="CC81" i="360"/>
  <c r="CD81" i="360" s="1"/>
  <c r="CC80" i="360"/>
  <c r="CD80" i="360" s="1"/>
  <c r="CC79" i="360"/>
  <c r="CD79" i="360" s="1"/>
  <c r="CC78" i="360"/>
  <c r="CD78" i="360" s="1"/>
  <c r="CC77" i="360"/>
  <c r="CD77" i="360" s="1"/>
  <c r="J92" i="360"/>
  <c r="J308" i="372"/>
  <c r="J307" i="372"/>
  <c r="J306" i="372"/>
  <c r="J305" i="372"/>
  <c r="J304" i="372"/>
  <c r="J303" i="372"/>
  <c r="J302" i="372"/>
  <c r="J301" i="372"/>
  <c r="J300" i="372"/>
  <c r="J299" i="372"/>
  <c r="J298" i="372"/>
  <c r="J297" i="372"/>
  <c r="J296" i="372"/>
  <c r="J295" i="372"/>
  <c r="J294" i="372"/>
  <c r="J293" i="372"/>
  <c r="J292" i="372"/>
  <c r="J291" i="372"/>
  <c r="J290" i="372"/>
  <c r="J289" i="372"/>
  <c r="J288" i="372"/>
  <c r="J287" i="372"/>
  <c r="J286" i="372"/>
  <c r="J285" i="372"/>
  <c r="J284" i="372"/>
  <c r="J283" i="372"/>
  <c r="J282" i="372"/>
  <c r="J281" i="372"/>
  <c r="J280" i="372"/>
  <c r="J279" i="372"/>
  <c r="J278" i="372"/>
  <c r="J277" i="372"/>
  <c r="J276" i="372"/>
  <c r="J275" i="372"/>
  <c r="J274" i="372"/>
  <c r="J273" i="372"/>
  <c r="J272" i="372"/>
  <c r="J271" i="372"/>
  <c r="J270" i="372"/>
  <c r="J269" i="372"/>
  <c r="J268" i="372"/>
  <c r="J267" i="372"/>
  <c r="J266" i="372"/>
  <c r="J265" i="372"/>
  <c r="J264" i="372"/>
  <c r="J263" i="372"/>
  <c r="J262" i="372"/>
  <c r="J261" i="372"/>
  <c r="J260" i="372"/>
  <c r="J259" i="372"/>
  <c r="J258" i="372"/>
  <c r="J257" i="372"/>
  <c r="J256" i="372"/>
  <c r="J255" i="372"/>
  <c r="J254" i="372"/>
  <c r="J253" i="372"/>
  <c r="J252" i="372"/>
  <c r="J251" i="372"/>
  <c r="J250" i="372"/>
  <c r="J249" i="372"/>
  <c r="J248" i="372"/>
  <c r="J247" i="372"/>
  <c r="J246" i="372"/>
  <c r="J245" i="372"/>
  <c r="J244" i="372"/>
  <c r="J243" i="372"/>
  <c r="J242" i="372"/>
  <c r="J308" i="371"/>
  <c r="J307" i="371"/>
  <c r="J306" i="371"/>
  <c r="J305" i="371"/>
  <c r="J304" i="371"/>
  <c r="J303" i="371"/>
  <c r="J302" i="371"/>
  <c r="J301" i="371"/>
  <c r="J300" i="371"/>
  <c r="J299" i="371"/>
  <c r="J298" i="371"/>
  <c r="J297" i="371"/>
  <c r="J296" i="371"/>
  <c r="J295" i="371"/>
  <c r="J294" i="371"/>
  <c r="J293" i="371"/>
  <c r="J292" i="371"/>
  <c r="J291" i="371"/>
  <c r="J290" i="371"/>
  <c r="J289" i="371"/>
  <c r="J288" i="371"/>
  <c r="J287" i="371"/>
  <c r="J286" i="371"/>
  <c r="J285" i="371"/>
  <c r="J284" i="371"/>
  <c r="J283" i="371"/>
  <c r="J282" i="371"/>
  <c r="J281" i="371"/>
  <c r="J280" i="371"/>
  <c r="J279" i="371"/>
  <c r="J278" i="371"/>
  <c r="J277" i="371"/>
  <c r="J276" i="371"/>
  <c r="J275" i="371"/>
  <c r="J274" i="371"/>
  <c r="J273" i="371"/>
  <c r="J272" i="371"/>
  <c r="J271" i="371"/>
  <c r="J270" i="371"/>
  <c r="J269" i="371"/>
  <c r="J268" i="371"/>
  <c r="J267" i="371"/>
  <c r="J266" i="371"/>
  <c r="J265" i="371"/>
  <c r="J264" i="371"/>
  <c r="J263" i="371"/>
  <c r="J262" i="371"/>
  <c r="J261" i="371"/>
  <c r="J260" i="371"/>
  <c r="J259" i="371"/>
  <c r="J258" i="371"/>
  <c r="J257" i="371"/>
  <c r="J256" i="371"/>
  <c r="J255" i="371"/>
  <c r="J254" i="371"/>
  <c r="J253" i="371"/>
  <c r="J252" i="371"/>
  <c r="J251" i="371"/>
  <c r="J250" i="371"/>
  <c r="J249" i="371"/>
  <c r="J248" i="371"/>
  <c r="J247" i="371"/>
  <c r="J246" i="371"/>
  <c r="J245" i="371"/>
  <c r="J244" i="371"/>
  <c r="J243" i="371"/>
  <c r="J242" i="371"/>
  <c r="J308" i="370"/>
  <c r="J307" i="370"/>
  <c r="J306" i="370"/>
  <c r="J305" i="370"/>
  <c r="J304" i="370"/>
  <c r="J303" i="370"/>
  <c r="J302" i="370"/>
  <c r="J301" i="370"/>
  <c r="J300" i="370"/>
  <c r="J299" i="370"/>
  <c r="J298" i="370"/>
  <c r="J297" i="370"/>
  <c r="J296" i="370"/>
  <c r="J295" i="370"/>
  <c r="J294" i="370"/>
  <c r="J293" i="370"/>
  <c r="J292" i="370"/>
  <c r="J291" i="370"/>
  <c r="J290" i="370"/>
  <c r="J289" i="370"/>
  <c r="J288" i="370"/>
  <c r="J287" i="370"/>
  <c r="J286" i="370"/>
  <c r="J285" i="370"/>
  <c r="J284" i="370"/>
  <c r="J283" i="370"/>
  <c r="J282" i="370"/>
  <c r="J281" i="370"/>
  <c r="J280" i="370"/>
  <c r="J279" i="370"/>
  <c r="J278" i="370"/>
  <c r="J277" i="370"/>
  <c r="J276" i="370"/>
  <c r="J275" i="370"/>
  <c r="J274" i="370"/>
  <c r="J273" i="370"/>
  <c r="J272" i="370"/>
  <c r="J271" i="370"/>
  <c r="J270" i="370"/>
  <c r="J269" i="370"/>
  <c r="J268" i="370"/>
  <c r="J267" i="370"/>
  <c r="J266" i="370"/>
  <c r="J265" i="370"/>
  <c r="J264" i="370"/>
  <c r="J263" i="370"/>
  <c r="J262" i="370"/>
  <c r="J261" i="370"/>
  <c r="J260" i="370"/>
  <c r="J259" i="370"/>
  <c r="J258" i="370"/>
  <c r="J257" i="370"/>
  <c r="J256" i="370"/>
  <c r="J255" i="370"/>
  <c r="J254" i="370"/>
  <c r="J253" i="370"/>
  <c r="J252" i="370"/>
  <c r="J251" i="370"/>
  <c r="J250" i="370"/>
  <c r="J249" i="370"/>
  <c r="J248" i="370"/>
  <c r="J247" i="370"/>
  <c r="J246" i="370"/>
  <c r="J245" i="370"/>
  <c r="J244" i="370"/>
  <c r="J243" i="370"/>
  <c r="J242" i="370"/>
  <c r="J308" i="369"/>
  <c r="J307" i="369"/>
  <c r="J306" i="369"/>
  <c r="J305" i="369"/>
  <c r="J304" i="369"/>
  <c r="J303" i="369"/>
  <c r="J302" i="369"/>
  <c r="J301" i="369"/>
  <c r="J300" i="369"/>
  <c r="J299" i="369"/>
  <c r="J298" i="369"/>
  <c r="J297" i="369"/>
  <c r="J296" i="369"/>
  <c r="J295" i="369"/>
  <c r="J294" i="369"/>
  <c r="J293" i="369"/>
  <c r="J292" i="369"/>
  <c r="J291" i="369"/>
  <c r="J290" i="369"/>
  <c r="J289" i="369"/>
  <c r="J288" i="369"/>
  <c r="J287" i="369"/>
  <c r="J286" i="369"/>
  <c r="J285" i="369"/>
  <c r="J284" i="369"/>
  <c r="J283" i="369"/>
  <c r="J282" i="369"/>
  <c r="J281" i="369"/>
  <c r="J280" i="369"/>
  <c r="J279" i="369"/>
  <c r="J278" i="369"/>
  <c r="J277" i="369"/>
  <c r="J276" i="369"/>
  <c r="J275" i="369"/>
  <c r="J274" i="369"/>
  <c r="J273" i="369"/>
  <c r="J272" i="369"/>
  <c r="J271" i="369"/>
  <c r="J270" i="369"/>
  <c r="J269" i="369"/>
  <c r="J268" i="369"/>
  <c r="J267" i="369"/>
  <c r="J266" i="369"/>
  <c r="J265" i="369"/>
  <c r="J264" i="369"/>
  <c r="J263" i="369"/>
  <c r="J262" i="369"/>
  <c r="J261" i="369"/>
  <c r="J260" i="369"/>
  <c r="J259" i="369"/>
  <c r="J258" i="369"/>
  <c r="J257" i="369"/>
  <c r="J256" i="369"/>
  <c r="J255" i="369"/>
  <c r="J254" i="369"/>
  <c r="J253" i="369"/>
  <c r="J252" i="369"/>
  <c r="J251" i="369"/>
  <c r="J250" i="369"/>
  <c r="J249" i="369"/>
  <c r="J248" i="369"/>
  <c r="J247" i="369"/>
  <c r="J246" i="369"/>
  <c r="J245" i="369"/>
  <c r="J244" i="369"/>
  <c r="J243" i="369"/>
  <c r="J242" i="369"/>
  <c r="J308" i="368"/>
  <c r="J307" i="368"/>
  <c r="J306" i="368"/>
  <c r="J305" i="368"/>
  <c r="J304" i="368"/>
  <c r="J303" i="368"/>
  <c r="J302" i="368"/>
  <c r="J301" i="368"/>
  <c r="J300" i="368"/>
  <c r="J299" i="368"/>
  <c r="J298" i="368"/>
  <c r="J297" i="368"/>
  <c r="J296" i="368"/>
  <c r="J295" i="368"/>
  <c r="J294" i="368"/>
  <c r="J293" i="368"/>
  <c r="J292" i="368"/>
  <c r="J291" i="368"/>
  <c r="J290" i="368"/>
  <c r="J289" i="368"/>
  <c r="J288" i="368"/>
  <c r="J287" i="368"/>
  <c r="J286" i="368"/>
  <c r="J285" i="368"/>
  <c r="J284" i="368"/>
  <c r="J283" i="368"/>
  <c r="J282" i="368"/>
  <c r="J281" i="368"/>
  <c r="J280" i="368"/>
  <c r="J279" i="368"/>
  <c r="J278" i="368"/>
  <c r="J277" i="368"/>
  <c r="J276" i="368"/>
  <c r="J275" i="368"/>
  <c r="J274" i="368"/>
  <c r="J273" i="368"/>
  <c r="J272" i="368"/>
  <c r="J271" i="368"/>
  <c r="J270" i="368"/>
  <c r="J269" i="368"/>
  <c r="J268" i="368"/>
  <c r="J267" i="368"/>
  <c r="J266" i="368"/>
  <c r="J265" i="368"/>
  <c r="J264" i="368"/>
  <c r="J263" i="368"/>
  <c r="J262" i="368"/>
  <c r="J261" i="368"/>
  <c r="J260" i="368"/>
  <c r="J259" i="368"/>
  <c r="J258" i="368"/>
  <c r="J257" i="368"/>
  <c r="J256" i="368"/>
  <c r="J255" i="368"/>
  <c r="J254" i="368"/>
  <c r="J253" i="368"/>
  <c r="J252" i="368"/>
  <c r="J251" i="368"/>
  <c r="J250" i="368"/>
  <c r="J249" i="368"/>
  <c r="J248" i="368"/>
  <c r="J247" i="368"/>
  <c r="J246" i="368"/>
  <c r="J245" i="368"/>
  <c r="J244" i="368"/>
  <c r="J243" i="368"/>
  <c r="J242" i="368"/>
  <c r="J308" i="367"/>
  <c r="J307" i="367"/>
  <c r="J306" i="367"/>
  <c r="J305" i="367"/>
  <c r="J304" i="367"/>
  <c r="J303" i="367"/>
  <c r="J302" i="367"/>
  <c r="J301" i="367"/>
  <c r="J300" i="367"/>
  <c r="J299" i="367"/>
  <c r="J298" i="367"/>
  <c r="J297" i="367"/>
  <c r="J296" i="367"/>
  <c r="J295" i="367"/>
  <c r="J294" i="367"/>
  <c r="J293" i="367"/>
  <c r="J292" i="367"/>
  <c r="J291" i="367"/>
  <c r="J290" i="367"/>
  <c r="J289" i="367"/>
  <c r="J288" i="367"/>
  <c r="J287" i="367"/>
  <c r="J286" i="367"/>
  <c r="J285" i="367"/>
  <c r="J284" i="367"/>
  <c r="J283" i="367"/>
  <c r="J282" i="367"/>
  <c r="J281" i="367"/>
  <c r="J280" i="367"/>
  <c r="J279" i="367"/>
  <c r="J278" i="367"/>
  <c r="J277" i="367"/>
  <c r="J276" i="367"/>
  <c r="J275" i="367"/>
  <c r="J274" i="367"/>
  <c r="J273" i="367"/>
  <c r="J272" i="367"/>
  <c r="J271" i="367"/>
  <c r="J270" i="367"/>
  <c r="J269" i="367"/>
  <c r="J268" i="367"/>
  <c r="J267" i="367"/>
  <c r="J266" i="367"/>
  <c r="J265" i="367"/>
  <c r="J264" i="367"/>
  <c r="J263" i="367"/>
  <c r="J262" i="367"/>
  <c r="J261" i="367"/>
  <c r="J260" i="367"/>
  <c r="J259" i="367"/>
  <c r="J258" i="367"/>
  <c r="J257" i="367"/>
  <c r="J256" i="367"/>
  <c r="J255" i="367"/>
  <c r="J254" i="367"/>
  <c r="J253" i="367"/>
  <c r="J252" i="367"/>
  <c r="J251" i="367"/>
  <c r="J250" i="367"/>
  <c r="J249" i="367"/>
  <c r="J248" i="367"/>
  <c r="J247" i="367"/>
  <c r="J246" i="367"/>
  <c r="J245" i="367"/>
  <c r="J244" i="367"/>
  <c r="J243" i="367"/>
  <c r="J242" i="367"/>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308" i="365"/>
  <c r="J307" i="365"/>
  <c r="J306" i="365"/>
  <c r="J305" i="365"/>
  <c r="J304" i="365"/>
  <c r="J303" i="365"/>
  <c r="J302" i="365"/>
  <c r="J301" i="365"/>
  <c r="J300" i="365"/>
  <c r="J299" i="365"/>
  <c r="J298" i="365"/>
  <c r="J297" i="365"/>
  <c r="J296" i="365"/>
  <c r="J295" i="365"/>
  <c r="J294" i="365"/>
  <c r="J293" i="365"/>
  <c r="J292" i="365"/>
  <c r="J291" i="365"/>
  <c r="J290" i="365"/>
  <c r="J289" i="365"/>
  <c r="J288" i="365"/>
  <c r="J287" i="365"/>
  <c r="J286" i="365"/>
  <c r="J285" i="365"/>
  <c r="J284" i="365"/>
  <c r="J283" i="365"/>
  <c r="J282" i="365"/>
  <c r="J281" i="365"/>
  <c r="J280" i="365"/>
  <c r="J279" i="365"/>
  <c r="J278" i="365"/>
  <c r="J277" i="365"/>
  <c r="J276" i="365"/>
  <c r="J275" i="365"/>
  <c r="J274" i="365"/>
  <c r="J273" i="365"/>
  <c r="J272" i="365"/>
  <c r="J271" i="365"/>
  <c r="J270" i="365"/>
  <c r="J269" i="365"/>
  <c r="J268" i="365"/>
  <c r="J267" i="365"/>
  <c r="J266" i="365"/>
  <c r="J265" i="365"/>
  <c r="J264" i="365"/>
  <c r="J263" i="365"/>
  <c r="J262" i="365"/>
  <c r="J261" i="365"/>
  <c r="J260" i="365"/>
  <c r="J259" i="365"/>
  <c r="J258" i="365"/>
  <c r="J257" i="365"/>
  <c r="J256" i="365"/>
  <c r="J255" i="365"/>
  <c r="J254" i="365"/>
  <c r="J253" i="365"/>
  <c r="J252" i="365"/>
  <c r="J251" i="365"/>
  <c r="J250" i="365"/>
  <c r="J249" i="365"/>
  <c r="J248" i="365"/>
  <c r="J247" i="365"/>
  <c r="J246" i="365"/>
  <c r="J245" i="365"/>
  <c r="J244" i="365"/>
  <c r="J243" i="365"/>
  <c r="J242" i="365"/>
  <c r="J308" i="364"/>
  <c r="J307" i="364"/>
  <c r="J306" i="364"/>
  <c r="J305" i="364"/>
  <c r="J304" i="364"/>
  <c r="J303" i="364"/>
  <c r="J302" i="364"/>
  <c r="J301" i="364"/>
  <c r="J300" i="364"/>
  <c r="J299" i="364"/>
  <c r="J298" i="364"/>
  <c r="J297" i="364"/>
  <c r="J296" i="364"/>
  <c r="J295" i="364"/>
  <c r="J294" i="364"/>
  <c r="J293" i="364"/>
  <c r="J292" i="364"/>
  <c r="J291" i="364"/>
  <c r="J290" i="364"/>
  <c r="J289" i="364"/>
  <c r="J288" i="364"/>
  <c r="J287" i="364"/>
  <c r="J286" i="364"/>
  <c r="J285" i="364"/>
  <c r="J284" i="364"/>
  <c r="J283" i="364"/>
  <c r="J282" i="364"/>
  <c r="J281" i="364"/>
  <c r="J280" i="364"/>
  <c r="J279" i="364"/>
  <c r="J278" i="364"/>
  <c r="J277" i="364"/>
  <c r="J276" i="364"/>
  <c r="J275" i="364"/>
  <c r="J274" i="364"/>
  <c r="J273" i="364"/>
  <c r="J272" i="364"/>
  <c r="J271" i="364"/>
  <c r="J270" i="364"/>
  <c r="J269" i="364"/>
  <c r="J268" i="364"/>
  <c r="J267" i="364"/>
  <c r="J266" i="364"/>
  <c r="J265" i="364"/>
  <c r="J264" i="364"/>
  <c r="J263" i="364"/>
  <c r="J262" i="364"/>
  <c r="J261" i="364"/>
  <c r="J260" i="364"/>
  <c r="J259" i="364"/>
  <c r="J258" i="364"/>
  <c r="J257" i="364"/>
  <c r="J256" i="364"/>
  <c r="J255" i="364"/>
  <c r="J254" i="364"/>
  <c r="J253" i="364"/>
  <c r="J252" i="364"/>
  <c r="J251" i="364"/>
  <c r="J250" i="364"/>
  <c r="J249" i="364"/>
  <c r="J248" i="364"/>
  <c r="J247" i="364"/>
  <c r="J246" i="364"/>
  <c r="J245" i="364"/>
  <c r="J244" i="364"/>
  <c r="J243" i="364"/>
  <c r="J242" i="364"/>
  <c r="J308" i="363"/>
  <c r="J307" i="363"/>
  <c r="J306" i="363"/>
  <c r="J305" i="363"/>
  <c r="J304" i="363"/>
  <c r="J303" i="363"/>
  <c r="J302" i="363"/>
  <c r="J301" i="363"/>
  <c r="J300" i="363"/>
  <c r="J299" i="363"/>
  <c r="J298" i="363"/>
  <c r="J297" i="363"/>
  <c r="J296" i="363"/>
  <c r="J295" i="363"/>
  <c r="J294" i="363"/>
  <c r="J293" i="363"/>
  <c r="J292" i="363"/>
  <c r="J291" i="363"/>
  <c r="J290" i="363"/>
  <c r="J289" i="363"/>
  <c r="J288" i="363"/>
  <c r="J287" i="363"/>
  <c r="J286" i="363"/>
  <c r="J285" i="363"/>
  <c r="J284" i="363"/>
  <c r="J283" i="363"/>
  <c r="J282" i="363"/>
  <c r="J281" i="363"/>
  <c r="J280" i="363"/>
  <c r="J279" i="363"/>
  <c r="J278" i="363"/>
  <c r="J277" i="363"/>
  <c r="J276" i="363"/>
  <c r="J275" i="363"/>
  <c r="J274" i="363"/>
  <c r="J273" i="363"/>
  <c r="J272" i="363"/>
  <c r="J271" i="363"/>
  <c r="J270" i="363"/>
  <c r="J269" i="363"/>
  <c r="J268" i="363"/>
  <c r="J267" i="363"/>
  <c r="J266" i="363"/>
  <c r="J265" i="363"/>
  <c r="J264" i="363"/>
  <c r="J263" i="363"/>
  <c r="J262" i="363"/>
  <c r="J261" i="363"/>
  <c r="J260" i="363"/>
  <c r="J259" i="363"/>
  <c r="J258" i="363"/>
  <c r="J257" i="363"/>
  <c r="J256" i="363"/>
  <c r="J255" i="363"/>
  <c r="J254" i="363"/>
  <c r="J253" i="363"/>
  <c r="J252" i="363"/>
  <c r="J251" i="363"/>
  <c r="J250" i="363"/>
  <c r="J249" i="363"/>
  <c r="J248" i="363"/>
  <c r="J247" i="363"/>
  <c r="J246" i="363"/>
  <c r="J245" i="363"/>
  <c r="J244" i="363"/>
  <c r="J243" i="363"/>
  <c r="J242" i="363"/>
  <c r="J308" i="362"/>
  <c r="J307" i="362"/>
  <c r="J306" i="362"/>
  <c r="J305" i="362"/>
  <c r="J304" i="362"/>
  <c r="J303" i="362"/>
  <c r="J302" i="362"/>
  <c r="J301" i="362"/>
  <c r="J300" i="362"/>
  <c r="J299" i="362"/>
  <c r="J298" i="362"/>
  <c r="J297" i="362"/>
  <c r="J296" i="362"/>
  <c r="J295" i="362"/>
  <c r="J294" i="362"/>
  <c r="J293" i="362"/>
  <c r="J292" i="362"/>
  <c r="J291" i="362"/>
  <c r="J290" i="362"/>
  <c r="J289" i="362"/>
  <c r="J288" i="362"/>
  <c r="J287" i="362"/>
  <c r="J286" i="362"/>
  <c r="J285" i="362"/>
  <c r="J284" i="362"/>
  <c r="J283" i="362"/>
  <c r="J282" i="362"/>
  <c r="J281" i="362"/>
  <c r="J280" i="362"/>
  <c r="J279" i="362"/>
  <c r="J278" i="362"/>
  <c r="J277" i="362"/>
  <c r="J276" i="362"/>
  <c r="J275" i="362"/>
  <c r="J274" i="362"/>
  <c r="J273" i="362"/>
  <c r="J272" i="362"/>
  <c r="J271" i="362"/>
  <c r="J270" i="362"/>
  <c r="J269" i="362"/>
  <c r="J268" i="362"/>
  <c r="J267" i="362"/>
  <c r="J266" i="362"/>
  <c r="J265" i="362"/>
  <c r="J264" i="362"/>
  <c r="J263" i="362"/>
  <c r="J262" i="362"/>
  <c r="J261" i="362"/>
  <c r="J260" i="362"/>
  <c r="J259" i="362"/>
  <c r="J258" i="362"/>
  <c r="J257" i="362"/>
  <c r="J256" i="362"/>
  <c r="J255" i="362"/>
  <c r="J254" i="362"/>
  <c r="J253" i="362"/>
  <c r="J252" i="362"/>
  <c r="J251" i="362"/>
  <c r="J250" i="362"/>
  <c r="J249" i="362"/>
  <c r="J248" i="362"/>
  <c r="J247" i="362"/>
  <c r="J246" i="362"/>
  <c r="J245" i="362"/>
  <c r="J244" i="362"/>
  <c r="J243" i="362"/>
  <c r="J242" i="362"/>
  <c r="J308" i="361"/>
  <c r="J307" i="361"/>
  <c r="J306" i="361"/>
  <c r="J305" i="361"/>
  <c r="J304" i="361"/>
  <c r="J303" i="361"/>
  <c r="J302" i="361"/>
  <c r="J301" i="361"/>
  <c r="J300" i="361"/>
  <c r="J299" i="361"/>
  <c r="J298" i="361"/>
  <c r="J297" i="361"/>
  <c r="J296" i="361"/>
  <c r="J295" i="361"/>
  <c r="J294" i="361"/>
  <c r="J293" i="361"/>
  <c r="J292" i="361"/>
  <c r="J291" i="361"/>
  <c r="J290" i="361"/>
  <c r="J289" i="361"/>
  <c r="J288" i="361"/>
  <c r="J287" i="361"/>
  <c r="J286" i="361"/>
  <c r="J285" i="361"/>
  <c r="J284" i="361"/>
  <c r="J283" i="361"/>
  <c r="J282" i="361"/>
  <c r="J281" i="361"/>
  <c r="J280" i="361"/>
  <c r="J279" i="361"/>
  <c r="J278" i="361"/>
  <c r="J277" i="361"/>
  <c r="J276" i="361"/>
  <c r="J275" i="361"/>
  <c r="J274" i="361"/>
  <c r="J273" i="361"/>
  <c r="J272" i="361"/>
  <c r="J271" i="361"/>
  <c r="J270" i="361"/>
  <c r="J269" i="361"/>
  <c r="J268" i="361"/>
  <c r="J267" i="361"/>
  <c r="J266" i="361"/>
  <c r="J265" i="361"/>
  <c r="J264" i="361"/>
  <c r="J263" i="361"/>
  <c r="J262" i="361"/>
  <c r="J261" i="361"/>
  <c r="J260" i="361"/>
  <c r="J259" i="361"/>
  <c r="J258" i="361"/>
  <c r="J257" i="361"/>
  <c r="J256" i="361"/>
  <c r="J255" i="361"/>
  <c r="J254" i="361"/>
  <c r="J253" i="361"/>
  <c r="J252" i="361"/>
  <c r="J251" i="361"/>
  <c r="J250" i="361"/>
  <c r="J249" i="361"/>
  <c r="J248" i="361"/>
  <c r="J247" i="361"/>
  <c r="J246" i="361"/>
  <c r="J245" i="361"/>
  <c r="J244" i="361"/>
  <c r="J243" i="361"/>
  <c r="J242" i="361"/>
  <c r="J308" i="360"/>
  <c r="J307" i="360"/>
  <c r="J306" i="360"/>
  <c r="J305" i="360"/>
  <c r="J304" i="360"/>
  <c r="J303" i="360"/>
  <c r="J302" i="360"/>
  <c r="J301" i="360"/>
  <c r="J300" i="360"/>
  <c r="J299" i="360"/>
  <c r="J298" i="360"/>
  <c r="J297" i="360"/>
  <c r="J296" i="360"/>
  <c r="J295" i="360"/>
  <c r="J294" i="360"/>
  <c r="J293" i="360"/>
  <c r="J292" i="360"/>
  <c r="J291" i="360"/>
  <c r="J290" i="360"/>
  <c r="J289" i="360"/>
  <c r="J288" i="360"/>
  <c r="J287" i="360"/>
  <c r="J286" i="360"/>
  <c r="J285" i="360"/>
  <c r="J284" i="360"/>
  <c r="J283" i="360"/>
  <c r="J282" i="360"/>
  <c r="J281" i="360"/>
  <c r="J280" i="360"/>
  <c r="J279" i="360"/>
  <c r="J278" i="360"/>
  <c r="J277" i="360"/>
  <c r="J276" i="360"/>
  <c r="J275" i="360"/>
  <c r="J274" i="360"/>
  <c r="J273" i="360"/>
  <c r="J272" i="360"/>
  <c r="J271" i="360"/>
  <c r="J270" i="360"/>
  <c r="J269" i="360"/>
  <c r="J268" i="360"/>
  <c r="J267" i="360"/>
  <c r="J266" i="360"/>
  <c r="J265" i="360"/>
  <c r="J264" i="360"/>
  <c r="J263" i="360"/>
  <c r="J262" i="360"/>
  <c r="J261" i="360"/>
  <c r="J260" i="360"/>
  <c r="J259" i="360"/>
  <c r="J258" i="360"/>
  <c r="J257" i="360"/>
  <c r="J256" i="360"/>
  <c r="J255" i="360"/>
  <c r="J254" i="360"/>
  <c r="J253" i="360"/>
  <c r="J252" i="360"/>
  <c r="J251" i="360"/>
  <c r="J250" i="360"/>
  <c r="J249" i="360"/>
  <c r="J248" i="360"/>
  <c r="J247" i="360"/>
  <c r="J246" i="360"/>
  <c r="J245" i="360"/>
  <c r="J244" i="360"/>
  <c r="J243" i="360"/>
  <c r="J242" i="360"/>
  <c r="J308" i="359"/>
  <c r="J307" i="359"/>
  <c r="J306" i="359"/>
  <c r="J305" i="359"/>
  <c r="J304" i="359"/>
  <c r="J303" i="359"/>
  <c r="J302" i="359"/>
  <c r="J301" i="359"/>
  <c r="J300" i="359"/>
  <c r="J299" i="359"/>
  <c r="J298" i="359"/>
  <c r="J297" i="359"/>
  <c r="J296" i="359"/>
  <c r="J295" i="359"/>
  <c r="J294" i="359"/>
  <c r="J293" i="359"/>
  <c r="J292" i="359"/>
  <c r="J291" i="359"/>
  <c r="J290" i="359"/>
  <c r="J289" i="359"/>
  <c r="J288" i="359"/>
  <c r="J287" i="359"/>
  <c r="J286" i="359"/>
  <c r="J285" i="359"/>
  <c r="J284" i="359"/>
  <c r="J283" i="359"/>
  <c r="J282" i="359"/>
  <c r="J281" i="359"/>
  <c r="J280" i="359"/>
  <c r="J279" i="359"/>
  <c r="J278" i="359"/>
  <c r="J277" i="359"/>
  <c r="J276" i="359"/>
  <c r="J275" i="359"/>
  <c r="J274" i="359"/>
  <c r="J273" i="359"/>
  <c r="J272" i="359"/>
  <c r="J271" i="359"/>
  <c r="J270" i="359"/>
  <c r="J269" i="359"/>
  <c r="J268" i="359"/>
  <c r="J267" i="359"/>
  <c r="J266" i="359"/>
  <c r="J265" i="359"/>
  <c r="J264" i="359"/>
  <c r="J263" i="359"/>
  <c r="J262" i="359"/>
  <c r="J261" i="359"/>
  <c r="J260" i="359"/>
  <c r="J259" i="359"/>
  <c r="J258" i="359"/>
  <c r="J257" i="359"/>
  <c r="J256" i="359"/>
  <c r="J255" i="359"/>
  <c r="J254" i="359"/>
  <c r="J253" i="359"/>
  <c r="J252" i="359"/>
  <c r="J251" i="359"/>
  <c r="J250" i="359"/>
  <c r="J249" i="359"/>
  <c r="J248" i="359"/>
  <c r="J247" i="359"/>
  <c r="J246" i="359"/>
  <c r="J245" i="359"/>
  <c r="J244" i="359"/>
  <c r="J243" i="359"/>
  <c r="J242" i="359"/>
  <c r="CC218" i="372"/>
  <c r="CC230" i="372"/>
  <c r="CC229" i="372"/>
  <c r="CC228" i="372"/>
  <c r="CC227" i="372"/>
  <c r="CC226" i="372"/>
  <c r="CC225" i="372"/>
  <c r="CC224" i="372"/>
  <c r="CC223" i="372"/>
  <c r="CC222" i="372"/>
  <c r="CC221" i="372"/>
  <c r="CC220" i="372"/>
  <c r="CC219" i="372"/>
  <c r="CC217" i="372"/>
  <c r="CC216" i="372"/>
  <c r="CC215" i="372"/>
  <c r="CC214" i="372"/>
  <c r="CC213" i="372"/>
  <c r="CC212" i="372"/>
  <c r="CC211" i="372"/>
  <c r="CC230" i="371"/>
  <c r="CC229" i="371"/>
  <c r="CC228" i="371"/>
  <c r="CC227" i="371"/>
  <c r="CC226" i="371"/>
  <c r="CC225" i="371"/>
  <c r="CC224" i="371"/>
  <c r="CC223" i="371"/>
  <c r="CC222" i="371"/>
  <c r="CC221" i="371"/>
  <c r="CC220" i="371"/>
  <c r="CC219" i="371"/>
  <c r="CC218" i="371"/>
  <c r="CC217" i="371"/>
  <c r="CC216" i="371"/>
  <c r="CC215" i="371"/>
  <c r="CC214" i="371"/>
  <c r="CC213" i="371"/>
  <c r="CC212" i="371"/>
  <c r="CC211" i="371"/>
  <c r="CC230" i="370"/>
  <c r="CC229" i="370"/>
  <c r="CC228" i="370"/>
  <c r="CC227" i="370"/>
  <c r="CC226" i="370"/>
  <c r="CC225" i="370"/>
  <c r="CC224" i="370"/>
  <c r="CC223" i="370"/>
  <c r="CC222" i="370"/>
  <c r="CC221" i="370"/>
  <c r="CC220" i="370"/>
  <c r="CC219" i="370"/>
  <c r="CC218" i="370"/>
  <c r="CC217" i="370"/>
  <c r="CC216" i="370"/>
  <c r="CC215" i="370"/>
  <c r="CC214" i="370"/>
  <c r="CC213" i="370"/>
  <c r="CC212" i="370"/>
  <c r="CC211" i="370"/>
  <c r="CC230" i="369"/>
  <c r="CC229" i="369"/>
  <c r="CC228" i="369"/>
  <c r="CC227" i="369"/>
  <c r="CC226" i="369"/>
  <c r="CC225" i="369"/>
  <c r="CC224" i="369"/>
  <c r="CC223" i="369"/>
  <c r="CC222" i="369"/>
  <c r="CC221" i="369"/>
  <c r="CC220" i="369"/>
  <c r="CC219" i="369"/>
  <c r="CC218" i="369"/>
  <c r="CC217" i="369"/>
  <c r="CC216" i="369"/>
  <c r="CC215" i="369"/>
  <c r="CC214" i="369"/>
  <c r="CC213" i="369"/>
  <c r="CC212" i="369"/>
  <c r="CC211" i="369"/>
  <c r="CC230" i="368"/>
  <c r="CC229" i="368"/>
  <c r="CC228" i="368"/>
  <c r="CC227" i="368"/>
  <c r="CC226" i="368"/>
  <c r="CC225" i="368"/>
  <c r="CC224" i="368"/>
  <c r="CC223" i="368"/>
  <c r="CC222" i="368"/>
  <c r="CC221" i="368"/>
  <c r="CC220" i="368"/>
  <c r="CC219" i="368"/>
  <c r="CC218" i="368"/>
  <c r="CC217" i="368"/>
  <c r="CC216" i="368"/>
  <c r="CC215" i="368"/>
  <c r="CC214" i="368"/>
  <c r="CC213" i="368"/>
  <c r="CC212" i="368"/>
  <c r="CD212" i="368" s="1"/>
  <c r="CC211" i="368"/>
  <c r="CC230" i="367"/>
  <c r="CC229" i="367"/>
  <c r="CC228" i="367"/>
  <c r="CC227" i="367"/>
  <c r="CC226" i="367"/>
  <c r="CC225" i="367"/>
  <c r="CC224" i="367"/>
  <c r="CC223" i="367"/>
  <c r="CC222" i="367"/>
  <c r="CC221" i="367"/>
  <c r="CC220" i="367"/>
  <c r="CC219" i="367"/>
  <c r="CC218" i="367"/>
  <c r="CC217" i="367"/>
  <c r="CC216" i="367"/>
  <c r="CC215" i="367"/>
  <c r="CC214" i="367"/>
  <c r="CC213" i="367"/>
  <c r="CC212" i="367"/>
  <c r="CC211" i="367"/>
  <c r="CC230" i="366"/>
  <c r="CC229" i="366"/>
  <c r="CC228" i="366"/>
  <c r="CC227" i="366"/>
  <c r="CC226" i="366"/>
  <c r="CC225" i="366"/>
  <c r="CC224" i="366"/>
  <c r="CC223" i="366"/>
  <c r="CC222" i="366"/>
  <c r="CC221" i="366"/>
  <c r="CC220" i="366"/>
  <c r="CD220" i="366" s="1"/>
  <c r="CC219" i="366"/>
  <c r="CC218" i="366"/>
  <c r="CC217" i="366"/>
  <c r="CC216" i="366"/>
  <c r="CC215" i="366"/>
  <c r="CC214" i="366"/>
  <c r="CC213" i="366"/>
  <c r="CC212" i="366"/>
  <c r="CC211" i="366"/>
  <c r="CC230" i="365"/>
  <c r="CC229" i="365"/>
  <c r="CC228" i="365"/>
  <c r="CC227" i="365"/>
  <c r="CC226" i="365"/>
  <c r="CC225" i="365"/>
  <c r="CC224" i="365"/>
  <c r="CC223" i="365"/>
  <c r="CD223" i="365" s="1"/>
  <c r="CC222" i="365"/>
  <c r="CC221" i="365"/>
  <c r="CC220" i="365"/>
  <c r="CC219" i="365"/>
  <c r="CC218" i="365"/>
  <c r="CC217" i="365"/>
  <c r="CC216" i="365"/>
  <c r="CC215" i="365"/>
  <c r="CD215" i="365" s="1"/>
  <c r="CC214" i="365"/>
  <c r="CC213" i="365"/>
  <c r="CC212" i="365"/>
  <c r="CC211" i="365"/>
  <c r="CC230" i="364"/>
  <c r="CC229" i="364"/>
  <c r="CC228" i="364"/>
  <c r="CC227" i="364"/>
  <c r="CD227" i="364" s="1"/>
  <c r="CC226" i="364"/>
  <c r="CC225" i="364"/>
  <c r="CC224" i="364"/>
  <c r="CC223" i="364"/>
  <c r="CC222" i="364"/>
  <c r="CC221" i="364"/>
  <c r="CC220" i="364"/>
  <c r="CC219" i="364"/>
  <c r="CD219" i="364" s="1"/>
  <c r="CC218" i="364"/>
  <c r="CC217" i="364"/>
  <c r="CC216" i="364"/>
  <c r="CC215" i="364"/>
  <c r="CC214" i="364"/>
  <c r="CC213" i="364"/>
  <c r="CC212" i="364"/>
  <c r="CC211" i="364"/>
  <c r="CD211" i="364" s="1"/>
  <c r="CC230" i="363"/>
  <c r="CC229" i="363"/>
  <c r="CC228" i="363"/>
  <c r="CC227" i="363"/>
  <c r="CC226" i="363"/>
  <c r="CC225" i="363"/>
  <c r="CC224" i="363"/>
  <c r="CC223" i="363"/>
  <c r="CD223" i="363" s="1"/>
  <c r="CC222" i="363"/>
  <c r="CC221" i="363"/>
  <c r="CC220" i="363"/>
  <c r="CC219" i="363"/>
  <c r="CC218" i="363"/>
  <c r="CC217" i="363"/>
  <c r="CC216" i="363"/>
  <c r="CC215" i="363"/>
  <c r="CD215" i="363" s="1"/>
  <c r="CC214" i="363"/>
  <c r="CC213" i="363"/>
  <c r="CC212" i="363"/>
  <c r="CC211" i="363"/>
  <c r="CC230" i="362"/>
  <c r="CC229" i="362"/>
  <c r="CC228" i="362"/>
  <c r="CC227" i="362"/>
  <c r="CD227" i="362" s="1"/>
  <c r="CC226" i="362"/>
  <c r="CC225" i="362"/>
  <c r="CC224" i="362"/>
  <c r="CC223" i="362"/>
  <c r="CC222" i="362"/>
  <c r="CC221" i="362"/>
  <c r="CC220" i="362"/>
  <c r="CC219" i="362"/>
  <c r="CD219" i="362" s="1"/>
  <c r="CC218" i="362"/>
  <c r="CC217" i="362"/>
  <c r="CC216" i="362"/>
  <c r="CC215" i="362"/>
  <c r="CC214" i="362"/>
  <c r="CC213" i="362"/>
  <c r="CC212" i="362"/>
  <c r="CC211" i="362"/>
  <c r="CD211" i="362" s="1"/>
  <c r="CC230" i="361"/>
  <c r="CC229" i="361"/>
  <c r="CC228" i="361"/>
  <c r="CC227" i="361"/>
  <c r="CD227" i="361" s="1"/>
  <c r="CC226" i="361"/>
  <c r="CC225" i="361"/>
  <c r="CC224" i="361"/>
  <c r="CC223" i="361"/>
  <c r="CD223" i="361" s="1"/>
  <c r="CC222" i="361"/>
  <c r="CC221" i="361"/>
  <c r="CC220" i="361"/>
  <c r="CC219" i="361"/>
  <c r="CD219" i="361" s="1"/>
  <c r="CC218" i="361"/>
  <c r="CC217" i="361"/>
  <c r="CC216" i="361"/>
  <c r="CC215" i="361"/>
  <c r="CD215" i="361" s="1"/>
  <c r="CC214" i="361"/>
  <c r="CC213" i="361"/>
  <c r="CC212" i="361"/>
  <c r="CC211" i="361"/>
  <c r="CD211" i="361" s="1"/>
  <c r="CC230" i="360"/>
  <c r="CD230" i="360" s="1"/>
  <c r="CC229" i="360"/>
  <c r="CD229" i="360" s="1"/>
  <c r="CC228" i="360"/>
  <c r="CD228" i="360" s="1"/>
  <c r="CC227" i="360"/>
  <c r="CD227" i="360" s="1"/>
  <c r="CC226" i="360"/>
  <c r="CD226" i="360" s="1"/>
  <c r="CC225" i="360"/>
  <c r="CC224" i="360"/>
  <c r="CD224" i="360" s="1"/>
  <c r="CC223" i="360"/>
  <c r="CD223" i="360" s="1"/>
  <c r="CC222" i="360"/>
  <c r="CD222" i="360" s="1"/>
  <c r="CC221" i="360"/>
  <c r="CD221" i="360" s="1"/>
  <c r="CC220" i="360"/>
  <c r="CD220" i="360" s="1"/>
  <c r="CC219" i="360"/>
  <c r="CD219" i="360" s="1"/>
  <c r="CC218" i="360"/>
  <c r="CD218" i="360" s="1"/>
  <c r="CC217" i="360"/>
  <c r="CC216" i="360"/>
  <c r="CD216" i="360" s="1"/>
  <c r="CC215" i="360"/>
  <c r="CD215" i="360" s="1"/>
  <c r="CC214" i="360"/>
  <c r="CD214" i="360" s="1"/>
  <c r="CC213" i="360"/>
  <c r="CD213" i="360" s="1"/>
  <c r="CC212" i="360"/>
  <c r="CD212" i="360" s="1"/>
  <c r="CC230" i="359"/>
  <c r="CD230" i="359" s="1"/>
  <c r="CC229" i="359"/>
  <c r="CD229" i="359" s="1"/>
  <c r="CC228" i="359"/>
  <c r="CC227" i="359"/>
  <c r="CD227" i="359" s="1"/>
  <c r="CC226" i="359"/>
  <c r="CD226" i="359" s="1"/>
  <c r="CC225" i="359"/>
  <c r="CD225" i="359" s="1"/>
  <c r="CC224" i="359"/>
  <c r="CD224" i="359" s="1"/>
  <c r="CC223" i="359"/>
  <c r="CD223" i="359" s="1"/>
  <c r="CC222" i="359"/>
  <c r="CD222" i="359" s="1"/>
  <c r="CC221" i="359"/>
  <c r="CD221" i="359" s="1"/>
  <c r="CC220" i="359"/>
  <c r="CC219" i="359"/>
  <c r="CD219" i="359" s="1"/>
  <c r="CC218" i="359"/>
  <c r="CD218" i="359" s="1"/>
  <c r="CC217" i="359"/>
  <c r="CD217" i="359" s="1"/>
  <c r="CC216" i="359"/>
  <c r="CD216" i="359" s="1"/>
  <c r="CC215" i="359"/>
  <c r="CD215" i="359" s="1"/>
  <c r="CC214" i="359"/>
  <c r="CD214" i="359" s="1"/>
  <c r="CC213" i="359"/>
  <c r="CD213" i="359" s="1"/>
  <c r="CC212" i="359"/>
  <c r="CC211" i="359"/>
  <c r="CD211" i="359" s="1"/>
  <c r="CC196" i="372"/>
  <c r="CC195" i="372"/>
  <c r="CC194" i="372"/>
  <c r="CC193" i="372"/>
  <c r="CC192" i="372"/>
  <c r="CC191" i="372"/>
  <c r="CC190" i="372"/>
  <c r="CC189" i="372"/>
  <c r="CC188" i="372"/>
  <c r="CC187" i="372"/>
  <c r="CC186" i="372"/>
  <c r="CC185" i="372"/>
  <c r="CC184" i="372"/>
  <c r="CD184" i="372" s="1"/>
  <c r="CC183" i="372"/>
  <c r="CC182" i="372"/>
  <c r="CC181" i="372"/>
  <c r="CC180" i="372"/>
  <c r="CC179" i="372"/>
  <c r="CC178" i="372"/>
  <c r="CC177" i="372"/>
  <c r="CC196" i="371"/>
  <c r="CC195" i="371"/>
  <c r="CC194" i="371"/>
  <c r="CC193" i="371"/>
  <c r="CC192" i="371"/>
  <c r="CC191" i="371"/>
  <c r="CC190" i="371"/>
  <c r="CC189" i="371"/>
  <c r="CC188" i="371"/>
  <c r="CC187" i="371"/>
  <c r="CC186" i="371"/>
  <c r="CC185" i="371"/>
  <c r="CC184" i="371"/>
  <c r="CC183" i="371"/>
  <c r="CC182" i="371"/>
  <c r="CC181" i="371"/>
  <c r="CC180" i="371"/>
  <c r="CC179" i="371"/>
  <c r="CC178" i="371"/>
  <c r="CC177" i="371"/>
  <c r="CC196" i="370"/>
  <c r="CC195" i="370"/>
  <c r="CC194" i="370"/>
  <c r="CC193" i="370"/>
  <c r="CC192" i="370"/>
  <c r="CC191" i="370"/>
  <c r="CC190" i="370"/>
  <c r="CC189" i="370"/>
  <c r="CC188" i="370"/>
  <c r="CC187" i="370"/>
  <c r="CC186" i="370"/>
  <c r="CC185" i="370"/>
  <c r="CC184" i="370"/>
  <c r="CC183" i="370"/>
  <c r="CC182" i="370"/>
  <c r="CC181" i="370"/>
  <c r="CC180" i="370"/>
  <c r="CC179" i="370"/>
  <c r="CC178" i="370"/>
  <c r="CC177" i="370"/>
  <c r="CC196" i="369"/>
  <c r="CC195" i="369"/>
  <c r="CC194" i="369"/>
  <c r="CC193" i="369"/>
  <c r="CC192" i="369"/>
  <c r="CC191" i="369"/>
  <c r="CC190" i="369"/>
  <c r="CC189" i="369"/>
  <c r="CC188" i="369"/>
  <c r="CC187" i="369"/>
  <c r="CC186" i="369"/>
  <c r="CC185" i="369"/>
  <c r="CC184" i="369"/>
  <c r="CD184" i="369" s="1"/>
  <c r="CC183" i="369"/>
  <c r="CC182" i="369"/>
  <c r="CC181" i="369"/>
  <c r="CC180" i="369"/>
  <c r="CC179" i="369"/>
  <c r="CC178" i="369"/>
  <c r="CC177" i="369"/>
  <c r="CC196" i="368"/>
  <c r="CC195" i="368"/>
  <c r="CC194" i="368"/>
  <c r="CC193" i="368"/>
  <c r="CC192" i="368"/>
  <c r="CC191" i="368"/>
  <c r="CC190" i="368"/>
  <c r="CC189" i="368"/>
  <c r="CC188" i="368"/>
  <c r="CC187" i="368"/>
  <c r="CC186" i="368"/>
  <c r="CC185" i="368"/>
  <c r="CC184" i="368"/>
  <c r="CC183" i="368"/>
  <c r="CC182" i="368"/>
  <c r="CC181" i="368"/>
  <c r="CC180" i="368"/>
  <c r="CC179" i="368"/>
  <c r="CD179" i="368" s="1"/>
  <c r="CC178" i="368"/>
  <c r="CC177" i="368"/>
  <c r="CC196" i="367"/>
  <c r="CC195" i="367"/>
  <c r="CC194" i="367"/>
  <c r="CC193" i="367"/>
  <c r="CC192" i="367"/>
  <c r="CD192" i="367" s="1"/>
  <c r="CC191" i="367"/>
  <c r="CC190" i="367"/>
  <c r="CC189" i="367"/>
  <c r="CC188" i="367"/>
  <c r="CC187" i="367"/>
  <c r="CC186" i="367"/>
  <c r="CC185" i="367"/>
  <c r="CC184" i="367"/>
  <c r="CC183" i="367"/>
  <c r="CC182" i="367"/>
  <c r="CC181" i="367"/>
  <c r="CC180" i="367"/>
  <c r="CC179" i="367"/>
  <c r="CC178" i="367"/>
  <c r="CC177" i="367"/>
  <c r="CC196" i="366"/>
  <c r="CC195" i="366"/>
  <c r="CC194" i="366"/>
  <c r="CC193" i="366"/>
  <c r="CC192" i="366"/>
  <c r="CC191" i="366"/>
  <c r="CC190" i="366"/>
  <c r="CC189" i="366"/>
  <c r="CC188" i="366"/>
  <c r="CC187" i="366"/>
  <c r="CD187" i="366" s="1"/>
  <c r="CC186" i="366"/>
  <c r="CC185" i="366"/>
  <c r="CC184" i="366"/>
  <c r="CC183" i="366"/>
  <c r="CC182" i="366"/>
  <c r="CC181" i="366"/>
  <c r="CC180" i="366"/>
  <c r="CC179" i="366"/>
  <c r="CC178" i="366"/>
  <c r="CC177" i="366"/>
  <c r="CC196" i="365"/>
  <c r="CC195" i="365"/>
  <c r="CC194" i="365"/>
  <c r="CC193" i="365"/>
  <c r="CD193" i="365" s="1"/>
  <c r="CC192" i="365"/>
  <c r="CC191" i="365"/>
  <c r="CC190" i="365"/>
  <c r="CC189" i="365"/>
  <c r="CC188" i="365"/>
  <c r="CC187" i="365"/>
  <c r="CC186" i="365"/>
  <c r="CC185" i="365"/>
  <c r="CD185" i="365" s="1"/>
  <c r="CC184" i="365"/>
  <c r="CC183" i="365"/>
  <c r="CC182" i="365"/>
  <c r="CC181" i="365"/>
  <c r="CC180" i="365"/>
  <c r="CC179" i="365"/>
  <c r="CC178" i="365"/>
  <c r="CC177" i="365"/>
  <c r="J177" i="365" s="1"/>
  <c r="CC196" i="364"/>
  <c r="CC195" i="364"/>
  <c r="CC194" i="364"/>
  <c r="CC193" i="364"/>
  <c r="CC192" i="364"/>
  <c r="CC191" i="364"/>
  <c r="CC190" i="364"/>
  <c r="CC189" i="364"/>
  <c r="CD189" i="364" s="1"/>
  <c r="CC188" i="364"/>
  <c r="CC187" i="364"/>
  <c r="CC186" i="364"/>
  <c r="CC185" i="364"/>
  <c r="CC184" i="364"/>
  <c r="CC183" i="364"/>
  <c r="CC182" i="364"/>
  <c r="CC181" i="364"/>
  <c r="CD181" i="364" s="1"/>
  <c r="CC180" i="364"/>
  <c r="CC179" i="364"/>
  <c r="CC178" i="364"/>
  <c r="CC177" i="364"/>
  <c r="CC196" i="363"/>
  <c r="CC195" i="363"/>
  <c r="CC194" i="363"/>
  <c r="CC193" i="363"/>
  <c r="CD193" i="363" s="1"/>
  <c r="CC192" i="363"/>
  <c r="CC191" i="363"/>
  <c r="CC190" i="363"/>
  <c r="CC189" i="363"/>
  <c r="CC188" i="363"/>
  <c r="CC187" i="363"/>
  <c r="CC186" i="363"/>
  <c r="CC185" i="363"/>
  <c r="CD185" i="363" s="1"/>
  <c r="CC184" i="363"/>
  <c r="CC183" i="363"/>
  <c r="CC182" i="363"/>
  <c r="CC181" i="363"/>
  <c r="CC180" i="363"/>
  <c r="CC179" i="363"/>
  <c r="CC178" i="363"/>
  <c r="CC177" i="363"/>
  <c r="CD177" i="363" s="1"/>
  <c r="CC196" i="362"/>
  <c r="CC195" i="362"/>
  <c r="CC194" i="362"/>
  <c r="CC193" i="362"/>
  <c r="CC192" i="362"/>
  <c r="CC191" i="362"/>
  <c r="CC190" i="362"/>
  <c r="CC189" i="362"/>
  <c r="CD189" i="362" s="1"/>
  <c r="CC188" i="362"/>
  <c r="CC187" i="362"/>
  <c r="CC186" i="362"/>
  <c r="CC185" i="362"/>
  <c r="CC184" i="362"/>
  <c r="CC183" i="362"/>
  <c r="CC182" i="362"/>
  <c r="CC181" i="362"/>
  <c r="CD181" i="362" s="1"/>
  <c r="CC180" i="362"/>
  <c r="CC179" i="362"/>
  <c r="CC178" i="362"/>
  <c r="CC177" i="362"/>
  <c r="CC196" i="361"/>
  <c r="CC195" i="361"/>
  <c r="CC194" i="361"/>
  <c r="CC193" i="361"/>
  <c r="CD193" i="361" s="1"/>
  <c r="CC192" i="361"/>
  <c r="CC191" i="361"/>
  <c r="CD191" i="361" s="1"/>
  <c r="CC190" i="361"/>
  <c r="CC189" i="361"/>
  <c r="CD189" i="361" s="1"/>
  <c r="CC188" i="361"/>
  <c r="CC187" i="361"/>
  <c r="CC186" i="361"/>
  <c r="CC185" i="361"/>
  <c r="CD185" i="361" s="1"/>
  <c r="CC184" i="361"/>
  <c r="CC183" i="361"/>
  <c r="CD183" i="361" s="1"/>
  <c r="CC182" i="361"/>
  <c r="CC181" i="361"/>
  <c r="CD181" i="361" s="1"/>
  <c r="CC180" i="361"/>
  <c r="CC179" i="361"/>
  <c r="CC178" i="361"/>
  <c r="CC177" i="361"/>
  <c r="CD177" i="361" s="1"/>
  <c r="CC196" i="360"/>
  <c r="CD196" i="360" s="1"/>
  <c r="CC195" i="360"/>
  <c r="CD195" i="360" s="1"/>
  <c r="CC194" i="360"/>
  <c r="CD194" i="360" s="1"/>
  <c r="CC193" i="360"/>
  <c r="CD193" i="360" s="1"/>
  <c r="CC192" i="360"/>
  <c r="CD192" i="360" s="1"/>
  <c r="CC191" i="360"/>
  <c r="CD191" i="360" s="1"/>
  <c r="CC190" i="360"/>
  <c r="CC189" i="360"/>
  <c r="CD189" i="360" s="1"/>
  <c r="CC188" i="360"/>
  <c r="CD188" i="360" s="1"/>
  <c r="CC187" i="360"/>
  <c r="CD187" i="360" s="1"/>
  <c r="CC186" i="360"/>
  <c r="CD186" i="360" s="1"/>
  <c r="CC185" i="360"/>
  <c r="CD185" i="360" s="1"/>
  <c r="CC184" i="360"/>
  <c r="CD184" i="360" s="1"/>
  <c r="CC183" i="360"/>
  <c r="CD183" i="360" s="1"/>
  <c r="CC182" i="360"/>
  <c r="CC181" i="360"/>
  <c r="CD181" i="360" s="1"/>
  <c r="CC180" i="360"/>
  <c r="CD180" i="360" s="1"/>
  <c r="CC179" i="360"/>
  <c r="CD179" i="360" s="1"/>
  <c r="CC178" i="360"/>
  <c r="CD178" i="360" s="1"/>
  <c r="CC177" i="360"/>
  <c r="CD177" i="360" s="1"/>
  <c r="CC196" i="359"/>
  <c r="CD196" i="359" s="1"/>
  <c r="CC195" i="359"/>
  <c r="CD195" i="359" s="1"/>
  <c r="CC194" i="359"/>
  <c r="CC193" i="359"/>
  <c r="CD193" i="359" s="1"/>
  <c r="CC192" i="359"/>
  <c r="CD192" i="359" s="1"/>
  <c r="CC191" i="359"/>
  <c r="CD191" i="359" s="1"/>
  <c r="CC190" i="359"/>
  <c r="CD190" i="359" s="1"/>
  <c r="CC189" i="359"/>
  <c r="CD189" i="359" s="1"/>
  <c r="CC188" i="359"/>
  <c r="CD188" i="359" s="1"/>
  <c r="CC187" i="359"/>
  <c r="CD187" i="359" s="1"/>
  <c r="CC186" i="359"/>
  <c r="CC185" i="359"/>
  <c r="CD185" i="359" s="1"/>
  <c r="CC184" i="359"/>
  <c r="CD184" i="359" s="1"/>
  <c r="CC183" i="359"/>
  <c r="CD183" i="359" s="1"/>
  <c r="CC182" i="359"/>
  <c r="CD182" i="359" s="1"/>
  <c r="CC181" i="359"/>
  <c r="CD181" i="359" s="1"/>
  <c r="CC180" i="359"/>
  <c r="CD180" i="359" s="1"/>
  <c r="CC179" i="359"/>
  <c r="CD179" i="359" s="1"/>
  <c r="CC178" i="359"/>
  <c r="CC162" i="372"/>
  <c r="CC161" i="372"/>
  <c r="CC160" i="372"/>
  <c r="CC159" i="372"/>
  <c r="CC158" i="372"/>
  <c r="CC157" i="372"/>
  <c r="CC156" i="372"/>
  <c r="CC155" i="372"/>
  <c r="CC154" i="372"/>
  <c r="CC153" i="372"/>
  <c r="CC152" i="372"/>
  <c r="CC151" i="372"/>
  <c r="CC150" i="372"/>
  <c r="CC149" i="372"/>
  <c r="CC148" i="372"/>
  <c r="CC147" i="372"/>
  <c r="CC146" i="372"/>
  <c r="CC145" i="372"/>
  <c r="CC144" i="372"/>
  <c r="CC143" i="372"/>
  <c r="CC162" i="371"/>
  <c r="CC161" i="371"/>
  <c r="CC160" i="371"/>
  <c r="CC159" i="371"/>
  <c r="CC158" i="371"/>
  <c r="CC157" i="371"/>
  <c r="CC156" i="371"/>
  <c r="CC155" i="371"/>
  <c r="CC154" i="371"/>
  <c r="CC153" i="371"/>
  <c r="CC152" i="371"/>
  <c r="CC151" i="371"/>
  <c r="CC150" i="371"/>
  <c r="CC149" i="371"/>
  <c r="CC148" i="371"/>
  <c r="CC147" i="371"/>
  <c r="CC146" i="371"/>
  <c r="CC145" i="371"/>
  <c r="CC144" i="371"/>
  <c r="CC143" i="371"/>
  <c r="CC162" i="370"/>
  <c r="CC161" i="370"/>
  <c r="CC160" i="370"/>
  <c r="CC159" i="370"/>
  <c r="CC158" i="370"/>
  <c r="CC157" i="370"/>
  <c r="CC156" i="370"/>
  <c r="CC155" i="370"/>
  <c r="CC154" i="370"/>
  <c r="CC153" i="370"/>
  <c r="CC152" i="370"/>
  <c r="CC151" i="370"/>
  <c r="CC150" i="370"/>
  <c r="CC149" i="370"/>
  <c r="CC148" i="370"/>
  <c r="CC147" i="370"/>
  <c r="CC146" i="370"/>
  <c r="CC145" i="370"/>
  <c r="CC144" i="370"/>
  <c r="CC143" i="370"/>
  <c r="CC162" i="369"/>
  <c r="CC161" i="369"/>
  <c r="CC160" i="369"/>
  <c r="CC159" i="369"/>
  <c r="CC158" i="369"/>
  <c r="CC157" i="369"/>
  <c r="CC156" i="369"/>
  <c r="CC155" i="369"/>
  <c r="CC154" i="369"/>
  <c r="CC153" i="369"/>
  <c r="CC152" i="369"/>
  <c r="CC151" i="369"/>
  <c r="CC150" i="369"/>
  <c r="CC149" i="369"/>
  <c r="CC148" i="369"/>
  <c r="CD148" i="369" s="1"/>
  <c r="CC147" i="369"/>
  <c r="CC146" i="369"/>
  <c r="CC145" i="369"/>
  <c r="CC144" i="369"/>
  <c r="CC143" i="369"/>
  <c r="CC162" i="368"/>
  <c r="CC161" i="368"/>
  <c r="CC160" i="368"/>
  <c r="CC159" i="368"/>
  <c r="CC158" i="368"/>
  <c r="CC157" i="368"/>
  <c r="CC156" i="368"/>
  <c r="CC155" i="368"/>
  <c r="CC154" i="368"/>
  <c r="CC153" i="368"/>
  <c r="CC152" i="368"/>
  <c r="CC151" i="368"/>
  <c r="CC150" i="368"/>
  <c r="CC149" i="368"/>
  <c r="CC148" i="368"/>
  <c r="CC147" i="368"/>
  <c r="CC146" i="368"/>
  <c r="CC145" i="368"/>
  <c r="CC144" i="368"/>
  <c r="CC143" i="368"/>
  <c r="CC162" i="367"/>
  <c r="CC161" i="367"/>
  <c r="CC160" i="367"/>
  <c r="CC159" i="367"/>
  <c r="CC158" i="367"/>
  <c r="CC157" i="367"/>
  <c r="CC156" i="367"/>
  <c r="CD156" i="367" s="1"/>
  <c r="CC155" i="367"/>
  <c r="CC154" i="367"/>
  <c r="CC153" i="367"/>
  <c r="CC152" i="367"/>
  <c r="CC151" i="367"/>
  <c r="CC150" i="367"/>
  <c r="CC149" i="367"/>
  <c r="CC148" i="367"/>
  <c r="CC147" i="367"/>
  <c r="CC146" i="367"/>
  <c r="CC145" i="367"/>
  <c r="CC144" i="367"/>
  <c r="CC143" i="367"/>
  <c r="CC162" i="366"/>
  <c r="CC161" i="366"/>
  <c r="CC160" i="366"/>
  <c r="CC159" i="366"/>
  <c r="CC158" i="366"/>
  <c r="CC157" i="366"/>
  <c r="CC156" i="366"/>
  <c r="CC155" i="366"/>
  <c r="CC154" i="366"/>
  <c r="CC153" i="366"/>
  <c r="CC152" i="366"/>
  <c r="CC151" i="366"/>
  <c r="CC150" i="366"/>
  <c r="CD150" i="366" s="1"/>
  <c r="CC149" i="366"/>
  <c r="CC148" i="366"/>
  <c r="CC147" i="366"/>
  <c r="CC146" i="366"/>
  <c r="CC145" i="366"/>
  <c r="CC144" i="366"/>
  <c r="CC143" i="366"/>
  <c r="CC162" i="365"/>
  <c r="CC161" i="365"/>
  <c r="CC160" i="365"/>
  <c r="CC159" i="365"/>
  <c r="CC158" i="365"/>
  <c r="CC157" i="365"/>
  <c r="CC156" i="365"/>
  <c r="CC155" i="365"/>
  <c r="CD155" i="365" s="1"/>
  <c r="CC154" i="365"/>
  <c r="CC153" i="365"/>
  <c r="CC152" i="365"/>
  <c r="CC151" i="365"/>
  <c r="CC150" i="365"/>
  <c r="CC149" i="365"/>
  <c r="CC148" i="365"/>
  <c r="CC147" i="365"/>
  <c r="CD147" i="365" s="1"/>
  <c r="CC146" i="365"/>
  <c r="CC145" i="365"/>
  <c r="CC144" i="365"/>
  <c r="CC143" i="365"/>
  <c r="CC162" i="364"/>
  <c r="CC161" i="364"/>
  <c r="CC160" i="364"/>
  <c r="CC159" i="364"/>
  <c r="CD159" i="364" s="1"/>
  <c r="CC158" i="364"/>
  <c r="CC157" i="364"/>
  <c r="CC156" i="364"/>
  <c r="CC155" i="364"/>
  <c r="CC154" i="364"/>
  <c r="CC153" i="364"/>
  <c r="CC152" i="364"/>
  <c r="CC151" i="364"/>
  <c r="CD151" i="364" s="1"/>
  <c r="CC150" i="364"/>
  <c r="CC149" i="364"/>
  <c r="CC148" i="364"/>
  <c r="CC147" i="364"/>
  <c r="CC146" i="364"/>
  <c r="CC145" i="364"/>
  <c r="CC144" i="364"/>
  <c r="CC143" i="364"/>
  <c r="CD143" i="364" s="1"/>
  <c r="CC162" i="363"/>
  <c r="CC161" i="363"/>
  <c r="CC160" i="363"/>
  <c r="CC159" i="363"/>
  <c r="CC158" i="363"/>
  <c r="CC157" i="363"/>
  <c r="CC156" i="363"/>
  <c r="CC155" i="363"/>
  <c r="CD155" i="363" s="1"/>
  <c r="CC154" i="363"/>
  <c r="CC153" i="363"/>
  <c r="CC152" i="363"/>
  <c r="CC151" i="363"/>
  <c r="CC150" i="363"/>
  <c r="CC149" i="363"/>
  <c r="CC148" i="363"/>
  <c r="CC147" i="363"/>
  <c r="CD147" i="363" s="1"/>
  <c r="CC146" i="363"/>
  <c r="CC145" i="363"/>
  <c r="CC144" i="363"/>
  <c r="CC143" i="363"/>
  <c r="CC162" i="362"/>
  <c r="CC161" i="362"/>
  <c r="CC160" i="362"/>
  <c r="CC159" i="362"/>
  <c r="CD159" i="362" s="1"/>
  <c r="CC158" i="362"/>
  <c r="CC157" i="362"/>
  <c r="CC156" i="362"/>
  <c r="CC155" i="362"/>
  <c r="CC154" i="362"/>
  <c r="CC153" i="362"/>
  <c r="CC152" i="362"/>
  <c r="CC151" i="362"/>
  <c r="CD151" i="362" s="1"/>
  <c r="CC150" i="362"/>
  <c r="CC149" i="362"/>
  <c r="CC148" i="362"/>
  <c r="CC147" i="362"/>
  <c r="CC146" i="362"/>
  <c r="CC145" i="362"/>
  <c r="CC144" i="362"/>
  <c r="CC143" i="362"/>
  <c r="CD143" i="362" s="1"/>
  <c r="CC162" i="361"/>
  <c r="CC161" i="361"/>
  <c r="CD161" i="361" s="1"/>
  <c r="CC160" i="361"/>
  <c r="CC159" i="361"/>
  <c r="CC158" i="361"/>
  <c r="CC157" i="361"/>
  <c r="CC156" i="361"/>
  <c r="CC155" i="361"/>
  <c r="CD155" i="361" s="1"/>
  <c r="CC154" i="361"/>
  <c r="CC153" i="361"/>
  <c r="CD153" i="361" s="1"/>
  <c r="CC152" i="361"/>
  <c r="CC151" i="361"/>
  <c r="CC150" i="361"/>
  <c r="CC149" i="361"/>
  <c r="CC148" i="361"/>
  <c r="CC147" i="361"/>
  <c r="CD147" i="361" s="1"/>
  <c r="CC146" i="361"/>
  <c r="CC145" i="361"/>
  <c r="CD145" i="361" s="1"/>
  <c r="CC144" i="361"/>
  <c r="CC162" i="360"/>
  <c r="CD162" i="360" s="1"/>
  <c r="CC161" i="360"/>
  <c r="CD161" i="360" s="1"/>
  <c r="CC160" i="360"/>
  <c r="CD160" i="360" s="1"/>
  <c r="CC159" i="360"/>
  <c r="CD159" i="360" s="1"/>
  <c r="CC158" i="360"/>
  <c r="CD158" i="360" s="1"/>
  <c r="CC157" i="360"/>
  <c r="CD157" i="360" s="1"/>
  <c r="CC156" i="360"/>
  <c r="CD156" i="360" s="1"/>
  <c r="CC155" i="360"/>
  <c r="CC154" i="360"/>
  <c r="CD154" i="360" s="1"/>
  <c r="CC153" i="360"/>
  <c r="CD153" i="360" s="1"/>
  <c r="CC152" i="360"/>
  <c r="CD152" i="360" s="1"/>
  <c r="CC151" i="360"/>
  <c r="CD151" i="360" s="1"/>
  <c r="CC150" i="360"/>
  <c r="CD150" i="360" s="1"/>
  <c r="CC149" i="360"/>
  <c r="CD149" i="360" s="1"/>
  <c r="CC148" i="360"/>
  <c r="CD148" i="360" s="1"/>
  <c r="CC147" i="360"/>
  <c r="CC146" i="360"/>
  <c r="CD146" i="360" s="1"/>
  <c r="CC145" i="360"/>
  <c r="CD145" i="360" s="1"/>
  <c r="CC144" i="360"/>
  <c r="CD144" i="360" s="1"/>
  <c r="CC162" i="359"/>
  <c r="CD162" i="359" s="1"/>
  <c r="CC161" i="359"/>
  <c r="CD161" i="359" s="1"/>
  <c r="CC160" i="359"/>
  <c r="CD160" i="359" s="1"/>
  <c r="CC159" i="359"/>
  <c r="CD159" i="359" s="1"/>
  <c r="CC158" i="359"/>
  <c r="CD158" i="359" s="1"/>
  <c r="CC157" i="359"/>
  <c r="CD157" i="359" s="1"/>
  <c r="CC156" i="359"/>
  <c r="CD156" i="359" s="1"/>
  <c r="CC155" i="359"/>
  <c r="CD155" i="359" s="1"/>
  <c r="CC154" i="359"/>
  <c r="CD154" i="359" s="1"/>
  <c r="CC153" i="359"/>
  <c r="CD153" i="359" s="1"/>
  <c r="CC152" i="359"/>
  <c r="CD152" i="359" s="1"/>
  <c r="CC151" i="359"/>
  <c r="CD151" i="359" s="1"/>
  <c r="CC150" i="359"/>
  <c r="CD150" i="359" s="1"/>
  <c r="CC149" i="359"/>
  <c r="CD149" i="359" s="1"/>
  <c r="CC148" i="359"/>
  <c r="CD148" i="359" s="1"/>
  <c r="CC147" i="359"/>
  <c r="CD147" i="359" s="1"/>
  <c r="CC146" i="359"/>
  <c r="CD146" i="359" s="1"/>
  <c r="CC145" i="359"/>
  <c r="CD145" i="359" s="1"/>
  <c r="CC144" i="359"/>
  <c r="CD144" i="359" s="1"/>
  <c r="CC143" i="359"/>
  <c r="CD143" i="359" s="1"/>
  <c r="CC128" i="372"/>
  <c r="CC127" i="372"/>
  <c r="CC126" i="372"/>
  <c r="CC125" i="372"/>
  <c r="CC124" i="372"/>
  <c r="CC123" i="372"/>
  <c r="CC122" i="372"/>
  <c r="CC121" i="372"/>
  <c r="CC120" i="372"/>
  <c r="CC119" i="372"/>
  <c r="CC118" i="372"/>
  <c r="CC117" i="372"/>
  <c r="CC116" i="372"/>
  <c r="CC115" i="372"/>
  <c r="CC114" i="372"/>
  <c r="CC113" i="372"/>
  <c r="CC112" i="372"/>
  <c r="CC128" i="371"/>
  <c r="CC127" i="371"/>
  <c r="CC126" i="371"/>
  <c r="CD126" i="371" s="1"/>
  <c r="CC125" i="371"/>
  <c r="CC124" i="371"/>
  <c r="CC123" i="371"/>
  <c r="CC122" i="371"/>
  <c r="CC121" i="371"/>
  <c r="CC120" i="371"/>
  <c r="CC119" i="371"/>
  <c r="CC118" i="371"/>
  <c r="CC117" i="371"/>
  <c r="CC116" i="371"/>
  <c r="CC115" i="371"/>
  <c r="CC114" i="371"/>
  <c r="CC113" i="371"/>
  <c r="CC112" i="371"/>
  <c r="CC111" i="371"/>
  <c r="CC110" i="371"/>
  <c r="CC109" i="371"/>
  <c r="CC128" i="370"/>
  <c r="CC127" i="370"/>
  <c r="CC126" i="370"/>
  <c r="CC125" i="370"/>
  <c r="CC124" i="370"/>
  <c r="CC123" i="370"/>
  <c r="CC122" i="370"/>
  <c r="CC121" i="370"/>
  <c r="CC120" i="370"/>
  <c r="CD120" i="370" s="1"/>
  <c r="CC119" i="370"/>
  <c r="CC118" i="370"/>
  <c r="CC117" i="370"/>
  <c r="CC116" i="370"/>
  <c r="CC115" i="370"/>
  <c r="CC114" i="370"/>
  <c r="CC113" i="370"/>
  <c r="CC112" i="370"/>
  <c r="CC111" i="370"/>
  <c r="CC110" i="370"/>
  <c r="CC109" i="370"/>
  <c r="CC128" i="369"/>
  <c r="CC127" i="369"/>
  <c r="CC126" i="369"/>
  <c r="CC125" i="369"/>
  <c r="CC124" i="369"/>
  <c r="CC123" i="369"/>
  <c r="CC122" i="369"/>
  <c r="CC121" i="369"/>
  <c r="CC120" i="369"/>
  <c r="CC119" i="369"/>
  <c r="CC118" i="369"/>
  <c r="CC117" i="369"/>
  <c r="CC116" i="369"/>
  <c r="CC115" i="369"/>
  <c r="CD115" i="369" s="1"/>
  <c r="CC114" i="369"/>
  <c r="CC113" i="369"/>
  <c r="CC112" i="369"/>
  <c r="CC111" i="369"/>
  <c r="CC110" i="369"/>
  <c r="CC109" i="369"/>
  <c r="CC128" i="368"/>
  <c r="CD128" i="368" s="1"/>
  <c r="CC127" i="368"/>
  <c r="CC126" i="368"/>
  <c r="CC125" i="368"/>
  <c r="CC124" i="368"/>
  <c r="CC123" i="368"/>
  <c r="CC122" i="368"/>
  <c r="CC121" i="368"/>
  <c r="CC120" i="368"/>
  <c r="CC119" i="368"/>
  <c r="CC118" i="368"/>
  <c r="CC117" i="368"/>
  <c r="CC116" i="368"/>
  <c r="CC115" i="368"/>
  <c r="CC114" i="368"/>
  <c r="CC113" i="368"/>
  <c r="CC112" i="368"/>
  <c r="CC111" i="368"/>
  <c r="CC110" i="368"/>
  <c r="CC109" i="368"/>
  <c r="CC128" i="367"/>
  <c r="CC127" i="367"/>
  <c r="CC126" i="367"/>
  <c r="CC125" i="367"/>
  <c r="CC124" i="367"/>
  <c r="CC123" i="367"/>
  <c r="CD123" i="367" s="1"/>
  <c r="CC122" i="367"/>
  <c r="CC121" i="367"/>
  <c r="CC120" i="367"/>
  <c r="CC119" i="367"/>
  <c r="CC118" i="367"/>
  <c r="CC117" i="367"/>
  <c r="CC116" i="367"/>
  <c r="CC115" i="367"/>
  <c r="CC114" i="367"/>
  <c r="CC113" i="367"/>
  <c r="CC112" i="367"/>
  <c r="CC111" i="367"/>
  <c r="CC110" i="367"/>
  <c r="CC109" i="367"/>
  <c r="CC128" i="366"/>
  <c r="CC127" i="366"/>
  <c r="CC126" i="366"/>
  <c r="CC125" i="366"/>
  <c r="CC124" i="366"/>
  <c r="CC123" i="366"/>
  <c r="CC122" i="366"/>
  <c r="CC121" i="366"/>
  <c r="CC120" i="366"/>
  <c r="CC119" i="366"/>
  <c r="CC118" i="366"/>
  <c r="CC117" i="366"/>
  <c r="CC116" i="366"/>
  <c r="CC115" i="366"/>
  <c r="CC114" i="366"/>
  <c r="CD114" i="366" s="1"/>
  <c r="CC113" i="366"/>
  <c r="CC112" i="366"/>
  <c r="CC111" i="366"/>
  <c r="CC110" i="366"/>
  <c r="CC109" i="366"/>
  <c r="CC128" i="365"/>
  <c r="CC127" i="365"/>
  <c r="CC126" i="365"/>
  <c r="CC125" i="365"/>
  <c r="CC124" i="365"/>
  <c r="CC123" i="365"/>
  <c r="CC122" i="365"/>
  <c r="CC121" i="365"/>
  <c r="CC120" i="365"/>
  <c r="CC119" i="365"/>
  <c r="CC118" i="365"/>
  <c r="CC117" i="365"/>
  <c r="CC116" i="365"/>
  <c r="CC115" i="365"/>
  <c r="CC114" i="365"/>
  <c r="CC113" i="365"/>
  <c r="CC112" i="365"/>
  <c r="CC111" i="365"/>
  <c r="CC110" i="365"/>
  <c r="CC109" i="365"/>
  <c r="CD109" i="365" s="1"/>
  <c r="CC128" i="364"/>
  <c r="CC127" i="364"/>
  <c r="CC126" i="364"/>
  <c r="CC125" i="364"/>
  <c r="CC124" i="364"/>
  <c r="CC123" i="364"/>
  <c r="CC122" i="364"/>
  <c r="CC121" i="364"/>
  <c r="CC120" i="364"/>
  <c r="CC119" i="364"/>
  <c r="CC118" i="364"/>
  <c r="CC117" i="364"/>
  <c r="CC116" i="364"/>
  <c r="CC115" i="364"/>
  <c r="CC114" i="364"/>
  <c r="CC113" i="364"/>
  <c r="CC112" i="364"/>
  <c r="CC111" i="364"/>
  <c r="CC110" i="364"/>
  <c r="CC109" i="364"/>
  <c r="CC128" i="363"/>
  <c r="CC127" i="363"/>
  <c r="CC126" i="363"/>
  <c r="CC125" i="363"/>
  <c r="CC124" i="363"/>
  <c r="CC123" i="363"/>
  <c r="CC122" i="363"/>
  <c r="CC121" i="363"/>
  <c r="CC120" i="363"/>
  <c r="CC119" i="363"/>
  <c r="CC118" i="363"/>
  <c r="CC117" i="363"/>
  <c r="CD117" i="363" s="1"/>
  <c r="CC116" i="363"/>
  <c r="CC115" i="363"/>
  <c r="CC114" i="363"/>
  <c r="CC113" i="363"/>
  <c r="CC112" i="363"/>
  <c r="CC111" i="363"/>
  <c r="CC110" i="363"/>
  <c r="CC109" i="363"/>
  <c r="CC128" i="362"/>
  <c r="CC127" i="362"/>
  <c r="CC126" i="362"/>
  <c r="CC125" i="362"/>
  <c r="CC124" i="362"/>
  <c r="CC123" i="362"/>
  <c r="CC122" i="362"/>
  <c r="CC121" i="362"/>
  <c r="CC120" i="362"/>
  <c r="CC119" i="362"/>
  <c r="CC118" i="362"/>
  <c r="CC117" i="362"/>
  <c r="CD117" i="362" s="1"/>
  <c r="CC116" i="362"/>
  <c r="CC115" i="362"/>
  <c r="CC114" i="362"/>
  <c r="CC113" i="362"/>
  <c r="CC112" i="362"/>
  <c r="CC111" i="362"/>
  <c r="CC110" i="362"/>
  <c r="CC109" i="362"/>
  <c r="CC128" i="361"/>
  <c r="CC127" i="361"/>
  <c r="CC126" i="361"/>
  <c r="CC125" i="361"/>
  <c r="CC124" i="361"/>
  <c r="CC123" i="361"/>
  <c r="CC122" i="361"/>
  <c r="CC121" i="361"/>
  <c r="CC120" i="361"/>
  <c r="CC119" i="361"/>
  <c r="CD119" i="361" s="1"/>
  <c r="CC118" i="361"/>
  <c r="CD118" i="361" s="1"/>
  <c r="CC117" i="361"/>
  <c r="CC116" i="361"/>
  <c r="CD116" i="361" s="1"/>
  <c r="CC115" i="361"/>
  <c r="CC114" i="361"/>
  <c r="CC113" i="361"/>
  <c r="CC112" i="361"/>
  <c r="CC111" i="361"/>
  <c r="CD111" i="361" s="1"/>
  <c r="CC110" i="361"/>
  <c r="CD110" i="361" s="1"/>
  <c r="CC109" i="361"/>
  <c r="CC128" i="360"/>
  <c r="CD128" i="360" s="1"/>
  <c r="CC127" i="360"/>
  <c r="CC126" i="360"/>
  <c r="CC125" i="360"/>
  <c r="CC124" i="360"/>
  <c r="CC123" i="360"/>
  <c r="CC122" i="360"/>
  <c r="CD122" i="360" s="1"/>
  <c r="CC121" i="360"/>
  <c r="CC120" i="360"/>
  <c r="CD120" i="360" s="1"/>
  <c r="CC119" i="360"/>
  <c r="CC118" i="360"/>
  <c r="CC117" i="360"/>
  <c r="CC116" i="360"/>
  <c r="CC115" i="360"/>
  <c r="CC114" i="360"/>
  <c r="CD114" i="360" s="1"/>
  <c r="CC113" i="360"/>
  <c r="CC112" i="360"/>
  <c r="CD112" i="360" s="1"/>
  <c r="CC111" i="360"/>
  <c r="CC110" i="360"/>
  <c r="CC109" i="360"/>
  <c r="CC128" i="359"/>
  <c r="CC127" i="359"/>
  <c r="CC126" i="359"/>
  <c r="CD126" i="359" s="1"/>
  <c r="CC125" i="359"/>
  <c r="CC124" i="359"/>
  <c r="CC123" i="359"/>
  <c r="CC122" i="359"/>
  <c r="CC121" i="359"/>
  <c r="CD121" i="359" s="1"/>
  <c r="CC120" i="359"/>
  <c r="CC119" i="359"/>
  <c r="CC118" i="359"/>
  <c r="CD118" i="359" s="1"/>
  <c r="CC117" i="359"/>
  <c r="CC116" i="359"/>
  <c r="CC115" i="359"/>
  <c r="CC114" i="359"/>
  <c r="CC113" i="359"/>
  <c r="CD113" i="359" s="1"/>
  <c r="CC112" i="359"/>
  <c r="CC111" i="359"/>
  <c r="CC110" i="359"/>
  <c r="CD110" i="359" s="1"/>
  <c r="CC109" i="359"/>
  <c r="CC78" i="365"/>
  <c r="CC94" i="372"/>
  <c r="CC93" i="372"/>
  <c r="CC92" i="372"/>
  <c r="CC91" i="372"/>
  <c r="CC90" i="372"/>
  <c r="CC89" i="372"/>
  <c r="CC88" i="372"/>
  <c r="CC87" i="372"/>
  <c r="CC86" i="372"/>
  <c r="CC85" i="372"/>
  <c r="CC84" i="372"/>
  <c r="CC83" i="372"/>
  <c r="CC82" i="372"/>
  <c r="CC81" i="372"/>
  <c r="CC80" i="372"/>
  <c r="CC79" i="372"/>
  <c r="CC78" i="372"/>
  <c r="CC77" i="372"/>
  <c r="CC75" i="372"/>
  <c r="CC94" i="371"/>
  <c r="CC93" i="371"/>
  <c r="CC92" i="371"/>
  <c r="CC91" i="371"/>
  <c r="CC90" i="371"/>
  <c r="CC89" i="371"/>
  <c r="CC88" i="371"/>
  <c r="CC87" i="371"/>
  <c r="J87" i="371" s="1"/>
  <c r="CC86" i="371"/>
  <c r="CC85" i="371"/>
  <c r="CC84" i="371"/>
  <c r="CC83" i="371"/>
  <c r="J83" i="371" s="1"/>
  <c r="CC82" i="371"/>
  <c r="CC81" i="371"/>
  <c r="CC80" i="371"/>
  <c r="CC79" i="371"/>
  <c r="J79" i="371" s="1"/>
  <c r="CC78" i="371"/>
  <c r="CC77" i="371"/>
  <c r="CC75" i="371"/>
  <c r="J75" i="371" s="1"/>
  <c r="CC94" i="370"/>
  <c r="CC93" i="370"/>
  <c r="CC92" i="370"/>
  <c r="CC91" i="370"/>
  <c r="CC90" i="370"/>
  <c r="CC89" i="370"/>
  <c r="CC88" i="370"/>
  <c r="CC87" i="370"/>
  <c r="CC86" i="370"/>
  <c r="CC85" i="370"/>
  <c r="CC84" i="370"/>
  <c r="CC83" i="370"/>
  <c r="CC82" i="370"/>
  <c r="CC81" i="370"/>
  <c r="CC80" i="370"/>
  <c r="CC79" i="370"/>
  <c r="CC78" i="370"/>
  <c r="CC77" i="370"/>
  <c r="CC75" i="370"/>
  <c r="CC94" i="369"/>
  <c r="CC93" i="369"/>
  <c r="CC92" i="369"/>
  <c r="CC91" i="369"/>
  <c r="CC90" i="369"/>
  <c r="CC89" i="369"/>
  <c r="CC88" i="369"/>
  <c r="CC87" i="369"/>
  <c r="CC86" i="369"/>
  <c r="CC85" i="369"/>
  <c r="CC84" i="369"/>
  <c r="CC83" i="369"/>
  <c r="CC82" i="369"/>
  <c r="CC81" i="369"/>
  <c r="CC80" i="369"/>
  <c r="CC79" i="369"/>
  <c r="CC78" i="369"/>
  <c r="CC77" i="369"/>
  <c r="CC75" i="369"/>
  <c r="CC94" i="368"/>
  <c r="CC93" i="368"/>
  <c r="CC92" i="368"/>
  <c r="CC91" i="368"/>
  <c r="CC90" i="368"/>
  <c r="CC89" i="368"/>
  <c r="CC88" i="368"/>
  <c r="CC87" i="368"/>
  <c r="CC86" i="368"/>
  <c r="CC85" i="368"/>
  <c r="CC84" i="368"/>
  <c r="CC83" i="368"/>
  <c r="CC82" i="368"/>
  <c r="CC81" i="368"/>
  <c r="CC80" i="368"/>
  <c r="CC79" i="368"/>
  <c r="CC78" i="368"/>
  <c r="CC77" i="368"/>
  <c r="CC75" i="368"/>
  <c r="CC94" i="367"/>
  <c r="CC93" i="367"/>
  <c r="CC92" i="367"/>
  <c r="CC91" i="367"/>
  <c r="CC90" i="367"/>
  <c r="CC89" i="367"/>
  <c r="CC88" i="367"/>
  <c r="CC87" i="367"/>
  <c r="CC86" i="367"/>
  <c r="CC85" i="367"/>
  <c r="CC84" i="367"/>
  <c r="CC83" i="367"/>
  <c r="CC82" i="367"/>
  <c r="CC81" i="367"/>
  <c r="CC80" i="367"/>
  <c r="CC79" i="367"/>
  <c r="CC78" i="367"/>
  <c r="CC77" i="367"/>
  <c r="CC75" i="367"/>
  <c r="CC94" i="366"/>
  <c r="CC93" i="366"/>
  <c r="CC92" i="366"/>
  <c r="CC91" i="366"/>
  <c r="CC90" i="366"/>
  <c r="CC89" i="366"/>
  <c r="CC88" i="366"/>
  <c r="CC87" i="366"/>
  <c r="CC86" i="366"/>
  <c r="CC85" i="366"/>
  <c r="CC84" i="366"/>
  <c r="CC83" i="366"/>
  <c r="CC82" i="366"/>
  <c r="CC81" i="366"/>
  <c r="CC80" i="366"/>
  <c r="CC79" i="366"/>
  <c r="CC78" i="366"/>
  <c r="CC77" i="366"/>
  <c r="CC75" i="366"/>
  <c r="CC94" i="365"/>
  <c r="CC93" i="365"/>
  <c r="CC92" i="365"/>
  <c r="CC91" i="365"/>
  <c r="CC90" i="365"/>
  <c r="CC89" i="365"/>
  <c r="CC88" i="365"/>
  <c r="CC87" i="365"/>
  <c r="CC86" i="365"/>
  <c r="CC85" i="365"/>
  <c r="CC84" i="365"/>
  <c r="CC83" i="365"/>
  <c r="CC82" i="365"/>
  <c r="CC81" i="365"/>
  <c r="CC80" i="365"/>
  <c r="CC79" i="365"/>
  <c r="CC94" i="364"/>
  <c r="CC93" i="364"/>
  <c r="CC92" i="364"/>
  <c r="CC91" i="364"/>
  <c r="CC90" i="364"/>
  <c r="CC89" i="364"/>
  <c r="CC88" i="364"/>
  <c r="CC87" i="364"/>
  <c r="CC86" i="364"/>
  <c r="CC85" i="364"/>
  <c r="CC84" i="364"/>
  <c r="CC83" i="364"/>
  <c r="CC82" i="364"/>
  <c r="CC81" i="364"/>
  <c r="CC80" i="364"/>
  <c r="CC79" i="364"/>
  <c r="CC78" i="364"/>
  <c r="CC77" i="364"/>
  <c r="CC75" i="364"/>
  <c r="CC94" i="363"/>
  <c r="CC93" i="363"/>
  <c r="CC92" i="363"/>
  <c r="CC91" i="363"/>
  <c r="CC90" i="363"/>
  <c r="CC89" i="363"/>
  <c r="CC88" i="363"/>
  <c r="CC87" i="363"/>
  <c r="CC86" i="363"/>
  <c r="CC85" i="363"/>
  <c r="CC84" i="363"/>
  <c r="CC83" i="363"/>
  <c r="CC82" i="363"/>
  <c r="CC81" i="363"/>
  <c r="CC80" i="363"/>
  <c r="CC79" i="363"/>
  <c r="CC78" i="363"/>
  <c r="CC77" i="363"/>
  <c r="CC75" i="363"/>
  <c r="CC94" i="362"/>
  <c r="CC93" i="362"/>
  <c r="CC92" i="362"/>
  <c r="CC91" i="362"/>
  <c r="CC90" i="362"/>
  <c r="CC89" i="362"/>
  <c r="CC88" i="362"/>
  <c r="CC87" i="362"/>
  <c r="CC86" i="362"/>
  <c r="CC85" i="362"/>
  <c r="CC84" i="362"/>
  <c r="CC83" i="362"/>
  <c r="CC82" i="362"/>
  <c r="CC81" i="362"/>
  <c r="CD81" i="362" s="1"/>
  <c r="CC80" i="362"/>
  <c r="CC79" i="362"/>
  <c r="CC78" i="362"/>
  <c r="CC77" i="362"/>
  <c r="J77" i="362" s="1"/>
  <c r="CC75" i="362"/>
  <c r="CC94" i="361"/>
  <c r="CD94" i="361" s="1"/>
  <c r="CC93" i="361"/>
  <c r="CC92" i="361"/>
  <c r="CC91" i="361"/>
  <c r="CC90" i="361"/>
  <c r="CC89" i="361"/>
  <c r="CC88" i="361"/>
  <c r="CC87" i="361"/>
  <c r="CC86" i="361"/>
  <c r="CD86" i="361" s="1"/>
  <c r="CC85" i="361"/>
  <c r="CC84" i="361"/>
  <c r="CC83" i="361"/>
  <c r="CC82" i="361"/>
  <c r="CC81" i="361"/>
  <c r="CC80" i="361"/>
  <c r="CC79" i="361"/>
  <c r="CC78" i="361"/>
  <c r="CD78" i="361" s="1"/>
  <c r="CC77" i="361"/>
  <c r="CC94" i="359"/>
  <c r="CC93" i="359"/>
  <c r="CC92" i="359"/>
  <c r="CC91" i="359"/>
  <c r="CD91" i="359" s="1"/>
  <c r="CC90" i="359"/>
  <c r="CC89" i="359"/>
  <c r="CC88" i="359"/>
  <c r="CC87" i="359"/>
  <c r="CC86" i="359"/>
  <c r="CC85" i="359"/>
  <c r="CC84" i="359"/>
  <c r="CC83" i="359"/>
  <c r="CD83" i="359" s="1"/>
  <c r="CC82" i="359"/>
  <c r="CC81" i="359"/>
  <c r="CC80" i="359"/>
  <c r="CC79" i="359"/>
  <c r="CC78" i="359"/>
  <c r="CC77" i="359"/>
  <c r="CC212" i="97"/>
  <c r="CC213" i="97"/>
  <c r="J213" i="97" s="1"/>
  <c r="CC214" i="97"/>
  <c r="J214" i="97" s="1"/>
  <c r="CC215" i="97"/>
  <c r="CC217" i="97"/>
  <c r="CD217" i="97" s="1"/>
  <c r="CC218" i="97"/>
  <c r="CD218" i="97" s="1"/>
  <c r="CC219" i="97"/>
  <c r="CC220" i="97"/>
  <c r="J220" i="97" s="1"/>
  <c r="CC221" i="97"/>
  <c r="J221" i="97" s="1"/>
  <c r="CC222" i="97"/>
  <c r="CD222" i="97" s="1"/>
  <c r="CC223" i="97"/>
  <c r="J223" i="97" s="1"/>
  <c r="CC224" i="97"/>
  <c r="J224" i="97" s="1"/>
  <c r="CC225" i="97"/>
  <c r="CD225" i="97" s="1"/>
  <c r="CC226" i="97"/>
  <c r="CD226" i="97" s="1"/>
  <c r="CC227" i="97"/>
  <c r="CC228" i="97"/>
  <c r="J228" i="97" s="1"/>
  <c r="CC229" i="97"/>
  <c r="J229" i="97" s="1"/>
  <c r="CC230" i="97"/>
  <c r="J230" i="97" s="1"/>
  <c r="CC211" i="97"/>
  <c r="J211" i="97" s="1"/>
  <c r="CC178" i="97"/>
  <c r="CD178" i="97" s="1"/>
  <c r="CC179" i="97"/>
  <c r="J179" i="97" s="1"/>
  <c r="CC180" i="97"/>
  <c r="J180" i="97" s="1"/>
  <c r="CC181" i="97"/>
  <c r="CC182" i="97"/>
  <c r="CD182" i="97" s="1"/>
  <c r="CC183" i="97"/>
  <c r="CD183" i="97" s="1"/>
  <c r="CC184" i="97"/>
  <c r="CD184" i="97" s="1"/>
  <c r="CC185" i="97"/>
  <c r="J185" i="97" s="1"/>
  <c r="CC186" i="97"/>
  <c r="J186" i="97" s="1"/>
  <c r="CC187" i="97"/>
  <c r="J187" i="97" s="1"/>
  <c r="CC188" i="97"/>
  <c r="J188" i="97" s="1"/>
  <c r="CC189" i="97"/>
  <c r="CC190" i="97"/>
  <c r="CD190" i="97" s="1"/>
  <c r="CC191" i="97"/>
  <c r="CD191" i="97" s="1"/>
  <c r="CC192" i="97"/>
  <c r="CD192" i="97" s="1"/>
  <c r="CC193" i="97"/>
  <c r="J193" i="97" s="1"/>
  <c r="CC194" i="97"/>
  <c r="CD194" i="97" s="1"/>
  <c r="CC195" i="97"/>
  <c r="J195" i="97" s="1"/>
  <c r="CC196" i="97"/>
  <c r="J196" i="97" s="1"/>
  <c r="CC144" i="97"/>
  <c r="CD144" i="97" s="1"/>
  <c r="CC145" i="97"/>
  <c r="CD145" i="97" s="1"/>
  <c r="CC146" i="97"/>
  <c r="CD146" i="97" s="1"/>
  <c r="CC147" i="97"/>
  <c r="J147" i="97" s="1"/>
  <c r="CC149" i="97"/>
  <c r="CD149" i="97" s="1"/>
  <c r="CC150" i="97"/>
  <c r="CD150" i="97" s="1"/>
  <c r="CC151" i="97"/>
  <c r="CC152" i="97"/>
  <c r="CD152" i="97" s="1"/>
  <c r="CC153" i="97"/>
  <c r="CD153" i="97" s="1"/>
  <c r="CC154" i="97"/>
  <c r="CD154" i="97" s="1"/>
  <c r="CC155" i="97"/>
  <c r="J155" i="97" s="1"/>
  <c r="CC156" i="97"/>
  <c r="J156" i="97" s="1"/>
  <c r="CC157" i="97"/>
  <c r="J157" i="97" s="1"/>
  <c r="CC158" i="97"/>
  <c r="CD158" i="97" s="1"/>
  <c r="CC159" i="97"/>
  <c r="CC160" i="97"/>
  <c r="CD160" i="97" s="1"/>
  <c r="CC161" i="97"/>
  <c r="CD161" i="97" s="1"/>
  <c r="CC162" i="97"/>
  <c r="J162" i="97" s="1"/>
  <c r="CC143" i="97"/>
  <c r="BY114" i="97"/>
  <c r="BZ114" i="97"/>
  <c r="CA114" i="97"/>
  <c r="CC110" i="97"/>
  <c r="CD110" i="97" s="1"/>
  <c r="CC111" i="97"/>
  <c r="J111" i="97" s="1"/>
  <c r="CC112" i="97"/>
  <c r="CD112" i="97" s="1"/>
  <c r="CC113" i="97"/>
  <c r="J113" i="97" s="1"/>
  <c r="CC115" i="97"/>
  <c r="CD115" i="97" s="1"/>
  <c r="CC116" i="97"/>
  <c r="CD116" i="97" s="1"/>
  <c r="CC117" i="97"/>
  <c r="CD117" i="97" s="1"/>
  <c r="CC118" i="97"/>
  <c r="CD118" i="97" s="1"/>
  <c r="CC119" i="97"/>
  <c r="CD119" i="97" s="1"/>
  <c r="CC120" i="97"/>
  <c r="CD120" i="97" s="1"/>
  <c r="CC121" i="97"/>
  <c r="J121" i="97" s="1"/>
  <c r="CC122" i="97"/>
  <c r="CC123" i="97"/>
  <c r="CD123" i="97" s="1"/>
  <c r="CC124" i="97"/>
  <c r="CD124" i="97" s="1"/>
  <c r="CC125" i="97"/>
  <c r="CD125" i="97" s="1"/>
  <c r="CC126" i="97"/>
  <c r="CD126" i="97" s="1"/>
  <c r="CC127" i="97"/>
  <c r="CD127" i="97" s="1"/>
  <c r="CC128" i="97"/>
  <c r="CC109" i="97"/>
  <c r="J109" i="97" s="1"/>
  <c r="H102" i="97"/>
  <c r="CC100" i="97" s="1"/>
  <c r="J212" i="97"/>
  <c r="CC94" i="97"/>
  <c r="J94" i="97" s="1"/>
  <c r="CC93" i="97"/>
  <c r="CD93" i="97" s="1"/>
  <c r="CC92" i="97"/>
  <c r="CD92" i="97" s="1"/>
  <c r="CC91" i="97"/>
  <c r="CC90" i="97"/>
  <c r="J90" i="97" s="1"/>
  <c r="CC89" i="97"/>
  <c r="J89" i="97" s="1"/>
  <c r="CC88" i="97"/>
  <c r="CD88" i="97" s="1"/>
  <c r="CC87" i="97"/>
  <c r="J87" i="97" s="1"/>
  <c r="CC86" i="97"/>
  <c r="J86" i="97" s="1"/>
  <c r="CC85" i="97"/>
  <c r="CD85" i="97" s="1"/>
  <c r="CC84" i="97"/>
  <c r="CD84" i="97" s="1"/>
  <c r="CC83" i="97"/>
  <c r="CC82" i="97"/>
  <c r="CD82" i="97" s="1"/>
  <c r="CC81" i="97"/>
  <c r="J81" i="97" s="1"/>
  <c r="CC79" i="97"/>
  <c r="J79" i="97" s="1"/>
  <c r="CC78" i="97"/>
  <c r="J78" i="97" s="1"/>
  <c r="CC77" i="97"/>
  <c r="CD77" i="97" s="1"/>
  <c r="FE65" i="373"/>
  <c r="FD65" i="373"/>
  <c r="EY65" i="373"/>
  <c r="EW65" i="373"/>
  <c r="EV65" i="373"/>
  <c r="EQ65" i="373"/>
  <c r="EO65" i="373"/>
  <c r="EN65" i="373"/>
  <c r="EI65" i="373"/>
  <c r="EG65" i="373"/>
  <c r="EF65" i="373"/>
  <c r="EA65" i="373"/>
  <c r="DY65" i="373"/>
  <c r="DX65" i="373"/>
  <c r="DS65" i="373"/>
  <c r="DQ65" i="373"/>
  <c r="DP65" i="373"/>
  <c r="DK65" i="373"/>
  <c r="DI65" i="373"/>
  <c r="DH65" i="373"/>
  <c r="CI65" i="373"/>
  <c r="CH65" i="373"/>
  <c r="CG65" i="373"/>
  <c r="FF65" i="373" s="1"/>
  <c r="FE64" i="373"/>
  <c r="FC64" i="373"/>
  <c r="FB64" i="373"/>
  <c r="EW64" i="373"/>
  <c r="EU64" i="373"/>
  <c r="ET64" i="373"/>
  <c r="EO64" i="373"/>
  <c r="EM64" i="373"/>
  <c r="EL64" i="373"/>
  <c r="EG64" i="373"/>
  <c r="EE64" i="373"/>
  <c r="ED64" i="373"/>
  <c r="DY64" i="373"/>
  <c r="DW64" i="373"/>
  <c r="DV64" i="373"/>
  <c r="DQ64" i="373"/>
  <c r="DO64" i="373"/>
  <c r="DN64" i="373"/>
  <c r="DI64" i="373"/>
  <c r="DG64" i="373"/>
  <c r="DF64" i="373"/>
  <c r="CI64" i="373"/>
  <c r="CH64" i="373"/>
  <c r="CG64" i="373"/>
  <c r="FD64" i="373" s="1"/>
  <c r="FC63" i="373"/>
  <c r="FA63" i="373"/>
  <c r="EZ63" i="373"/>
  <c r="EU63" i="373"/>
  <c r="ES63" i="373"/>
  <c r="EK63" i="373"/>
  <c r="EJ63" i="373"/>
  <c r="EE63" i="373"/>
  <c r="EC63" i="373"/>
  <c r="EB63" i="373"/>
  <c r="DW63" i="373"/>
  <c r="DO63" i="373"/>
  <c r="DM63" i="373"/>
  <c r="DL63" i="373"/>
  <c r="DG63" i="373"/>
  <c r="DE63" i="373"/>
  <c r="DD63" i="373"/>
  <c r="CI63" i="373"/>
  <c r="CH63" i="373"/>
  <c r="CG63" i="373"/>
  <c r="EM63" i="373" s="1"/>
  <c r="FA62" i="373"/>
  <c r="EX62" i="373"/>
  <c r="ES62" i="373"/>
  <c r="EH62" i="373"/>
  <c r="EA62" i="373"/>
  <c r="DZ62" i="373"/>
  <c r="DK62" i="373"/>
  <c r="DE62" i="373"/>
  <c r="CI62" i="373"/>
  <c r="CH62" i="373"/>
  <c r="CG62" i="373"/>
  <c r="EK62" i="373" s="1"/>
  <c r="EV61" i="373"/>
  <c r="EQ61" i="373"/>
  <c r="EF61" i="373"/>
  <c r="DY61" i="373"/>
  <c r="DI61" i="373"/>
  <c r="CI61" i="373"/>
  <c r="CH61" i="373"/>
  <c r="CG61" i="373"/>
  <c r="EY61" i="373" s="1"/>
  <c r="FE60" i="373"/>
  <c r="FC60" i="373"/>
  <c r="FB60" i="373"/>
  <c r="EY60" i="373"/>
  <c r="EW60" i="373"/>
  <c r="EU60" i="373"/>
  <c r="ET60" i="373"/>
  <c r="EQ60" i="373"/>
  <c r="EO60" i="373"/>
  <c r="EM60" i="373"/>
  <c r="EL60" i="373"/>
  <c r="EI60" i="373"/>
  <c r="EG60" i="373"/>
  <c r="EE60" i="373"/>
  <c r="ED60" i="373"/>
  <c r="EA60" i="373"/>
  <c r="DY60" i="373"/>
  <c r="DW60" i="373"/>
  <c r="DV60" i="373"/>
  <c r="DS60" i="373"/>
  <c r="DQ60" i="373"/>
  <c r="DO60" i="373"/>
  <c r="DN60" i="373"/>
  <c r="DK60" i="373"/>
  <c r="DI60" i="373"/>
  <c r="DG60" i="373"/>
  <c r="DF60" i="373"/>
  <c r="CI60" i="373"/>
  <c r="CH60" i="373"/>
  <c r="CG60" i="373"/>
  <c r="FD60" i="373" s="1"/>
  <c r="FE59" i="373"/>
  <c r="ER59" i="373"/>
  <c r="EO59" i="373"/>
  <c r="EE59" i="373"/>
  <c r="EB59" i="373"/>
  <c r="DL59" i="373"/>
  <c r="CI59" i="373"/>
  <c r="CH59" i="373"/>
  <c r="CG59" i="373"/>
  <c r="EU59" i="373" s="1"/>
  <c r="FF58" i="373"/>
  <c r="EQ58" i="373"/>
  <c r="EP58" i="373"/>
  <c r="EE58" i="373"/>
  <c r="EA58" i="373"/>
  <c r="DO58" i="373"/>
  <c r="DK58" i="373"/>
  <c r="CI58" i="373"/>
  <c r="CH58" i="373"/>
  <c r="CG58" i="373"/>
  <c r="FA57" i="373"/>
  <c r="ES57" i="373"/>
  <c r="EK57" i="373"/>
  <c r="EA57" i="373"/>
  <c r="DY57" i="373"/>
  <c r="DK57" i="373"/>
  <c r="CI57" i="373"/>
  <c r="CH57" i="373"/>
  <c r="CG57" i="373"/>
  <c r="FC56" i="373"/>
  <c r="FB56" i="373"/>
  <c r="EY56" i="373"/>
  <c r="EV56" i="373"/>
  <c r="EU56" i="373"/>
  <c r="ET56" i="373"/>
  <c r="EQ56" i="373"/>
  <c r="EN56" i="373"/>
  <c r="EL56" i="373"/>
  <c r="EK56" i="373"/>
  <c r="EI56" i="373"/>
  <c r="EF56" i="373"/>
  <c r="ED56" i="373"/>
  <c r="EC56" i="373"/>
  <c r="DX56" i="373"/>
  <c r="DW56" i="373"/>
  <c r="DV56" i="373"/>
  <c r="DU56" i="373"/>
  <c r="DP56" i="373"/>
  <c r="DO56" i="373"/>
  <c r="DM56" i="373"/>
  <c r="DK56" i="373"/>
  <c r="DH56" i="373"/>
  <c r="DG56" i="373"/>
  <c r="DE56" i="373"/>
  <c r="CI56" i="373"/>
  <c r="CH56" i="373"/>
  <c r="CG56" i="373"/>
  <c r="FA56" i="373" s="1"/>
  <c r="FB55" i="373"/>
  <c r="EZ55" i="373"/>
  <c r="EY55" i="373"/>
  <c r="EW55" i="373"/>
  <c r="ET55" i="373"/>
  <c r="EQ55" i="373"/>
  <c r="EO55" i="373"/>
  <c r="EL55" i="373"/>
  <c r="EK55" i="373"/>
  <c r="EJ55" i="373"/>
  <c r="EG55" i="373"/>
  <c r="EC55" i="373"/>
  <c r="EB55" i="373"/>
  <c r="EA55" i="373"/>
  <c r="DZ55" i="373"/>
  <c r="DU55" i="373"/>
  <c r="DS55" i="373"/>
  <c r="DR55" i="373"/>
  <c r="DQ55" i="373"/>
  <c r="DN55" i="373"/>
  <c r="DK55" i="373"/>
  <c r="DI55" i="373"/>
  <c r="DF55" i="373"/>
  <c r="DE55" i="373"/>
  <c r="DD55" i="373"/>
  <c r="CI55" i="373"/>
  <c r="CH55" i="373"/>
  <c r="CG55" i="373"/>
  <c r="FA55" i="373" s="1"/>
  <c r="FF54" i="373"/>
  <c r="FE54" i="373"/>
  <c r="FD54" i="373"/>
  <c r="FC54" i="373"/>
  <c r="EZ54" i="373"/>
  <c r="EY54" i="373"/>
  <c r="EX54" i="373"/>
  <c r="EW54" i="373"/>
  <c r="EV54" i="373"/>
  <c r="EU54" i="373"/>
  <c r="ER54" i="373"/>
  <c r="EQ54" i="373"/>
  <c r="EP54" i="373"/>
  <c r="EO54" i="373"/>
  <c r="EN54" i="373"/>
  <c r="EM54" i="373"/>
  <c r="EJ54" i="373"/>
  <c r="EI54" i="373"/>
  <c r="EH54" i="373"/>
  <c r="EG54" i="373"/>
  <c r="EF54" i="373"/>
  <c r="EE54" i="373"/>
  <c r="EB54" i="373"/>
  <c r="EA54" i="373"/>
  <c r="DZ54" i="373"/>
  <c r="DY54" i="373"/>
  <c r="DX54" i="373"/>
  <c r="DW54" i="373"/>
  <c r="DT54" i="373"/>
  <c r="DS54" i="373"/>
  <c r="DR54" i="373"/>
  <c r="DQ54" i="373"/>
  <c r="DP54" i="373"/>
  <c r="DO54" i="373"/>
  <c r="DL54" i="373"/>
  <c r="DK54" i="373"/>
  <c r="DJ54" i="373"/>
  <c r="DI54" i="373"/>
  <c r="DH54" i="373"/>
  <c r="DG54" i="373"/>
  <c r="DD54" i="373"/>
  <c r="CI54" i="373"/>
  <c r="CH54" i="373"/>
  <c r="CG54" i="373"/>
  <c r="FB54" i="373" s="1"/>
  <c r="FF53" i="373"/>
  <c r="FE53" i="373"/>
  <c r="FB53" i="373"/>
  <c r="EX53" i="373"/>
  <c r="EW53" i="373"/>
  <c r="EV53" i="373"/>
  <c r="EU53" i="373"/>
  <c r="EP53" i="373"/>
  <c r="EN53" i="373"/>
  <c r="EM53" i="373"/>
  <c r="EL53" i="373"/>
  <c r="EK53" i="373"/>
  <c r="EF53" i="373"/>
  <c r="ED53" i="373"/>
  <c r="EC53" i="373"/>
  <c r="DZ53" i="373"/>
  <c r="DY53" i="373"/>
  <c r="DV53" i="373"/>
  <c r="DR53" i="373"/>
  <c r="DQ53" i="373"/>
  <c r="DP53" i="373"/>
  <c r="DO53" i="373"/>
  <c r="DJ53" i="373"/>
  <c r="DH53" i="373"/>
  <c r="DG53" i="373"/>
  <c r="DF53" i="373"/>
  <c r="DE53" i="373"/>
  <c r="CI53" i="373"/>
  <c r="CH53" i="373"/>
  <c r="CG53" i="373"/>
  <c r="FA53" i="373" s="1"/>
  <c r="FD52" i="373"/>
  <c r="FB52" i="373"/>
  <c r="FA52" i="373"/>
  <c r="EZ52" i="373"/>
  <c r="EY52" i="373"/>
  <c r="EV52" i="373"/>
  <c r="EU52" i="373"/>
  <c r="ET52" i="373"/>
  <c r="ER52" i="373"/>
  <c r="EQ52" i="373"/>
  <c r="EN52" i="373"/>
  <c r="EM52" i="373"/>
  <c r="EL52" i="373"/>
  <c r="EK52" i="373"/>
  <c r="EJ52" i="373"/>
  <c r="EF52" i="373"/>
  <c r="EE52" i="373"/>
  <c r="ED52" i="373"/>
  <c r="EC52" i="373"/>
  <c r="EB52" i="373"/>
  <c r="EA52" i="373"/>
  <c r="DX52" i="373"/>
  <c r="DV52" i="373"/>
  <c r="DU52" i="373"/>
  <c r="DT52" i="373"/>
  <c r="DS52" i="373"/>
  <c r="DP52" i="373"/>
  <c r="DO52" i="373"/>
  <c r="DN52" i="373"/>
  <c r="DL52" i="373"/>
  <c r="DK52" i="373"/>
  <c r="DH52" i="373"/>
  <c r="DG52" i="373"/>
  <c r="DF52" i="373"/>
  <c r="DE52" i="373"/>
  <c r="DD52" i="373"/>
  <c r="CI52" i="373"/>
  <c r="CH52" i="373"/>
  <c r="CG52" i="373"/>
  <c r="FF51" i="373"/>
  <c r="FE51" i="373"/>
  <c r="FA51" i="373"/>
  <c r="EY51" i="373"/>
  <c r="ET51" i="373"/>
  <c r="ES51" i="373"/>
  <c r="ER51" i="373"/>
  <c r="EQ51" i="373"/>
  <c r="EL51" i="373"/>
  <c r="EJ51" i="373"/>
  <c r="EH51" i="373"/>
  <c r="EG51" i="373"/>
  <c r="EC51" i="373"/>
  <c r="EB51" i="373"/>
  <c r="DZ51" i="373"/>
  <c r="DY51" i="373"/>
  <c r="DV51" i="373"/>
  <c r="DS51" i="373"/>
  <c r="DR51" i="373"/>
  <c r="DN51" i="373"/>
  <c r="DM51" i="373"/>
  <c r="DL51" i="373"/>
  <c r="DK51" i="373"/>
  <c r="DI51" i="373"/>
  <c r="DD51" i="373"/>
  <c r="CI51" i="373"/>
  <c r="CH51" i="373"/>
  <c r="CG51" i="373"/>
  <c r="FF50" i="373"/>
  <c r="FE50" i="373"/>
  <c r="FD50" i="373"/>
  <c r="FC50" i="373"/>
  <c r="EZ50" i="373"/>
  <c r="EY50" i="373"/>
  <c r="EX50" i="373"/>
  <c r="EW50" i="373"/>
  <c r="EV50" i="373"/>
  <c r="EU50" i="373"/>
  <c r="ET50" i="373"/>
  <c r="ER50" i="373"/>
  <c r="EQ50" i="373"/>
  <c r="EP50" i="373"/>
  <c r="EO50" i="373"/>
  <c r="EN50" i="373"/>
  <c r="EM50" i="373"/>
  <c r="EL50" i="373"/>
  <c r="EJ50" i="373"/>
  <c r="EI50" i="373"/>
  <c r="EH50" i="373"/>
  <c r="EG50" i="373"/>
  <c r="EF50" i="373"/>
  <c r="EE50" i="373"/>
  <c r="ED50" i="373"/>
  <c r="EB50" i="373"/>
  <c r="EA50" i="373"/>
  <c r="DZ50" i="373"/>
  <c r="DY50" i="373"/>
  <c r="DX50" i="373"/>
  <c r="DW50" i="373"/>
  <c r="DV50" i="373"/>
  <c r="DT50" i="373"/>
  <c r="DS50" i="373"/>
  <c r="DR50" i="373"/>
  <c r="DQ50" i="373"/>
  <c r="DP50" i="373"/>
  <c r="DO50" i="373"/>
  <c r="DN50" i="373"/>
  <c r="DL50" i="373"/>
  <c r="DK50" i="373"/>
  <c r="DJ50" i="373"/>
  <c r="DI50" i="373"/>
  <c r="DH50" i="373"/>
  <c r="DG50" i="373"/>
  <c r="DF50" i="373"/>
  <c r="DD50" i="373"/>
  <c r="CI50" i="373"/>
  <c r="CH50" i="373"/>
  <c r="CG50" i="373"/>
  <c r="FB50" i="373" s="1"/>
  <c r="FE49" i="373"/>
  <c r="FD49" i="373"/>
  <c r="EX49" i="373"/>
  <c r="EV49" i="373"/>
  <c r="EU49" i="373"/>
  <c r="EO49" i="373"/>
  <c r="EM49" i="373"/>
  <c r="EL49" i="373"/>
  <c r="EF49" i="373"/>
  <c r="ED49" i="373"/>
  <c r="EC49" i="373"/>
  <c r="DW49" i="373"/>
  <c r="DU49" i="373"/>
  <c r="DT49" i="373"/>
  <c r="DN49" i="373"/>
  <c r="DL49" i="373"/>
  <c r="DJ49" i="373"/>
  <c r="DE49" i="373"/>
  <c r="CI49" i="373"/>
  <c r="CH49" i="373"/>
  <c r="CG49" i="373"/>
  <c r="FA49" i="373" s="1"/>
  <c r="FD48" i="373"/>
  <c r="FC48" i="373"/>
  <c r="FA48" i="373"/>
  <c r="EZ48" i="373"/>
  <c r="EX48" i="373"/>
  <c r="EU48" i="373"/>
  <c r="ET48" i="373"/>
  <c r="ER48" i="373"/>
  <c r="EQ48" i="373"/>
  <c r="EN48" i="373"/>
  <c r="EL48" i="373"/>
  <c r="EK48" i="373"/>
  <c r="EI48" i="373"/>
  <c r="EH48" i="373"/>
  <c r="EE48" i="373"/>
  <c r="EC48" i="373"/>
  <c r="EB48" i="373"/>
  <c r="DZ48" i="373"/>
  <c r="DX48" i="373"/>
  <c r="DV48" i="373"/>
  <c r="DT48" i="373"/>
  <c r="DS48" i="373"/>
  <c r="DP48" i="373"/>
  <c r="DO48" i="373"/>
  <c r="DM48" i="373"/>
  <c r="DK48" i="373"/>
  <c r="DJ48" i="373"/>
  <c r="DG48" i="373"/>
  <c r="DF48" i="373"/>
  <c r="DD48" i="373"/>
  <c r="CI48" i="373"/>
  <c r="CH48" i="373"/>
  <c r="CG48" i="373"/>
  <c r="EY48" i="373" s="1"/>
  <c r="FF47" i="373"/>
  <c r="FE47" i="373"/>
  <c r="FB47" i="373"/>
  <c r="EZ47" i="373"/>
  <c r="EY47" i="373"/>
  <c r="EW47" i="373"/>
  <c r="EV47" i="373"/>
  <c r="ES47" i="373"/>
  <c r="EQ47" i="373"/>
  <c r="EP47" i="373"/>
  <c r="EN47" i="373"/>
  <c r="EL47" i="373"/>
  <c r="EJ47" i="373"/>
  <c r="EH47" i="373"/>
  <c r="EG47" i="373"/>
  <c r="ED47" i="373"/>
  <c r="EC47" i="373"/>
  <c r="EA47" i="373"/>
  <c r="DY47" i="373"/>
  <c r="DX47" i="373"/>
  <c r="DU47" i="373"/>
  <c r="DT47" i="373"/>
  <c r="DR47" i="373"/>
  <c r="DP47" i="373"/>
  <c r="DN47" i="373"/>
  <c r="DL47" i="373"/>
  <c r="DK47" i="373"/>
  <c r="DI47" i="373"/>
  <c r="DF47" i="373"/>
  <c r="DE47" i="373"/>
  <c r="CI47" i="373"/>
  <c r="CH47" i="373"/>
  <c r="CG47" i="373"/>
  <c r="FF46" i="373"/>
  <c r="FE46" i="373"/>
  <c r="FC46" i="373"/>
  <c r="FB46" i="373"/>
  <c r="EY46" i="373"/>
  <c r="EW46" i="373"/>
  <c r="EV46" i="373"/>
  <c r="ER46" i="373"/>
  <c r="EP46" i="373"/>
  <c r="EN46" i="373"/>
  <c r="EM46" i="373"/>
  <c r="EJ46" i="373"/>
  <c r="EI46" i="373"/>
  <c r="EG46" i="373"/>
  <c r="ED46" i="373"/>
  <c r="EA46" i="373"/>
  <c r="DZ46" i="373"/>
  <c r="DX46" i="373"/>
  <c r="DV46" i="373"/>
  <c r="DU46" i="373"/>
  <c r="DS46" i="373"/>
  <c r="DP46" i="373"/>
  <c r="DN46" i="373"/>
  <c r="DM46" i="373"/>
  <c r="DK46" i="373"/>
  <c r="DJ46" i="373"/>
  <c r="DH46" i="373"/>
  <c r="DF46" i="373"/>
  <c r="CI46" i="373"/>
  <c r="CH46" i="373"/>
  <c r="CG46" i="373"/>
  <c r="FE45" i="373"/>
  <c r="FD45" i="373"/>
  <c r="FB45" i="373"/>
  <c r="EZ45" i="373"/>
  <c r="EY45" i="373"/>
  <c r="EW45" i="373"/>
  <c r="EV45" i="373"/>
  <c r="ET45" i="373"/>
  <c r="ER45" i="373"/>
  <c r="EQ45" i="373"/>
  <c r="EO45" i="373"/>
  <c r="EN45" i="373"/>
  <c r="EL45" i="373"/>
  <c r="EJ45" i="373"/>
  <c r="EI45" i="373"/>
  <c r="EG45" i="373"/>
  <c r="EF45" i="373"/>
  <c r="ED45" i="373"/>
  <c r="EB45" i="373"/>
  <c r="EA45" i="373"/>
  <c r="DY45" i="373"/>
  <c r="DX45" i="373"/>
  <c r="DV45" i="373"/>
  <c r="DT45" i="373"/>
  <c r="DS45" i="373"/>
  <c r="DQ45" i="373"/>
  <c r="DP45" i="373"/>
  <c r="DN45" i="373"/>
  <c r="DL45" i="373"/>
  <c r="DK45" i="373"/>
  <c r="DI45" i="373"/>
  <c r="DH45" i="373"/>
  <c r="DF45" i="373"/>
  <c r="DD45" i="373"/>
  <c r="CI45" i="373"/>
  <c r="CH45" i="373"/>
  <c r="CG45" i="373"/>
  <c r="FF45" i="373" s="1"/>
  <c r="FF44" i="373"/>
  <c r="FE44" i="373"/>
  <c r="FD44" i="373"/>
  <c r="FC44" i="373"/>
  <c r="FB44" i="373"/>
  <c r="EZ44" i="373"/>
  <c r="EY44" i="373"/>
  <c r="EX44" i="373"/>
  <c r="EW44" i="373"/>
  <c r="EV44" i="373"/>
  <c r="EU44" i="373"/>
  <c r="ET44" i="373"/>
  <c r="ER44" i="373"/>
  <c r="EQ44" i="373"/>
  <c r="EP44" i="373"/>
  <c r="EO44" i="373"/>
  <c r="EN44" i="373"/>
  <c r="EM44" i="373"/>
  <c r="EL44" i="373"/>
  <c r="EJ44" i="373"/>
  <c r="EI44" i="373"/>
  <c r="EH44" i="373"/>
  <c r="EG44" i="373"/>
  <c r="EF44" i="373"/>
  <c r="EE44" i="373"/>
  <c r="ED44" i="373"/>
  <c r="EB44" i="373"/>
  <c r="EA44" i="373"/>
  <c r="DZ44" i="373"/>
  <c r="DY44" i="373"/>
  <c r="DX44" i="373"/>
  <c r="DW44" i="373"/>
  <c r="DV44" i="373"/>
  <c r="DT44" i="373"/>
  <c r="DS44" i="373"/>
  <c r="DR44" i="373"/>
  <c r="DQ44" i="373"/>
  <c r="DP44" i="373"/>
  <c r="DO44" i="373"/>
  <c r="DN44" i="373"/>
  <c r="DL44" i="373"/>
  <c r="DK44" i="373"/>
  <c r="DJ44" i="373"/>
  <c r="DI44" i="373"/>
  <c r="DH44" i="373"/>
  <c r="DG44" i="373"/>
  <c r="DF44" i="373"/>
  <c r="DD44" i="373"/>
  <c r="CI44" i="373"/>
  <c r="CH44" i="373"/>
  <c r="CG44" i="373"/>
  <c r="FA44" i="373" s="1"/>
  <c r="FD43" i="373"/>
  <c r="EV43" i="373"/>
  <c r="EU43" i="373"/>
  <c r="EO43" i="373"/>
  <c r="EL43" i="373"/>
  <c r="ED43" i="373"/>
  <c r="EC43" i="373"/>
  <c r="DW43" i="373"/>
  <c r="DT43" i="373"/>
  <c r="DL43" i="373"/>
  <c r="DJ43" i="373"/>
  <c r="DE43" i="373"/>
  <c r="CI43" i="373"/>
  <c r="CH43" i="373"/>
  <c r="CG43" i="373"/>
  <c r="FF42" i="373"/>
  <c r="FD42" i="373"/>
  <c r="FC42" i="373"/>
  <c r="FA42" i="373"/>
  <c r="EZ42" i="373"/>
  <c r="EY42" i="373"/>
  <c r="EX42" i="373"/>
  <c r="EV42" i="373"/>
  <c r="EU42" i="373"/>
  <c r="ET42" i="373"/>
  <c r="ER42" i="373"/>
  <c r="EQ42" i="373"/>
  <c r="EP42" i="373"/>
  <c r="EN42" i="373"/>
  <c r="EM42" i="373"/>
  <c r="EL42" i="373"/>
  <c r="EK42" i="373"/>
  <c r="EI42" i="373"/>
  <c r="EH42" i="373"/>
  <c r="EF42" i="373"/>
  <c r="EE42" i="373"/>
  <c r="ED42" i="373"/>
  <c r="EC42" i="373"/>
  <c r="EB42" i="373"/>
  <c r="DZ42" i="373"/>
  <c r="DX42" i="373"/>
  <c r="DW42" i="373"/>
  <c r="DV42" i="373"/>
  <c r="DU42" i="373"/>
  <c r="DT42" i="373"/>
  <c r="DS42" i="373"/>
  <c r="DP42" i="373"/>
  <c r="DO42" i="373"/>
  <c r="DN42" i="373"/>
  <c r="DM42" i="373"/>
  <c r="DL42" i="373"/>
  <c r="DK42" i="373"/>
  <c r="DJ42" i="373"/>
  <c r="DG42" i="373"/>
  <c r="DF42" i="373"/>
  <c r="DE42" i="373"/>
  <c r="DD42" i="373"/>
  <c r="DB42" i="373"/>
  <c r="CI42" i="373"/>
  <c r="CH42" i="373"/>
  <c r="CG42" i="373"/>
  <c r="FA41" i="373"/>
  <c r="EZ41" i="373"/>
  <c r="ET41" i="373"/>
  <c r="EQ41" i="373"/>
  <c r="EP41" i="373"/>
  <c r="EJ41" i="373"/>
  <c r="EG41" i="373"/>
  <c r="DZ41" i="373"/>
  <c r="DU41" i="373"/>
  <c r="DT41" i="373"/>
  <c r="DP41" i="373"/>
  <c r="DK41" i="373"/>
  <c r="DJ41" i="373"/>
  <c r="DE41" i="373"/>
  <c r="CI41" i="373"/>
  <c r="CH41" i="373"/>
  <c r="CG41" i="373"/>
  <c r="FB40" i="373"/>
  <c r="EY40" i="373"/>
  <c r="ES40" i="373"/>
  <c r="EP40" i="373"/>
  <c r="EE40" i="373"/>
  <c r="EA40" i="373"/>
  <c r="DV40" i="373"/>
  <c r="DR40" i="373"/>
  <c r="DE40" i="373"/>
  <c r="DD40" i="373"/>
  <c r="CI40" i="373"/>
  <c r="CH40" i="373"/>
  <c r="CG40" i="373"/>
  <c r="FF39" i="373"/>
  <c r="FE39" i="373"/>
  <c r="FD39" i="373"/>
  <c r="FB39" i="373"/>
  <c r="EZ39" i="373"/>
  <c r="EY39" i="373"/>
  <c r="EX39" i="373"/>
  <c r="EW39" i="373"/>
  <c r="EV39" i="373"/>
  <c r="ET39" i="373"/>
  <c r="ES39" i="373"/>
  <c r="EQ39" i="373"/>
  <c r="EP39" i="373"/>
  <c r="EO39" i="373"/>
  <c r="EN39" i="373"/>
  <c r="EL39" i="373"/>
  <c r="EK39" i="373"/>
  <c r="EJ39" i="373"/>
  <c r="EH39" i="373"/>
  <c r="EG39" i="373"/>
  <c r="EF39" i="373"/>
  <c r="ED39" i="373"/>
  <c r="EC39" i="373"/>
  <c r="EB39" i="373"/>
  <c r="EA39" i="373"/>
  <c r="DY39" i="373"/>
  <c r="DX39" i="373"/>
  <c r="DV39" i="373"/>
  <c r="DU39" i="373"/>
  <c r="DT39" i="373"/>
  <c r="DS39" i="373"/>
  <c r="DR39" i="373"/>
  <c r="DP39" i="373"/>
  <c r="DN39" i="373"/>
  <c r="DM39" i="373"/>
  <c r="DL39" i="373"/>
  <c r="DK39" i="373"/>
  <c r="DJ39" i="373"/>
  <c r="DI39" i="373"/>
  <c r="DF39" i="373"/>
  <c r="DE39" i="373"/>
  <c r="DD39" i="373"/>
  <c r="CI39" i="373"/>
  <c r="CH39" i="373"/>
  <c r="CG39" i="373"/>
  <c r="FF38" i="373"/>
  <c r="FE38" i="373"/>
  <c r="FD38" i="373"/>
  <c r="FC38" i="373"/>
  <c r="FB38" i="373"/>
  <c r="EZ38" i="373"/>
  <c r="EY38" i="373"/>
  <c r="EX38" i="373"/>
  <c r="EW38" i="373"/>
  <c r="EV38" i="373"/>
  <c r="EU38" i="373"/>
  <c r="ET38" i="373"/>
  <c r="ER38" i="373"/>
  <c r="EQ38" i="373"/>
  <c r="EP38" i="373"/>
  <c r="EO38" i="373"/>
  <c r="EN38" i="373"/>
  <c r="EM38" i="373"/>
  <c r="EL38" i="373"/>
  <c r="EJ38" i="373"/>
  <c r="EI38" i="373"/>
  <c r="EH38" i="373"/>
  <c r="EG38" i="373"/>
  <c r="EF38" i="373"/>
  <c r="EE38" i="373"/>
  <c r="ED38" i="373"/>
  <c r="EB38" i="373"/>
  <c r="EA38" i="373"/>
  <c r="DZ38" i="373"/>
  <c r="DY38" i="373"/>
  <c r="DX38" i="373"/>
  <c r="DW38" i="373"/>
  <c r="DV38" i="373"/>
  <c r="DT38" i="373"/>
  <c r="DS38" i="373"/>
  <c r="DR38" i="373"/>
  <c r="DQ38" i="373"/>
  <c r="DP38" i="373"/>
  <c r="DO38" i="373"/>
  <c r="DN38" i="373"/>
  <c r="DL38" i="373"/>
  <c r="DK38" i="373"/>
  <c r="DJ38" i="373"/>
  <c r="DI38" i="373"/>
  <c r="DH38" i="373"/>
  <c r="DG38" i="373"/>
  <c r="DF38" i="373"/>
  <c r="DD38" i="373"/>
  <c r="CI38" i="373"/>
  <c r="CH38" i="373"/>
  <c r="CG38" i="373"/>
  <c r="FA38" i="373" s="1"/>
  <c r="FB37" i="373"/>
  <c r="EX37" i="373"/>
  <c r="EW37" i="373"/>
  <c r="ER37" i="373"/>
  <c r="EN37" i="373"/>
  <c r="EM37" i="373"/>
  <c r="EG37" i="373"/>
  <c r="ED37" i="373"/>
  <c r="EB37" i="373"/>
  <c r="DW37" i="373"/>
  <c r="DR37" i="373"/>
  <c r="DQ37" i="373"/>
  <c r="DM37" i="373"/>
  <c r="DH37" i="373"/>
  <c r="DG37" i="373"/>
  <c r="CI37" i="373"/>
  <c r="CH37" i="373"/>
  <c r="CG37" i="373"/>
  <c r="EZ37" i="373" s="1"/>
  <c r="FD36" i="373"/>
  <c r="FC36" i="373"/>
  <c r="EX36" i="373"/>
  <c r="EV36" i="373"/>
  <c r="ET36" i="373"/>
  <c r="ES36" i="373"/>
  <c r="EM36" i="373"/>
  <c r="EL36" i="373"/>
  <c r="EJ36" i="373"/>
  <c r="EI36" i="373"/>
  <c r="EC36" i="373"/>
  <c r="EB36" i="373"/>
  <c r="DZ36" i="373"/>
  <c r="DW36" i="373"/>
  <c r="DS36" i="373"/>
  <c r="DR36" i="373"/>
  <c r="DN36" i="373"/>
  <c r="DM36" i="373"/>
  <c r="DH36" i="373"/>
  <c r="DG36" i="373"/>
  <c r="DD36" i="373"/>
  <c r="CI36" i="373"/>
  <c r="CH36" i="373"/>
  <c r="CG36" i="373"/>
  <c r="FA36" i="373" s="1"/>
  <c r="EY35" i="373"/>
  <c r="EQ35" i="373"/>
  <c r="EN35" i="373"/>
  <c r="ED35" i="373"/>
  <c r="DX35" i="373"/>
  <c r="DS35" i="373"/>
  <c r="DM35" i="373"/>
  <c r="DH35" i="373"/>
  <c r="CI35" i="373"/>
  <c r="CH35" i="373"/>
  <c r="CG35" i="373"/>
  <c r="EO35" i="373" s="1"/>
  <c r="FF34" i="373"/>
  <c r="FE34" i="373"/>
  <c r="FC34" i="373"/>
  <c r="FA34" i="373"/>
  <c r="EZ34" i="373"/>
  <c r="EY34" i="373"/>
  <c r="EX34" i="373"/>
  <c r="EW34" i="373"/>
  <c r="EU34" i="373"/>
  <c r="ET34" i="373"/>
  <c r="ER34" i="373"/>
  <c r="EQ34" i="373"/>
  <c r="EP34" i="373"/>
  <c r="EO34" i="373"/>
  <c r="EM34" i="373"/>
  <c r="EL34" i="373"/>
  <c r="EK34" i="373"/>
  <c r="EI34" i="373"/>
  <c r="EH34" i="373"/>
  <c r="EG34" i="373"/>
  <c r="EE34" i="373"/>
  <c r="ED34" i="373"/>
  <c r="EC34" i="373"/>
  <c r="EB34" i="373"/>
  <c r="DZ34" i="373"/>
  <c r="DY34" i="373"/>
  <c r="DW34" i="373"/>
  <c r="DV34" i="373"/>
  <c r="DU34" i="373"/>
  <c r="DT34" i="373"/>
  <c r="DS34" i="373"/>
  <c r="DQ34" i="373"/>
  <c r="DO34" i="373"/>
  <c r="DN34" i="373"/>
  <c r="DM34" i="373"/>
  <c r="DL34" i="373"/>
  <c r="DK34" i="373"/>
  <c r="DJ34" i="373"/>
  <c r="DG34" i="373"/>
  <c r="DF34" i="373"/>
  <c r="DE34" i="373"/>
  <c r="DD34" i="373"/>
  <c r="CI34" i="373"/>
  <c r="CH34" i="373"/>
  <c r="CG34" i="373"/>
  <c r="CI33" i="373"/>
  <c r="CH33" i="373"/>
  <c r="CG33" i="373"/>
  <c r="FD33" i="373" s="1"/>
  <c r="FE32" i="373"/>
  <c r="EW32" i="373"/>
  <c r="ET32" i="373"/>
  <c r="EM32" i="373"/>
  <c r="EI32" i="373"/>
  <c r="EA32" i="373"/>
  <c r="DY32" i="373"/>
  <c r="DQ32" i="373"/>
  <c r="DO32" i="373"/>
  <c r="DG32" i="373"/>
  <c r="DE32" i="373"/>
  <c r="CI32" i="373"/>
  <c r="CH32" i="373"/>
  <c r="CG32" i="373"/>
  <c r="EY32" i="373" s="1"/>
  <c r="FD31" i="373"/>
  <c r="FC31" i="373"/>
  <c r="FA31" i="373"/>
  <c r="EV31" i="373"/>
  <c r="ET31" i="373"/>
  <c r="ES31" i="373"/>
  <c r="EO31" i="373"/>
  <c r="EL31" i="373"/>
  <c r="EJ31" i="373"/>
  <c r="EI31" i="373"/>
  <c r="EE31" i="373"/>
  <c r="EB31" i="373"/>
  <c r="DZ31" i="373"/>
  <c r="DX31" i="373"/>
  <c r="DV31" i="373"/>
  <c r="DS31" i="373"/>
  <c r="DP31" i="373"/>
  <c r="DO31" i="373"/>
  <c r="DM31" i="373"/>
  <c r="DJ31" i="373"/>
  <c r="DG31" i="373"/>
  <c r="DF31" i="373"/>
  <c r="DD31" i="373"/>
  <c r="CI31" i="373"/>
  <c r="CH31" i="373"/>
  <c r="CG31" i="373"/>
  <c r="FB31" i="373" s="1"/>
  <c r="FF30" i="373"/>
  <c r="FE30" i="373"/>
  <c r="FD30" i="373"/>
  <c r="FB30" i="373"/>
  <c r="EY30" i="373"/>
  <c r="EX30" i="373"/>
  <c r="EW30" i="373"/>
  <c r="EV30" i="373"/>
  <c r="ET30" i="373"/>
  <c r="ES30" i="373"/>
  <c r="EP30" i="373"/>
  <c r="EO30" i="373"/>
  <c r="EN30" i="373"/>
  <c r="EL30" i="373"/>
  <c r="EK30" i="373"/>
  <c r="EJ30" i="373"/>
  <c r="EG30" i="373"/>
  <c r="EF30" i="373"/>
  <c r="ED30" i="373"/>
  <c r="EC30" i="373"/>
  <c r="EB30" i="373"/>
  <c r="EA30" i="373"/>
  <c r="DX30" i="373"/>
  <c r="DV30" i="373"/>
  <c r="DU30" i="373"/>
  <c r="DT30" i="373"/>
  <c r="DS30" i="373"/>
  <c r="DR30" i="373"/>
  <c r="DN30" i="373"/>
  <c r="DM30" i="373"/>
  <c r="DL30" i="373"/>
  <c r="DK30" i="373"/>
  <c r="DJ30" i="373"/>
  <c r="DI30" i="373"/>
  <c r="DE30" i="373"/>
  <c r="DD30" i="373"/>
  <c r="CI30" i="373"/>
  <c r="CH30" i="373"/>
  <c r="CG30" i="373"/>
  <c r="EZ30" i="373" s="1"/>
  <c r="FF29" i="373"/>
  <c r="FE29" i="373"/>
  <c r="FD29" i="373"/>
  <c r="FC29" i="373"/>
  <c r="FB29" i="373"/>
  <c r="EZ29" i="373"/>
  <c r="EY29" i="373"/>
  <c r="EX29" i="373"/>
  <c r="EW29" i="373"/>
  <c r="EV29" i="373"/>
  <c r="EU29" i="373"/>
  <c r="ET29" i="373"/>
  <c r="ER29" i="373"/>
  <c r="EQ29" i="373"/>
  <c r="EP29" i="373"/>
  <c r="EO29" i="373"/>
  <c r="EN29" i="373"/>
  <c r="EM29" i="373"/>
  <c r="EL29" i="373"/>
  <c r="EJ29" i="373"/>
  <c r="EI29" i="373"/>
  <c r="EH29" i="373"/>
  <c r="EG29" i="373"/>
  <c r="EF29" i="373"/>
  <c r="EE29" i="373"/>
  <c r="ED29" i="373"/>
  <c r="EB29" i="373"/>
  <c r="EA29" i="373"/>
  <c r="DZ29" i="373"/>
  <c r="DY29" i="373"/>
  <c r="DX29" i="373"/>
  <c r="DW29" i="373"/>
  <c r="DV29" i="373"/>
  <c r="DT29" i="373"/>
  <c r="DS29" i="373"/>
  <c r="DR29" i="373"/>
  <c r="DQ29" i="373"/>
  <c r="DP29" i="373"/>
  <c r="DO29" i="373"/>
  <c r="DN29" i="373"/>
  <c r="DL29" i="373"/>
  <c r="DK29" i="373"/>
  <c r="DJ29" i="373"/>
  <c r="DI29" i="373"/>
  <c r="DH29" i="373"/>
  <c r="DG29" i="373"/>
  <c r="DF29" i="373"/>
  <c r="DD29" i="373"/>
  <c r="CI29" i="373"/>
  <c r="CH29" i="373"/>
  <c r="CG29" i="373"/>
  <c r="FA29" i="373" s="1"/>
  <c r="FE28" i="373"/>
  <c r="FB28" i="373"/>
  <c r="EZ28" i="373"/>
  <c r="EX28" i="373"/>
  <c r="EV28" i="373"/>
  <c r="ES28" i="373"/>
  <c r="EP28" i="373"/>
  <c r="EO28" i="373"/>
  <c r="EM28" i="373"/>
  <c r="EJ28" i="373"/>
  <c r="EG28" i="373"/>
  <c r="EF28" i="373"/>
  <c r="ED28" i="373"/>
  <c r="DZ28" i="373"/>
  <c r="DX28" i="373"/>
  <c r="DW28" i="373"/>
  <c r="DU28" i="373"/>
  <c r="DQ28" i="373"/>
  <c r="DO28" i="373"/>
  <c r="DN28" i="373"/>
  <c r="DL28" i="373"/>
  <c r="DI28" i="373"/>
  <c r="DG28" i="373"/>
  <c r="DF28" i="373"/>
  <c r="DD28" i="373"/>
  <c r="CI28" i="373"/>
  <c r="CH28" i="373"/>
  <c r="CG28" i="373"/>
  <c r="FF27" i="373"/>
  <c r="EZ27" i="373"/>
  <c r="EX27" i="373"/>
  <c r="ER27" i="373"/>
  <c r="EP27" i="373"/>
  <c r="EJ27" i="373"/>
  <c r="EH27" i="373"/>
  <c r="EB27" i="373"/>
  <c r="DZ27" i="373"/>
  <c r="DT27" i="373"/>
  <c r="DR27" i="373"/>
  <c r="DL27" i="373"/>
  <c r="DJ27" i="373"/>
  <c r="DD27" i="373"/>
  <c r="CI27" i="373"/>
  <c r="CH27" i="373"/>
  <c r="CG27" i="373"/>
  <c r="FE27" i="373" s="1"/>
  <c r="FF26" i="373"/>
  <c r="FD26" i="373"/>
  <c r="EY26" i="373"/>
  <c r="EX26" i="373"/>
  <c r="EV26" i="373"/>
  <c r="EQ26" i="373"/>
  <c r="EP26" i="373"/>
  <c r="EN26" i="373"/>
  <c r="EI26" i="373"/>
  <c r="EH26" i="373"/>
  <c r="EF26" i="373"/>
  <c r="EA26" i="373"/>
  <c r="DZ26" i="373"/>
  <c r="DX26" i="373"/>
  <c r="DS26" i="373"/>
  <c r="DR26" i="373"/>
  <c r="DP26" i="373"/>
  <c r="DK26" i="373"/>
  <c r="DJ26" i="373"/>
  <c r="DH26" i="373"/>
  <c r="CI26" i="373"/>
  <c r="CH26" i="373"/>
  <c r="CG26" i="373"/>
  <c r="FC26" i="373" s="1"/>
  <c r="FF25" i="373"/>
  <c r="FE25" i="373"/>
  <c r="FD25" i="373"/>
  <c r="FC25" i="373"/>
  <c r="FB25" i="373"/>
  <c r="EY25" i="373"/>
  <c r="EX25" i="373"/>
  <c r="EW25" i="373"/>
  <c r="EV25" i="373"/>
  <c r="EU25" i="373"/>
  <c r="ET25" i="373"/>
  <c r="EQ25" i="373"/>
  <c r="EP25" i="373"/>
  <c r="EO25" i="373"/>
  <c r="EN25" i="373"/>
  <c r="EM25" i="373"/>
  <c r="EL25" i="373"/>
  <c r="EI25" i="373"/>
  <c r="EH25" i="373"/>
  <c r="EG25" i="373"/>
  <c r="EF25" i="373"/>
  <c r="EE25" i="373"/>
  <c r="ED25" i="373"/>
  <c r="EA25" i="373"/>
  <c r="DZ25" i="373"/>
  <c r="DY25" i="373"/>
  <c r="DX25" i="373"/>
  <c r="DW25" i="373"/>
  <c r="DV25" i="373"/>
  <c r="DS25" i="373"/>
  <c r="DR25" i="373"/>
  <c r="DQ25" i="373"/>
  <c r="DP25" i="373"/>
  <c r="DO25" i="373"/>
  <c r="DN25" i="373"/>
  <c r="DK25" i="373"/>
  <c r="DJ25" i="373"/>
  <c r="DI25" i="373"/>
  <c r="DH25" i="373"/>
  <c r="DG25" i="373"/>
  <c r="DF25" i="373"/>
  <c r="CI25" i="373"/>
  <c r="CH25" i="373"/>
  <c r="CG25" i="373"/>
  <c r="FA25" i="373" s="1"/>
  <c r="FE24" i="373"/>
  <c r="FD24" i="373"/>
  <c r="FC24" i="373"/>
  <c r="FB24" i="373"/>
  <c r="EZ24" i="373"/>
  <c r="EW24" i="373"/>
  <c r="EV24" i="373"/>
  <c r="EU24" i="373"/>
  <c r="ET24" i="373"/>
  <c r="ER24" i="373"/>
  <c r="EO24" i="373"/>
  <c r="EN24" i="373"/>
  <c r="EM24" i="373"/>
  <c r="EL24" i="373"/>
  <c r="EJ24" i="373"/>
  <c r="EG24" i="373"/>
  <c r="EF24" i="373"/>
  <c r="EE24" i="373"/>
  <c r="ED24" i="373"/>
  <c r="EB24" i="373"/>
  <c r="DY24" i="373"/>
  <c r="DX24" i="373"/>
  <c r="DW24" i="373"/>
  <c r="DV24" i="373"/>
  <c r="DT24" i="373"/>
  <c r="DQ24" i="373"/>
  <c r="DP24" i="373"/>
  <c r="DO24" i="373"/>
  <c r="DN24" i="373"/>
  <c r="DL24" i="373"/>
  <c r="DI24" i="373"/>
  <c r="DH24" i="373"/>
  <c r="DG24" i="373"/>
  <c r="DF24" i="373"/>
  <c r="DD24" i="373"/>
  <c r="CI24" i="373"/>
  <c r="CH24" i="373"/>
  <c r="CG24" i="373"/>
  <c r="EY24" i="373" s="1"/>
  <c r="FF23" i="373"/>
  <c r="EZ23" i="373"/>
  <c r="EX23" i="373"/>
  <c r="ER23" i="373"/>
  <c r="EP23" i="373"/>
  <c r="EJ23" i="373"/>
  <c r="EH23" i="373"/>
  <c r="EB23" i="373"/>
  <c r="DZ23" i="373"/>
  <c r="DT23" i="373"/>
  <c r="DR23" i="373"/>
  <c r="DL23" i="373"/>
  <c r="DJ23" i="373"/>
  <c r="DD23" i="373"/>
  <c r="CI23" i="373"/>
  <c r="CH23" i="373"/>
  <c r="CG23" i="373"/>
  <c r="FE23" i="373" s="1"/>
  <c r="FF22" i="373"/>
  <c r="FD22" i="373"/>
  <c r="EY22" i="373"/>
  <c r="EX22" i="373"/>
  <c r="EV22" i="373"/>
  <c r="EQ22" i="373"/>
  <c r="EP22" i="373"/>
  <c r="EN22" i="373"/>
  <c r="EI22" i="373"/>
  <c r="EH22" i="373"/>
  <c r="EF22" i="373"/>
  <c r="EA22" i="373"/>
  <c r="DZ22" i="373"/>
  <c r="DX22" i="373"/>
  <c r="DS22" i="373"/>
  <c r="DR22" i="373"/>
  <c r="DP22" i="373"/>
  <c r="DK22" i="373"/>
  <c r="DJ22" i="373"/>
  <c r="DH22" i="373"/>
  <c r="CI22" i="373"/>
  <c r="CH22" i="373"/>
  <c r="CG22" i="373"/>
  <c r="FC22" i="373" s="1"/>
  <c r="FF21" i="373"/>
  <c r="FE21" i="373"/>
  <c r="FD21" i="373"/>
  <c r="FC21" i="373"/>
  <c r="FB21" i="373"/>
  <c r="EY21" i="373"/>
  <c r="EX21" i="373"/>
  <c r="EW21" i="373"/>
  <c r="BO21" i="373" s="1"/>
  <c r="EV21" i="373"/>
  <c r="EU21" i="373"/>
  <c r="ET21" i="373"/>
  <c r="EQ21" i="373"/>
  <c r="EP21" i="373"/>
  <c r="EO21" i="373"/>
  <c r="EN21" i="373"/>
  <c r="BF21" i="373" s="1"/>
  <c r="EM21" i="373"/>
  <c r="EL21" i="373"/>
  <c r="EI21" i="373"/>
  <c r="EH21" i="373"/>
  <c r="EG21" i="373"/>
  <c r="EF21" i="373"/>
  <c r="EE21" i="373"/>
  <c r="ED21" i="373"/>
  <c r="EA21" i="373"/>
  <c r="DZ21" i="373"/>
  <c r="DY21" i="373"/>
  <c r="DX21" i="373"/>
  <c r="DW21" i="373"/>
  <c r="DV21" i="373"/>
  <c r="DS21" i="373"/>
  <c r="DR21" i="373"/>
  <c r="DQ21" i="373"/>
  <c r="DP21" i="373"/>
  <c r="DO21" i="373"/>
  <c r="DN21" i="373"/>
  <c r="DK21" i="373"/>
  <c r="DJ21" i="373"/>
  <c r="DI21" i="373"/>
  <c r="DH21" i="373"/>
  <c r="DG21" i="373"/>
  <c r="DF21" i="373"/>
  <c r="CI21" i="373"/>
  <c r="CH21" i="373"/>
  <c r="CG21" i="373"/>
  <c r="FA21" i="373" s="1"/>
  <c r="FE20" i="373"/>
  <c r="FD20" i="373"/>
  <c r="FC20" i="373"/>
  <c r="FB20" i="373"/>
  <c r="EZ20" i="373"/>
  <c r="EW20" i="373"/>
  <c r="EV20" i="373"/>
  <c r="EU20" i="373"/>
  <c r="ET20" i="373"/>
  <c r="ER20" i="373"/>
  <c r="EO20" i="373"/>
  <c r="EN20" i="373"/>
  <c r="EM20" i="373"/>
  <c r="EL20" i="373"/>
  <c r="EJ20" i="373"/>
  <c r="EG20" i="373"/>
  <c r="EF20" i="373"/>
  <c r="EE20" i="373"/>
  <c r="ED20" i="373"/>
  <c r="EB20" i="373"/>
  <c r="DY20" i="373"/>
  <c r="DX20" i="373"/>
  <c r="DW20" i="373"/>
  <c r="DV20" i="373"/>
  <c r="DT20" i="373"/>
  <c r="DQ20" i="373"/>
  <c r="DP20" i="373"/>
  <c r="DO20" i="373"/>
  <c r="DN20" i="373"/>
  <c r="DL20" i="373"/>
  <c r="DI20" i="373"/>
  <c r="DH20" i="373"/>
  <c r="DG20" i="373"/>
  <c r="DF20" i="373"/>
  <c r="DD20" i="373"/>
  <c r="CI20" i="373"/>
  <c r="CH20" i="373"/>
  <c r="CG20" i="373"/>
  <c r="EY20" i="373" s="1"/>
  <c r="BQ20" i="373" s="1"/>
  <c r="FF19" i="373"/>
  <c r="EZ19" i="373"/>
  <c r="EX19" i="373"/>
  <c r="ER19" i="373"/>
  <c r="EP19" i="373"/>
  <c r="EJ19" i="373"/>
  <c r="EH19" i="373"/>
  <c r="EB19" i="373"/>
  <c r="DZ19" i="373"/>
  <c r="DT19" i="373"/>
  <c r="DR19" i="373"/>
  <c r="DL19" i="373"/>
  <c r="DJ19" i="373"/>
  <c r="DD19" i="373"/>
  <c r="CI19" i="373"/>
  <c r="CH19" i="373"/>
  <c r="CG19" i="373"/>
  <c r="FE19" i="373" s="1"/>
  <c r="CI18" i="373"/>
  <c r="CH18" i="373"/>
  <c r="CG18" i="373"/>
  <c r="FC18" i="373" s="1"/>
  <c r="BU18" i="373" s="1"/>
  <c r="CI17" i="373"/>
  <c r="CH17" i="373"/>
  <c r="CG17" i="373"/>
  <c r="FA17" i="373" s="1"/>
  <c r="CI16" i="373"/>
  <c r="CH16" i="373"/>
  <c r="CG16" i="373"/>
  <c r="EY16" i="373" s="1"/>
  <c r="BQ16" i="373" s="1"/>
  <c r="FB14" i="373"/>
  <c r="EW14" i="373"/>
  <c r="ER14" i="373"/>
  <c r="EM14" i="373"/>
  <c r="EH14" i="373"/>
  <c r="EC14" i="373"/>
  <c r="DX14" i="373"/>
  <c r="DS14" i="373"/>
  <c r="DN14" i="373"/>
  <c r="DI14" i="373"/>
  <c r="DD14" i="373"/>
  <c r="CY14" i="373"/>
  <c r="CT14" i="373"/>
  <c r="CO14" i="373"/>
  <c r="CJ14" i="373"/>
  <c r="A66" i="373"/>
  <c r="A65" i="373"/>
  <c r="A63" i="373"/>
  <c r="A62" i="373"/>
  <c r="A61" i="373"/>
  <c r="A59" i="373"/>
  <c r="A58" i="373"/>
  <c r="A57" i="373"/>
  <c r="A56" i="373"/>
  <c r="A55" i="373"/>
  <c r="A54" i="373"/>
  <c r="A53" i="373"/>
  <c r="A52" i="373"/>
  <c r="A51" i="373"/>
  <c r="A49" i="373"/>
  <c r="A48" i="373"/>
  <c r="A46" i="373"/>
  <c r="A45" i="373"/>
  <c r="A44" i="373"/>
  <c r="A43" i="373"/>
  <c r="A41" i="373"/>
  <c r="A40" i="373"/>
  <c r="A38" i="373"/>
  <c r="A37" i="373"/>
  <c r="A36" i="373"/>
  <c r="A34" i="373"/>
  <c r="A31" i="373"/>
  <c r="A30" i="373"/>
  <c r="A28" i="373"/>
  <c r="A27" i="373"/>
  <c r="A25" i="373"/>
  <c r="A23" i="373"/>
  <c r="A21" i="373"/>
  <c r="AD220" i="275"/>
  <c r="V220" i="275"/>
  <c r="J220" i="275"/>
  <c r="AD219" i="275"/>
  <c r="V219" i="275"/>
  <c r="J219" i="275"/>
  <c r="AD218" i="275"/>
  <c r="V218" i="275"/>
  <c r="J218" i="275"/>
  <c r="AD217" i="275"/>
  <c r="V217" i="275"/>
  <c r="J217" i="275"/>
  <c r="AD206" i="275"/>
  <c r="V206" i="275"/>
  <c r="J206" i="275"/>
  <c r="AD205" i="275"/>
  <c r="V205" i="275"/>
  <c r="J205" i="275"/>
  <c r="AD204" i="275"/>
  <c r="V204" i="275"/>
  <c r="J204" i="275"/>
  <c r="AD203" i="275"/>
  <c r="V203" i="275"/>
  <c r="J203" i="275"/>
  <c r="AD192" i="275"/>
  <c r="V192" i="275"/>
  <c r="J192" i="275"/>
  <c r="AD191" i="275"/>
  <c r="V191" i="275"/>
  <c r="J191" i="275"/>
  <c r="AD190" i="275"/>
  <c r="V190" i="275"/>
  <c r="J190" i="275"/>
  <c r="AD189" i="275"/>
  <c r="V189" i="275"/>
  <c r="J189" i="275"/>
  <c r="AD178" i="275"/>
  <c r="V178" i="275"/>
  <c r="J178" i="275"/>
  <c r="AD177" i="275"/>
  <c r="V177" i="275"/>
  <c r="J177" i="275"/>
  <c r="AD176" i="275"/>
  <c r="V176" i="275"/>
  <c r="J176" i="275"/>
  <c r="AD175" i="275"/>
  <c r="V175" i="275"/>
  <c r="J175" i="275"/>
  <c r="AD164" i="275"/>
  <c r="V164" i="275"/>
  <c r="J164" i="275"/>
  <c r="AD163" i="275"/>
  <c r="V163" i="275"/>
  <c r="J163" i="275"/>
  <c r="AD162" i="275"/>
  <c r="V162" i="275"/>
  <c r="J162" i="275"/>
  <c r="AD161" i="275"/>
  <c r="V161" i="275"/>
  <c r="J161" i="275"/>
  <c r="AD150" i="275"/>
  <c r="V150" i="275"/>
  <c r="J150" i="275"/>
  <c r="AD149" i="275"/>
  <c r="V149" i="275"/>
  <c r="J149" i="275"/>
  <c r="AD148" i="275"/>
  <c r="V148" i="275"/>
  <c r="J148" i="275"/>
  <c r="AD147" i="275"/>
  <c r="V147" i="275"/>
  <c r="J147" i="275"/>
  <c r="AD136" i="275"/>
  <c r="V136" i="275"/>
  <c r="J136" i="275"/>
  <c r="AD135" i="275"/>
  <c r="V135" i="275"/>
  <c r="J135" i="275"/>
  <c r="AD134" i="275"/>
  <c r="V134" i="275"/>
  <c r="J134" i="275"/>
  <c r="AD133" i="275"/>
  <c r="V133" i="275"/>
  <c r="J133" i="275"/>
  <c r="AD122" i="275"/>
  <c r="V122" i="275"/>
  <c r="J122" i="275"/>
  <c r="AD121" i="275"/>
  <c r="V121" i="275"/>
  <c r="J121" i="275"/>
  <c r="AD120" i="275"/>
  <c r="V120" i="275"/>
  <c r="J120" i="275"/>
  <c r="AD119" i="275"/>
  <c r="V119" i="275"/>
  <c r="J119" i="275"/>
  <c r="AD108" i="275"/>
  <c r="V108" i="275"/>
  <c r="J108" i="275"/>
  <c r="AD107" i="275"/>
  <c r="V107" i="275"/>
  <c r="J107" i="275"/>
  <c r="AD106" i="275"/>
  <c r="V106" i="275"/>
  <c r="J106" i="275"/>
  <c r="AD105" i="275"/>
  <c r="V105" i="275"/>
  <c r="J105" i="275"/>
  <c r="AD94" i="275"/>
  <c r="V94" i="275"/>
  <c r="J94" i="275"/>
  <c r="AD93" i="275"/>
  <c r="V93" i="275"/>
  <c r="J93" i="275"/>
  <c r="AD92" i="275"/>
  <c r="V92" i="275"/>
  <c r="J92" i="275"/>
  <c r="AD91" i="275"/>
  <c r="V91" i="275"/>
  <c r="J91" i="275"/>
  <c r="AD80" i="275"/>
  <c r="V80" i="275"/>
  <c r="J80" i="275"/>
  <c r="AD79" i="275"/>
  <c r="V79" i="275"/>
  <c r="J79" i="275"/>
  <c r="AD78" i="275"/>
  <c r="V78" i="275"/>
  <c r="J78" i="275"/>
  <c r="AD77" i="275"/>
  <c r="V77" i="275"/>
  <c r="J77" i="275"/>
  <c r="BX239" i="372"/>
  <c r="BW239" i="372"/>
  <c r="BV239" i="372"/>
  <c r="BU239" i="372"/>
  <c r="BT239" i="372"/>
  <c r="BS239" i="372"/>
  <c r="BR239" i="372"/>
  <c r="BQ239" i="372"/>
  <c r="BP239" i="372"/>
  <c r="BO239" i="372"/>
  <c r="BN239" i="372"/>
  <c r="BM239" i="372"/>
  <c r="BL239" i="372"/>
  <c r="BK239" i="372"/>
  <c r="BJ239" i="372"/>
  <c r="BI239" i="372"/>
  <c r="BH239" i="372"/>
  <c r="BG239" i="372"/>
  <c r="BF239" i="372"/>
  <c r="BE239" i="372"/>
  <c r="BD239" i="372"/>
  <c r="BC239" i="372"/>
  <c r="BB239" i="372"/>
  <c r="BA239" i="372"/>
  <c r="AZ239" i="372"/>
  <c r="AY239" i="372"/>
  <c r="AX239" i="372"/>
  <c r="AW239" i="372"/>
  <c r="AV239" i="372"/>
  <c r="AU239" i="372"/>
  <c r="AT239" i="372"/>
  <c r="AS239" i="372"/>
  <c r="AR239" i="372"/>
  <c r="AQ239" i="372"/>
  <c r="AP239" i="372"/>
  <c r="AO239" i="372"/>
  <c r="AN239" i="372"/>
  <c r="AM239" i="372"/>
  <c r="AL239" i="372"/>
  <c r="AK239" i="372"/>
  <c r="AJ239" i="372"/>
  <c r="AI239" i="372"/>
  <c r="AH239" i="372"/>
  <c r="AG239" i="372"/>
  <c r="AF239" i="372"/>
  <c r="AE239" i="372"/>
  <c r="AD239" i="372"/>
  <c r="AC239" i="372"/>
  <c r="AB239" i="372"/>
  <c r="AA239" i="372"/>
  <c r="Z239" i="372"/>
  <c r="Y239" i="372"/>
  <c r="X239" i="372"/>
  <c r="W239" i="372"/>
  <c r="V239" i="372"/>
  <c r="U239" i="372"/>
  <c r="T239" i="372"/>
  <c r="S239" i="372"/>
  <c r="R239" i="372"/>
  <c r="Q239" i="372"/>
  <c r="BX238" i="372"/>
  <c r="BW238" i="372"/>
  <c r="BV238" i="372"/>
  <c r="BU238" i="372"/>
  <c r="BT238" i="372"/>
  <c r="BS238" i="372"/>
  <c r="BR238" i="372"/>
  <c r="BQ238" i="372"/>
  <c r="BP238" i="372"/>
  <c r="BO238" i="372"/>
  <c r="BN238" i="372"/>
  <c r="BM238" i="372"/>
  <c r="BL238" i="372"/>
  <c r="BK238" i="372"/>
  <c r="BJ238" i="372"/>
  <c r="BI238" i="372"/>
  <c r="BH238" i="372"/>
  <c r="BG238" i="372"/>
  <c r="BF238" i="372"/>
  <c r="BE238" i="372"/>
  <c r="BD238" i="372"/>
  <c r="BC238" i="372"/>
  <c r="BB238" i="372"/>
  <c r="BA238" i="372"/>
  <c r="AZ238" i="372"/>
  <c r="AY238" i="372"/>
  <c r="AX238" i="372"/>
  <c r="AW238" i="372"/>
  <c r="AV238" i="372"/>
  <c r="AU238" i="372"/>
  <c r="AT238" i="372"/>
  <c r="AS238" i="372"/>
  <c r="AR238" i="372"/>
  <c r="AQ238" i="372"/>
  <c r="AP238" i="372"/>
  <c r="AO238" i="372"/>
  <c r="AN238" i="372"/>
  <c r="AM238" i="372"/>
  <c r="AL238" i="372"/>
  <c r="AK238" i="372"/>
  <c r="AJ238" i="372"/>
  <c r="AI238" i="372"/>
  <c r="AH238" i="372"/>
  <c r="AG238" i="372"/>
  <c r="AF238" i="372"/>
  <c r="AE238" i="372"/>
  <c r="AD238" i="372"/>
  <c r="AC238" i="372"/>
  <c r="AB238" i="372"/>
  <c r="AA238" i="372"/>
  <c r="Z238" i="372"/>
  <c r="Y238" i="372"/>
  <c r="X238" i="372"/>
  <c r="W238" i="372"/>
  <c r="V238" i="372"/>
  <c r="U238" i="372"/>
  <c r="T238" i="372"/>
  <c r="S238" i="372"/>
  <c r="R238" i="372"/>
  <c r="Q238" i="372"/>
  <c r="P238" i="372"/>
  <c r="H238" i="372"/>
  <c r="CC236" i="372" s="1"/>
  <c r="CD236" i="372" s="1"/>
  <c r="BX237" i="372"/>
  <c r="BW237" i="372"/>
  <c r="BV237" i="372"/>
  <c r="BU237" i="372"/>
  <c r="BT237" i="372"/>
  <c r="BS237" i="372"/>
  <c r="BR237" i="372"/>
  <c r="BQ237" i="372"/>
  <c r="BP237" i="372"/>
  <c r="BO237" i="372"/>
  <c r="BN237" i="372"/>
  <c r="BM237" i="372"/>
  <c r="BL237" i="372"/>
  <c r="BK237" i="372"/>
  <c r="BJ237" i="372"/>
  <c r="BI237" i="372"/>
  <c r="BH237" i="372"/>
  <c r="BG237" i="372"/>
  <c r="BF237" i="372"/>
  <c r="BE237" i="372"/>
  <c r="BD237" i="372"/>
  <c r="BC237" i="372"/>
  <c r="BB237" i="372"/>
  <c r="BA237" i="372"/>
  <c r="AZ237" i="372"/>
  <c r="AY237" i="372"/>
  <c r="AX237" i="372"/>
  <c r="AW237" i="372"/>
  <c r="AV237" i="372"/>
  <c r="AU237" i="372"/>
  <c r="AT237" i="372"/>
  <c r="AS237" i="372"/>
  <c r="AR237" i="372"/>
  <c r="AQ237" i="372"/>
  <c r="AP237" i="372"/>
  <c r="AO237" i="372"/>
  <c r="AN237" i="372"/>
  <c r="AM237" i="372"/>
  <c r="AL237" i="372"/>
  <c r="AK237" i="372"/>
  <c r="AJ237" i="372"/>
  <c r="AI237" i="372"/>
  <c r="AH237" i="372"/>
  <c r="AG237" i="372"/>
  <c r="AF237" i="372"/>
  <c r="AE237" i="372"/>
  <c r="AD237" i="372"/>
  <c r="AC237" i="372"/>
  <c r="AB237" i="372"/>
  <c r="AA237" i="372"/>
  <c r="Z237" i="372"/>
  <c r="Y237" i="372"/>
  <c r="X237" i="372"/>
  <c r="W237" i="372"/>
  <c r="V237" i="372"/>
  <c r="U237" i="372"/>
  <c r="T237" i="372"/>
  <c r="S237" i="372"/>
  <c r="R237" i="372"/>
  <c r="Q237" i="372"/>
  <c r="P237" i="372"/>
  <c r="BX236" i="372"/>
  <c r="BW236" i="372"/>
  <c r="BV236" i="372"/>
  <c r="BU236" i="372"/>
  <c r="BT236" i="372"/>
  <c r="BS236" i="372"/>
  <c r="BR236" i="372"/>
  <c r="BQ236" i="372"/>
  <c r="BP236" i="372"/>
  <c r="BO236" i="372"/>
  <c r="BN236" i="372"/>
  <c r="BM236" i="372"/>
  <c r="BL236" i="372"/>
  <c r="BK236" i="372"/>
  <c r="BJ236" i="372"/>
  <c r="BI236" i="372"/>
  <c r="BH236" i="372"/>
  <c r="BG236" i="372"/>
  <c r="BF236" i="372"/>
  <c r="BE236" i="372"/>
  <c r="BD236" i="372"/>
  <c r="BC236" i="372"/>
  <c r="BB236" i="372"/>
  <c r="BA236" i="372"/>
  <c r="AZ236" i="372"/>
  <c r="AY236" i="372"/>
  <c r="AX236" i="372"/>
  <c r="AW236" i="372"/>
  <c r="AV236" i="372"/>
  <c r="AU236" i="372"/>
  <c r="AT236" i="372"/>
  <c r="AS236" i="372"/>
  <c r="AR236" i="372"/>
  <c r="AQ236" i="372"/>
  <c r="AP236" i="372"/>
  <c r="AO236" i="372"/>
  <c r="AN236" i="372"/>
  <c r="AM236" i="372"/>
  <c r="AL236" i="372"/>
  <c r="AK236" i="372"/>
  <c r="AJ236" i="372"/>
  <c r="AI236" i="372"/>
  <c r="AH236" i="372"/>
  <c r="AG236" i="372"/>
  <c r="AF236" i="372"/>
  <c r="AE236" i="372"/>
  <c r="AD236" i="372"/>
  <c r="AC236" i="372"/>
  <c r="AB236" i="372"/>
  <c r="AA236" i="372"/>
  <c r="Z236" i="372"/>
  <c r="Y236" i="372"/>
  <c r="X236" i="372"/>
  <c r="W236" i="372"/>
  <c r="V236" i="372"/>
  <c r="U236" i="372"/>
  <c r="T236" i="372"/>
  <c r="S236" i="372"/>
  <c r="R236" i="372"/>
  <c r="Q236" i="372"/>
  <c r="P236" i="372"/>
  <c r="N236" i="372"/>
  <c r="BX235" i="372"/>
  <c r="BW235" i="372"/>
  <c r="BV235" i="372"/>
  <c r="BU235" i="372"/>
  <c r="BT235" i="372"/>
  <c r="BS235" i="372"/>
  <c r="BR235" i="372"/>
  <c r="BQ235" i="372"/>
  <c r="BP235" i="372"/>
  <c r="BO235" i="372"/>
  <c r="BN235" i="372"/>
  <c r="BM235" i="372"/>
  <c r="BL235" i="372"/>
  <c r="BK235" i="372"/>
  <c r="BJ235" i="372"/>
  <c r="BI235" i="372"/>
  <c r="BH235" i="372"/>
  <c r="BG235" i="372"/>
  <c r="BF235" i="372"/>
  <c r="BE235" i="372"/>
  <c r="BD235" i="372"/>
  <c r="BC235" i="372"/>
  <c r="BB235" i="372"/>
  <c r="BA235" i="372"/>
  <c r="AZ235" i="372"/>
  <c r="AY235" i="372"/>
  <c r="AX235" i="372"/>
  <c r="AW235" i="372"/>
  <c r="AV235" i="372"/>
  <c r="AU235" i="372"/>
  <c r="AT235" i="372"/>
  <c r="AS235" i="372"/>
  <c r="AR235" i="372"/>
  <c r="AQ235" i="372"/>
  <c r="AP235" i="372"/>
  <c r="AO235" i="372"/>
  <c r="AN235" i="372"/>
  <c r="AM235" i="372"/>
  <c r="AL235" i="372"/>
  <c r="AK235" i="372"/>
  <c r="AJ235" i="372"/>
  <c r="AI235" i="372"/>
  <c r="AH235" i="372"/>
  <c r="AG235" i="372"/>
  <c r="AF235" i="372"/>
  <c r="AE235" i="372"/>
  <c r="AD235" i="372"/>
  <c r="AC235" i="372"/>
  <c r="AB235" i="372"/>
  <c r="AA235" i="372"/>
  <c r="Z235" i="372"/>
  <c r="Y235" i="372"/>
  <c r="X235" i="372"/>
  <c r="W235" i="372"/>
  <c r="V235" i="372"/>
  <c r="U235" i="372"/>
  <c r="T235" i="372"/>
  <c r="S235" i="372"/>
  <c r="R235" i="372"/>
  <c r="Q235" i="372"/>
  <c r="N235" i="372"/>
  <c r="BX234" i="372"/>
  <c r="BW234" i="372"/>
  <c r="BV234" i="372"/>
  <c r="BU234" i="372"/>
  <c r="BT234" i="372"/>
  <c r="BS234" i="372"/>
  <c r="BR234" i="372"/>
  <c r="BQ234" i="372"/>
  <c r="BP234" i="372"/>
  <c r="BO234" i="372"/>
  <c r="BN234" i="372"/>
  <c r="BM234" i="372"/>
  <c r="BL234" i="372"/>
  <c r="BK234" i="372"/>
  <c r="BJ234" i="372"/>
  <c r="BI234" i="372"/>
  <c r="BH234" i="372"/>
  <c r="BG234" i="372"/>
  <c r="BF234" i="372"/>
  <c r="BE234" i="372"/>
  <c r="BD234" i="372"/>
  <c r="BC234" i="372"/>
  <c r="BB234" i="372"/>
  <c r="BA234" i="372"/>
  <c r="AZ234" i="372"/>
  <c r="AY234" i="372"/>
  <c r="AX234" i="372"/>
  <c r="AW234" i="372"/>
  <c r="AV234" i="372"/>
  <c r="AU234" i="372"/>
  <c r="AT234" i="372"/>
  <c r="AS234" i="372"/>
  <c r="AR234" i="372"/>
  <c r="AQ234" i="372"/>
  <c r="AP234" i="372"/>
  <c r="AO234" i="372"/>
  <c r="AN234" i="372"/>
  <c r="AM234" i="372"/>
  <c r="AL234" i="372"/>
  <c r="AK234" i="372"/>
  <c r="AJ234" i="372"/>
  <c r="AI234" i="372"/>
  <c r="AH234" i="372"/>
  <c r="AG234" i="372"/>
  <c r="AF234" i="372"/>
  <c r="AE234" i="372"/>
  <c r="AD234" i="372"/>
  <c r="AC234" i="372"/>
  <c r="AB234" i="372"/>
  <c r="AA234" i="372"/>
  <c r="Z234" i="372"/>
  <c r="Y234" i="372"/>
  <c r="X234" i="372"/>
  <c r="W234" i="372"/>
  <c r="V234" i="372"/>
  <c r="U234" i="372"/>
  <c r="T234" i="372"/>
  <c r="S234" i="372"/>
  <c r="R234" i="372"/>
  <c r="G234" i="372" s="1"/>
  <c r="Q234" i="372"/>
  <c r="A233" i="372"/>
  <c r="A234" i="372" s="1"/>
  <c r="A236" i="372" s="1"/>
  <c r="A237" i="372" s="1"/>
  <c r="A238" i="372" s="1"/>
  <c r="A239" i="372" s="1"/>
  <c r="A240" i="372" s="1"/>
  <c r="CC232" i="372"/>
  <c r="CD232" i="372" s="1"/>
  <c r="BX232" i="372"/>
  <c r="BW232" i="372"/>
  <c r="BV232" i="372"/>
  <c r="BU232" i="372"/>
  <c r="BT232" i="372"/>
  <c r="BS232" i="372"/>
  <c r="BR232" i="372"/>
  <c r="BQ232" i="372"/>
  <c r="BP232" i="372"/>
  <c r="BO232" i="372"/>
  <c r="BN232" i="372"/>
  <c r="BM232" i="372"/>
  <c r="BL232" i="372"/>
  <c r="BK232" i="372"/>
  <c r="BJ232" i="372"/>
  <c r="BI232" i="372"/>
  <c r="BH232" i="372"/>
  <c r="BG232" i="372"/>
  <c r="BF232" i="372"/>
  <c r="BE232" i="372"/>
  <c r="BD232" i="372"/>
  <c r="BC232" i="372"/>
  <c r="BB232" i="372"/>
  <c r="BA232" i="372"/>
  <c r="AZ232" i="372"/>
  <c r="AY232" i="372"/>
  <c r="AX232" i="372"/>
  <c r="AW232" i="372"/>
  <c r="AV232" i="372"/>
  <c r="AU232" i="372"/>
  <c r="AT232" i="372"/>
  <c r="AS232" i="372"/>
  <c r="AR232" i="372"/>
  <c r="AQ232" i="372"/>
  <c r="AP232" i="372"/>
  <c r="AO232" i="372"/>
  <c r="AN232" i="372"/>
  <c r="AM232" i="372"/>
  <c r="AL232" i="372"/>
  <c r="AK232" i="372"/>
  <c r="AJ232" i="372"/>
  <c r="AI232" i="372"/>
  <c r="AH232" i="372"/>
  <c r="AG232" i="372"/>
  <c r="AF232" i="372"/>
  <c r="AE232" i="372"/>
  <c r="AD232" i="372"/>
  <c r="AC232" i="372"/>
  <c r="AB232" i="372"/>
  <c r="AA232" i="372"/>
  <c r="Z232" i="372"/>
  <c r="Y232" i="372"/>
  <c r="X232" i="372"/>
  <c r="W232" i="372"/>
  <c r="V232" i="372"/>
  <c r="U232" i="372"/>
  <c r="T232" i="372"/>
  <c r="S232" i="372"/>
  <c r="R232" i="372"/>
  <c r="Q232" i="372"/>
  <c r="CA230" i="372"/>
  <c r="E230" i="372" s="1"/>
  <c r="BZ230" i="372"/>
  <c r="BY230" i="372"/>
  <c r="P230" i="372"/>
  <c r="N230" i="372"/>
  <c r="D230" i="372"/>
  <c r="C230" i="372"/>
  <c r="CA229" i="372"/>
  <c r="E229" i="372" s="1"/>
  <c r="BZ229" i="372"/>
  <c r="BY229" i="372"/>
  <c r="C229" i="372" s="1"/>
  <c r="P229" i="372"/>
  <c r="N229" i="372"/>
  <c r="D229" i="372"/>
  <c r="CA228" i="372"/>
  <c r="E228" i="372" s="1"/>
  <c r="BZ228" i="372"/>
  <c r="BY228" i="372"/>
  <c r="C228" i="372" s="1"/>
  <c r="P228" i="372"/>
  <c r="N228" i="372"/>
  <c r="D228" i="372"/>
  <c r="CA227" i="372"/>
  <c r="E227" i="372" s="1"/>
  <c r="BZ227" i="372"/>
  <c r="BY227" i="372"/>
  <c r="C227" i="372" s="1"/>
  <c r="P227" i="372"/>
  <c r="N227" i="372"/>
  <c r="D227" i="372"/>
  <c r="CA226" i="372"/>
  <c r="E226" i="372" s="1"/>
  <c r="BZ226" i="372"/>
  <c r="BY226" i="372"/>
  <c r="C226" i="372" s="1"/>
  <c r="P226" i="372"/>
  <c r="N226" i="372"/>
  <c r="D226" i="372"/>
  <c r="CA225" i="372"/>
  <c r="E225" i="372" s="1"/>
  <c r="BZ225" i="372"/>
  <c r="BY225" i="372"/>
  <c r="C225" i="372" s="1"/>
  <c r="P225" i="372"/>
  <c r="N225" i="372"/>
  <c r="D225" i="372"/>
  <c r="CA224" i="372"/>
  <c r="E224" i="372" s="1"/>
  <c r="BZ224" i="372"/>
  <c r="BY224" i="372"/>
  <c r="C224" i="372" s="1"/>
  <c r="P224" i="372"/>
  <c r="N224" i="372"/>
  <c r="D224" i="372"/>
  <c r="CA223" i="372"/>
  <c r="E223" i="372" s="1"/>
  <c r="BZ223" i="372"/>
  <c r="BY223" i="372"/>
  <c r="C223" i="372" s="1"/>
  <c r="P223" i="372"/>
  <c r="N223" i="372"/>
  <c r="D223" i="372"/>
  <c r="CA222" i="372"/>
  <c r="E222" i="372" s="1"/>
  <c r="BZ222" i="372"/>
  <c r="BY222" i="372"/>
  <c r="C222" i="372" s="1"/>
  <c r="P222" i="372"/>
  <c r="N222" i="372"/>
  <c r="D222" i="372"/>
  <c r="CA221" i="372"/>
  <c r="E221" i="372" s="1"/>
  <c r="BZ221" i="372"/>
  <c r="BY221" i="372"/>
  <c r="C221" i="372" s="1"/>
  <c r="P221" i="372"/>
  <c r="N221" i="372"/>
  <c r="D221" i="372"/>
  <c r="CA220" i="372"/>
  <c r="E220" i="372" s="1"/>
  <c r="BZ220" i="372"/>
  <c r="BY220" i="372"/>
  <c r="C220" i="372" s="1"/>
  <c r="P220" i="372"/>
  <c r="N220" i="372"/>
  <c r="D220" i="372"/>
  <c r="CA219" i="372"/>
  <c r="E219" i="372" s="1"/>
  <c r="BZ219" i="372"/>
  <c r="BY219" i="372"/>
  <c r="C219" i="372" s="1"/>
  <c r="P219" i="372"/>
  <c r="N219" i="372"/>
  <c r="D219" i="372"/>
  <c r="CA218" i="372"/>
  <c r="E218" i="372" s="1"/>
  <c r="BZ218" i="372"/>
  <c r="BY218" i="372"/>
  <c r="C218" i="372" s="1"/>
  <c r="P218" i="372"/>
  <c r="N218" i="372"/>
  <c r="D218" i="372"/>
  <c r="CA217" i="372"/>
  <c r="E217" i="372" s="1"/>
  <c r="BZ217" i="372"/>
  <c r="BY217" i="372"/>
  <c r="C217" i="372" s="1"/>
  <c r="P217" i="372"/>
  <c r="N217" i="372"/>
  <c r="D217" i="372"/>
  <c r="CA216" i="372"/>
  <c r="E216" i="372" s="1"/>
  <c r="BZ216" i="372"/>
  <c r="BY216" i="372"/>
  <c r="C216" i="372" s="1"/>
  <c r="P216" i="372"/>
  <c r="N216" i="372"/>
  <c r="D216" i="372"/>
  <c r="CA215" i="372"/>
  <c r="E215" i="372" s="1"/>
  <c r="BZ215" i="372"/>
  <c r="BY215" i="372"/>
  <c r="C215" i="372" s="1"/>
  <c r="P215" i="372"/>
  <c r="N215" i="372"/>
  <c r="D215" i="372"/>
  <c r="CA214" i="372"/>
  <c r="E214" i="372" s="1"/>
  <c r="BZ214" i="372"/>
  <c r="BY214" i="372"/>
  <c r="C214" i="372" s="1"/>
  <c r="P214" i="372"/>
  <c r="N214" i="372"/>
  <c r="D214" i="372"/>
  <c r="CA213" i="372"/>
  <c r="E213" i="372" s="1"/>
  <c r="BZ213" i="372"/>
  <c r="BY213" i="372"/>
  <c r="C213" i="372" s="1"/>
  <c r="P213" i="372"/>
  <c r="N213" i="372"/>
  <c r="D213" i="372"/>
  <c r="CA212" i="372"/>
  <c r="E212" i="372" s="1"/>
  <c r="BZ212" i="372"/>
  <c r="BY212" i="372"/>
  <c r="C212" i="372" s="1"/>
  <c r="P212" i="372"/>
  <c r="N212" i="372"/>
  <c r="D212" i="372"/>
  <c r="CA211" i="372"/>
  <c r="CA231" i="372" s="1"/>
  <c r="BZ211" i="372"/>
  <c r="BZ231" i="372" s="1"/>
  <c r="BY211" i="372"/>
  <c r="C211" i="372" s="1"/>
  <c r="P211" i="372"/>
  <c r="N211" i="372"/>
  <c r="D211" i="372"/>
  <c r="CC209" i="372"/>
  <c r="CD209" i="372" s="1"/>
  <c r="CB209" i="372"/>
  <c r="K209" i="372" s="1"/>
  <c r="A209" i="372"/>
  <c r="A210" i="372" s="1"/>
  <c r="A211" i="372" s="1"/>
  <c r="A212" i="372" s="1"/>
  <c r="A213" i="372" s="1"/>
  <c r="A214" i="372" s="1"/>
  <c r="A215" i="372" s="1"/>
  <c r="A216" i="372" s="1"/>
  <c r="A217" i="372" s="1"/>
  <c r="A218" i="372" s="1"/>
  <c r="A219" i="372" s="1"/>
  <c r="A220" i="372" s="1"/>
  <c r="A221" i="372" s="1"/>
  <c r="A222" i="372" s="1"/>
  <c r="A223" i="372" s="1"/>
  <c r="A224" i="372" s="1"/>
  <c r="A225" i="372" s="1"/>
  <c r="A226" i="372" s="1"/>
  <c r="A227" i="372" s="1"/>
  <c r="A228" i="372" s="1"/>
  <c r="A229" i="372" s="1"/>
  <c r="A230" i="372" s="1"/>
  <c r="A231" i="372" s="1"/>
  <c r="A232" i="372" s="1"/>
  <c r="BX205" i="372"/>
  <c r="BW205" i="372"/>
  <c r="BV205" i="372"/>
  <c r="BU205" i="372"/>
  <c r="BT205" i="372"/>
  <c r="BS205" i="372"/>
  <c r="BR205" i="372"/>
  <c r="BQ205" i="372"/>
  <c r="BP205" i="372"/>
  <c r="BO205" i="372"/>
  <c r="BN205" i="372"/>
  <c r="BM205" i="372"/>
  <c r="BL205" i="372"/>
  <c r="BK205" i="372"/>
  <c r="BJ205" i="372"/>
  <c r="BI205" i="372"/>
  <c r="BH205" i="372"/>
  <c r="BG205" i="372"/>
  <c r="BF205" i="372"/>
  <c r="BE205" i="372"/>
  <c r="BD205" i="372"/>
  <c r="BC205" i="372"/>
  <c r="BB205" i="372"/>
  <c r="BA205" i="372"/>
  <c r="AZ205" i="372"/>
  <c r="AY205" i="372"/>
  <c r="AX205" i="372"/>
  <c r="AW205" i="372"/>
  <c r="AV205" i="372"/>
  <c r="AU205" i="372"/>
  <c r="AT205" i="372"/>
  <c r="AS205" i="372"/>
  <c r="AR205" i="372"/>
  <c r="AQ205" i="372"/>
  <c r="AP205" i="372"/>
  <c r="AO205" i="372"/>
  <c r="AN205" i="372"/>
  <c r="AM205" i="372"/>
  <c r="AL205" i="372"/>
  <c r="AK205" i="372"/>
  <c r="AJ205" i="372"/>
  <c r="AI205" i="372"/>
  <c r="AH205" i="372"/>
  <c r="AG205" i="372"/>
  <c r="AF205" i="372"/>
  <c r="AE205" i="372"/>
  <c r="AD205" i="372"/>
  <c r="AC205" i="372"/>
  <c r="AB205" i="372"/>
  <c r="AA205" i="372"/>
  <c r="Z205" i="372"/>
  <c r="Y205" i="372"/>
  <c r="X205" i="372"/>
  <c r="W205" i="372"/>
  <c r="V205" i="372"/>
  <c r="U205" i="372"/>
  <c r="T205" i="372"/>
  <c r="S205" i="372"/>
  <c r="R205" i="372"/>
  <c r="Q205" i="372"/>
  <c r="BX204" i="372"/>
  <c r="BW204" i="372"/>
  <c r="BV204" i="372"/>
  <c r="BU204" i="372"/>
  <c r="BT204" i="372"/>
  <c r="BS204" i="372"/>
  <c r="BR204" i="372"/>
  <c r="BQ204" i="372"/>
  <c r="BP204" i="372"/>
  <c r="BO204" i="372"/>
  <c r="BN204" i="372"/>
  <c r="BM204" i="372"/>
  <c r="BL204" i="372"/>
  <c r="BK204" i="372"/>
  <c r="BJ204" i="372"/>
  <c r="BI204" i="372"/>
  <c r="BH204" i="372"/>
  <c r="BG204" i="372"/>
  <c r="BF204" i="372"/>
  <c r="BE204" i="372"/>
  <c r="BD204" i="372"/>
  <c r="BC204" i="372"/>
  <c r="BB204" i="372"/>
  <c r="BA204" i="372"/>
  <c r="AZ204" i="372"/>
  <c r="AY204" i="372"/>
  <c r="AX204" i="372"/>
  <c r="AW204" i="372"/>
  <c r="AV204" i="372"/>
  <c r="AU204" i="372"/>
  <c r="AT204" i="372"/>
  <c r="AS204" i="372"/>
  <c r="AR204" i="372"/>
  <c r="AQ204" i="372"/>
  <c r="AP204" i="372"/>
  <c r="AO204" i="372"/>
  <c r="AN204" i="372"/>
  <c r="AM204" i="372"/>
  <c r="AL204" i="372"/>
  <c r="AK204" i="372"/>
  <c r="AJ204" i="372"/>
  <c r="AI204" i="372"/>
  <c r="AH204" i="372"/>
  <c r="AG204" i="372"/>
  <c r="AF204" i="372"/>
  <c r="AE204" i="372"/>
  <c r="AD204" i="372"/>
  <c r="AC204" i="372"/>
  <c r="AB204" i="372"/>
  <c r="AA204" i="372"/>
  <c r="Z204" i="372"/>
  <c r="Y204" i="372"/>
  <c r="X204" i="372"/>
  <c r="W204" i="372"/>
  <c r="V204" i="372"/>
  <c r="U204" i="372"/>
  <c r="T204" i="372"/>
  <c r="S204" i="372"/>
  <c r="R204" i="372"/>
  <c r="Q204" i="372"/>
  <c r="P204" i="372"/>
  <c r="H204" i="372"/>
  <c r="CC202" i="372" s="1"/>
  <c r="CD202" i="372" s="1"/>
  <c r="BX203" i="372"/>
  <c r="BW203" i="372"/>
  <c r="BV203" i="372"/>
  <c r="BU203" i="372"/>
  <c r="BT203" i="372"/>
  <c r="BS203" i="372"/>
  <c r="BR203" i="372"/>
  <c r="BQ203" i="372"/>
  <c r="BP203" i="372"/>
  <c r="BO203" i="372"/>
  <c r="BN203" i="372"/>
  <c r="BM203" i="372"/>
  <c r="BL203" i="372"/>
  <c r="BK203" i="372"/>
  <c r="BJ203" i="372"/>
  <c r="BI203" i="372"/>
  <c r="BH203" i="372"/>
  <c r="BG203" i="372"/>
  <c r="BF203" i="372"/>
  <c r="BE203" i="372"/>
  <c r="BD203" i="372"/>
  <c r="BC203" i="372"/>
  <c r="BB203" i="372"/>
  <c r="BA203" i="372"/>
  <c r="AZ203" i="372"/>
  <c r="AY203" i="372"/>
  <c r="AX203" i="372"/>
  <c r="AW203" i="372"/>
  <c r="AV203" i="372"/>
  <c r="AU203" i="372"/>
  <c r="AT203" i="372"/>
  <c r="AS203" i="372"/>
  <c r="AR203" i="372"/>
  <c r="AQ203" i="372"/>
  <c r="AP203" i="372"/>
  <c r="AO203" i="372"/>
  <c r="AN203" i="372"/>
  <c r="AM203" i="372"/>
  <c r="AL203" i="372"/>
  <c r="AK203" i="372"/>
  <c r="AJ203" i="372"/>
  <c r="AI203" i="372"/>
  <c r="AH203" i="372"/>
  <c r="AG203" i="372"/>
  <c r="AF203" i="372"/>
  <c r="AE203" i="372"/>
  <c r="AD203" i="372"/>
  <c r="AC203" i="372"/>
  <c r="AB203" i="372"/>
  <c r="AA203" i="372"/>
  <c r="Z203" i="372"/>
  <c r="Y203" i="372"/>
  <c r="X203" i="372"/>
  <c r="W203" i="372"/>
  <c r="V203" i="372"/>
  <c r="U203" i="372"/>
  <c r="T203" i="372"/>
  <c r="S203" i="372"/>
  <c r="R203" i="372"/>
  <c r="Q203" i="372"/>
  <c r="P203" i="372"/>
  <c r="BX202" i="372"/>
  <c r="BW202" i="372"/>
  <c r="BV202" i="372"/>
  <c r="BU202" i="372"/>
  <c r="BT202" i="372"/>
  <c r="BS202" i="372"/>
  <c r="BR202" i="372"/>
  <c r="BQ202" i="372"/>
  <c r="BP202" i="372"/>
  <c r="BO202" i="372"/>
  <c r="BN202" i="372"/>
  <c r="BM202" i="372"/>
  <c r="BL202" i="372"/>
  <c r="BK202" i="372"/>
  <c r="BJ202" i="372"/>
  <c r="BI202" i="372"/>
  <c r="BH202" i="372"/>
  <c r="BG202" i="372"/>
  <c r="BF202" i="372"/>
  <c r="BE202" i="372"/>
  <c r="BD202" i="372"/>
  <c r="BC202" i="372"/>
  <c r="BB202" i="372"/>
  <c r="BA202" i="372"/>
  <c r="AZ202" i="372"/>
  <c r="AY202" i="372"/>
  <c r="AX202" i="372"/>
  <c r="AW202" i="372"/>
  <c r="AV202" i="372"/>
  <c r="AU202" i="372"/>
  <c r="AT202" i="372"/>
  <c r="AS202" i="372"/>
  <c r="AR202" i="372"/>
  <c r="AQ202" i="372"/>
  <c r="AP202" i="372"/>
  <c r="AO202" i="372"/>
  <c r="AN202" i="372"/>
  <c r="AM202" i="372"/>
  <c r="AL202" i="372"/>
  <c r="AK202" i="372"/>
  <c r="AJ202" i="372"/>
  <c r="AI202" i="372"/>
  <c r="AH202" i="372"/>
  <c r="AG202" i="372"/>
  <c r="AF202" i="372"/>
  <c r="AE202" i="372"/>
  <c r="AD202" i="372"/>
  <c r="AC202" i="372"/>
  <c r="AB202" i="372"/>
  <c r="AA202" i="372"/>
  <c r="Z202" i="372"/>
  <c r="Y202" i="372"/>
  <c r="X202" i="372"/>
  <c r="W202" i="372"/>
  <c r="V202" i="372"/>
  <c r="U202" i="372"/>
  <c r="T202" i="372"/>
  <c r="S202" i="372"/>
  <c r="R202" i="372"/>
  <c r="Q202" i="372"/>
  <c r="P202" i="372"/>
  <c r="N202" i="372"/>
  <c r="BX201" i="372"/>
  <c r="BW201" i="372"/>
  <c r="BV201" i="372"/>
  <c r="BU201" i="372"/>
  <c r="BT201" i="372"/>
  <c r="BS201" i="372"/>
  <c r="BR201" i="372"/>
  <c r="BQ201" i="372"/>
  <c r="BP201" i="372"/>
  <c r="BO201" i="372"/>
  <c r="BN201" i="372"/>
  <c r="BM201" i="372"/>
  <c r="BL201" i="372"/>
  <c r="BK201" i="372"/>
  <c r="BJ201" i="372"/>
  <c r="BI201" i="372"/>
  <c r="BH201" i="372"/>
  <c r="BG201" i="372"/>
  <c r="BF201" i="372"/>
  <c r="BE201" i="372"/>
  <c r="BD201" i="372"/>
  <c r="BC201" i="372"/>
  <c r="BB201" i="372"/>
  <c r="BA201" i="372"/>
  <c r="AZ201" i="372"/>
  <c r="AY201" i="372"/>
  <c r="AX201" i="372"/>
  <c r="AW201" i="372"/>
  <c r="AV201" i="372"/>
  <c r="AU201" i="372"/>
  <c r="AT201" i="372"/>
  <c r="AS201" i="372"/>
  <c r="AR201" i="372"/>
  <c r="AQ201" i="372"/>
  <c r="AP201" i="372"/>
  <c r="AO201" i="372"/>
  <c r="AN201" i="372"/>
  <c r="AM201" i="372"/>
  <c r="AL201" i="372"/>
  <c r="AK201" i="372"/>
  <c r="AJ201" i="372"/>
  <c r="AI201" i="372"/>
  <c r="AH201" i="372"/>
  <c r="AG201" i="372"/>
  <c r="AF201" i="372"/>
  <c r="AE201" i="372"/>
  <c r="AD201" i="372"/>
  <c r="AC201" i="372"/>
  <c r="AB201" i="372"/>
  <c r="AA201" i="372"/>
  <c r="Z201" i="372"/>
  <c r="Y201" i="372"/>
  <c r="X201" i="372"/>
  <c r="W201" i="372"/>
  <c r="V201" i="372"/>
  <c r="U201" i="372"/>
  <c r="T201" i="372"/>
  <c r="S201" i="372"/>
  <c r="R201" i="372"/>
  <c r="Q201" i="372"/>
  <c r="N201" i="372"/>
  <c r="BX200" i="372"/>
  <c r="BW200" i="372"/>
  <c r="BV200" i="372"/>
  <c r="BU200" i="372"/>
  <c r="BT200" i="372"/>
  <c r="BS200" i="372"/>
  <c r="BR200" i="372"/>
  <c r="BQ200" i="372"/>
  <c r="BP200" i="372"/>
  <c r="BO200" i="372"/>
  <c r="BN200" i="372"/>
  <c r="BM200" i="372"/>
  <c r="BL200" i="372"/>
  <c r="BK200" i="372"/>
  <c r="BJ200" i="372"/>
  <c r="BI200" i="372"/>
  <c r="BH200" i="372"/>
  <c r="BG200" i="372"/>
  <c r="BF200" i="372"/>
  <c r="BE200" i="372"/>
  <c r="BD200" i="372"/>
  <c r="BC200" i="372"/>
  <c r="BB200" i="372"/>
  <c r="BA200" i="372"/>
  <c r="AZ200" i="372"/>
  <c r="AY200" i="372"/>
  <c r="AX200" i="372"/>
  <c r="AW200" i="372"/>
  <c r="AV200" i="372"/>
  <c r="AU200" i="372"/>
  <c r="AT200" i="372"/>
  <c r="AS200" i="372"/>
  <c r="AR200" i="372"/>
  <c r="AQ200" i="372"/>
  <c r="AP200" i="372"/>
  <c r="AO200" i="372"/>
  <c r="AN200" i="372"/>
  <c r="AM200" i="372"/>
  <c r="AL200" i="372"/>
  <c r="AK200" i="372"/>
  <c r="AJ200" i="372"/>
  <c r="AI200" i="372"/>
  <c r="AH200" i="372"/>
  <c r="AG200" i="372"/>
  <c r="AF200" i="372"/>
  <c r="AE200" i="372"/>
  <c r="AD200" i="372"/>
  <c r="AC200" i="372"/>
  <c r="AB200" i="372"/>
  <c r="AA200" i="372"/>
  <c r="Z200" i="372"/>
  <c r="Y200" i="372"/>
  <c r="X200" i="372"/>
  <c r="W200" i="372"/>
  <c r="V200" i="372"/>
  <c r="U200" i="372"/>
  <c r="T200" i="372"/>
  <c r="S200" i="372"/>
  <c r="R200" i="372"/>
  <c r="Q200" i="372"/>
  <c r="G200" i="372"/>
  <c r="CC198" i="372"/>
  <c r="CD198" i="372" s="1"/>
  <c r="BX198" i="372"/>
  <c r="BW198" i="372"/>
  <c r="BV198" i="372"/>
  <c r="BU198" i="372"/>
  <c r="BT198" i="372"/>
  <c r="BS198" i="372"/>
  <c r="BR198" i="372"/>
  <c r="BQ198" i="372"/>
  <c r="BP198" i="372"/>
  <c r="BO198" i="372"/>
  <c r="BN198" i="372"/>
  <c r="BM198" i="372"/>
  <c r="BL198" i="372"/>
  <c r="BK198" i="372"/>
  <c r="BJ198" i="372"/>
  <c r="BI198" i="372"/>
  <c r="BH198" i="372"/>
  <c r="BG198" i="372"/>
  <c r="BF198" i="372"/>
  <c r="BE198" i="372"/>
  <c r="BD198" i="372"/>
  <c r="BC198" i="372"/>
  <c r="BB198" i="372"/>
  <c r="BA198" i="372"/>
  <c r="AZ198" i="372"/>
  <c r="AY198" i="372"/>
  <c r="AX198" i="372"/>
  <c r="AW198" i="372"/>
  <c r="AV198" i="372"/>
  <c r="AU198" i="372"/>
  <c r="AT198" i="372"/>
  <c r="AS198" i="372"/>
  <c r="AR198" i="372"/>
  <c r="AQ198" i="372"/>
  <c r="AP198" i="372"/>
  <c r="AO198" i="372"/>
  <c r="AN198" i="372"/>
  <c r="AM198" i="372"/>
  <c r="AL198" i="372"/>
  <c r="AK198" i="372"/>
  <c r="AJ198" i="372"/>
  <c r="AI198" i="372"/>
  <c r="AH198" i="372"/>
  <c r="AG198" i="372"/>
  <c r="AF198" i="372"/>
  <c r="AE198" i="372"/>
  <c r="AD198" i="372"/>
  <c r="AC198" i="372"/>
  <c r="AB198" i="372"/>
  <c r="AA198" i="372"/>
  <c r="Z198" i="372"/>
  <c r="Y198" i="372"/>
  <c r="X198" i="372"/>
  <c r="W198" i="372"/>
  <c r="V198" i="372"/>
  <c r="U198" i="372"/>
  <c r="T198" i="372"/>
  <c r="S198" i="372"/>
  <c r="R198" i="372"/>
  <c r="Q198" i="372"/>
  <c r="CA196" i="372"/>
  <c r="E196" i="372" s="1"/>
  <c r="BZ196" i="372"/>
  <c r="D196" i="372" s="1"/>
  <c r="BY196" i="372"/>
  <c r="P196" i="372"/>
  <c r="N196" i="372"/>
  <c r="C196" i="372"/>
  <c r="CA195" i="372"/>
  <c r="BZ195" i="372"/>
  <c r="BY195" i="372"/>
  <c r="CB195" i="372" s="1"/>
  <c r="P195" i="372"/>
  <c r="N195" i="372"/>
  <c r="E195" i="372"/>
  <c r="D195" i="372"/>
  <c r="CA194" i="372"/>
  <c r="E194" i="372" s="1"/>
  <c r="BZ194" i="372"/>
  <c r="BY194" i="372"/>
  <c r="P194" i="372"/>
  <c r="N194" i="372"/>
  <c r="D194" i="372"/>
  <c r="CA193" i="372"/>
  <c r="E193" i="372" s="1"/>
  <c r="BZ193" i="372"/>
  <c r="BY193" i="372"/>
  <c r="P193" i="372"/>
  <c r="N193" i="372"/>
  <c r="D193" i="372"/>
  <c r="C193" i="372"/>
  <c r="CA192" i="372"/>
  <c r="E192" i="372" s="1"/>
  <c r="BZ192" i="372"/>
  <c r="D192" i="372" s="1"/>
  <c r="BY192" i="372"/>
  <c r="CB192" i="372" s="1"/>
  <c r="P192" i="372"/>
  <c r="N192" i="372"/>
  <c r="F192" i="372"/>
  <c r="CB191" i="372"/>
  <c r="CA191" i="372"/>
  <c r="BZ191" i="372"/>
  <c r="BY191" i="372"/>
  <c r="P191" i="372"/>
  <c r="N191" i="372"/>
  <c r="E191" i="372"/>
  <c r="D191" i="372"/>
  <c r="C191" i="372"/>
  <c r="CA190" i="372"/>
  <c r="BZ190" i="372"/>
  <c r="D190" i="372" s="1"/>
  <c r="BY190" i="372"/>
  <c r="P190" i="372"/>
  <c r="N190" i="372"/>
  <c r="E190" i="372"/>
  <c r="C190" i="372"/>
  <c r="CA189" i="372"/>
  <c r="E189" i="372" s="1"/>
  <c r="BZ189" i="372"/>
  <c r="CB189" i="372" s="1"/>
  <c r="BY189" i="372"/>
  <c r="P189" i="372"/>
  <c r="N189" i="372"/>
  <c r="C189" i="372"/>
  <c r="CB188" i="372"/>
  <c r="CA188" i="372"/>
  <c r="BZ188" i="372"/>
  <c r="D188" i="372" s="1"/>
  <c r="BY188" i="372"/>
  <c r="C188" i="372" s="1"/>
  <c r="P188" i="372"/>
  <c r="N188" i="372"/>
  <c r="F188" i="372"/>
  <c r="E188" i="372"/>
  <c r="CB187" i="372"/>
  <c r="CA187" i="372"/>
  <c r="BZ187" i="372"/>
  <c r="BY187" i="372"/>
  <c r="P187" i="372"/>
  <c r="N187" i="372"/>
  <c r="E187" i="372"/>
  <c r="D187" i="372"/>
  <c r="C187" i="372"/>
  <c r="CA186" i="372"/>
  <c r="BZ186" i="372"/>
  <c r="D186" i="372" s="1"/>
  <c r="BY186" i="372"/>
  <c r="P186" i="372"/>
  <c r="N186" i="372"/>
  <c r="E186" i="372"/>
  <c r="C186" i="372"/>
  <c r="CA185" i="372"/>
  <c r="E185" i="372" s="1"/>
  <c r="BZ185" i="372"/>
  <c r="CB185" i="372" s="1"/>
  <c r="BY185" i="372"/>
  <c r="P185" i="372"/>
  <c r="N185" i="372"/>
  <c r="C185" i="372"/>
  <c r="A185" i="372"/>
  <c r="A186" i="372" s="1"/>
  <c r="A187" i="372" s="1"/>
  <c r="A188" i="372" s="1"/>
  <c r="A189" i="372" s="1"/>
  <c r="A190" i="372" s="1"/>
  <c r="A191" i="372" s="1"/>
  <c r="A192" i="372" s="1"/>
  <c r="A193" i="372" s="1"/>
  <c r="A194" i="372" s="1"/>
  <c r="A195" i="372" s="1"/>
  <c r="A196" i="372" s="1"/>
  <c r="A197" i="372" s="1"/>
  <c r="A198" i="372" s="1"/>
  <c r="A199" i="372" s="1"/>
  <c r="A200" i="372" s="1"/>
  <c r="A202" i="372" s="1"/>
  <c r="A203" i="372" s="1"/>
  <c r="A204" i="372" s="1"/>
  <c r="A205" i="372" s="1"/>
  <c r="A206" i="372" s="1"/>
  <c r="CB184" i="372"/>
  <c r="CA184" i="372"/>
  <c r="BZ184" i="372"/>
  <c r="D184" i="372" s="1"/>
  <c r="BY184" i="372"/>
  <c r="C184" i="372" s="1"/>
  <c r="P184" i="372"/>
  <c r="N184" i="372"/>
  <c r="F184" i="372"/>
  <c r="E184" i="372"/>
  <c r="CB183" i="372"/>
  <c r="CA183" i="372"/>
  <c r="BZ183" i="372"/>
  <c r="BY183" i="372"/>
  <c r="P183" i="372"/>
  <c r="N183" i="372"/>
  <c r="E183" i="372"/>
  <c r="D183" i="372"/>
  <c r="C183" i="372"/>
  <c r="CA182" i="372"/>
  <c r="BZ182" i="372"/>
  <c r="D182" i="372" s="1"/>
  <c r="BY182" i="372"/>
  <c r="P182" i="372"/>
  <c r="N182" i="372"/>
  <c r="E182" i="372"/>
  <c r="C182" i="372"/>
  <c r="CA181" i="372"/>
  <c r="BZ181" i="372"/>
  <c r="D181" i="372" s="1"/>
  <c r="BY181" i="372"/>
  <c r="P181" i="372"/>
  <c r="N181" i="372"/>
  <c r="E181" i="372"/>
  <c r="C181" i="372"/>
  <c r="CA180" i="372"/>
  <c r="BZ180" i="372"/>
  <c r="D180" i="372" s="1"/>
  <c r="BY180" i="372"/>
  <c r="P180" i="372"/>
  <c r="N180" i="372"/>
  <c r="E180" i="372"/>
  <c r="C180" i="372"/>
  <c r="CA179" i="372"/>
  <c r="BZ179" i="372"/>
  <c r="D179" i="372" s="1"/>
  <c r="BY179" i="372"/>
  <c r="P179" i="372"/>
  <c r="N179" i="372"/>
  <c r="E179" i="372"/>
  <c r="C179" i="372"/>
  <c r="CA178" i="372"/>
  <c r="BZ178" i="372"/>
  <c r="D178" i="372" s="1"/>
  <c r="BY178" i="372"/>
  <c r="P178" i="372"/>
  <c r="N178" i="372"/>
  <c r="E178" i="372"/>
  <c r="C178" i="372"/>
  <c r="CA177" i="372"/>
  <c r="BZ177" i="372"/>
  <c r="BZ197" i="372" s="1"/>
  <c r="BY177" i="372"/>
  <c r="P177" i="372"/>
  <c r="N177" i="372"/>
  <c r="E177" i="372"/>
  <c r="CD175" i="372"/>
  <c r="CC175" i="372"/>
  <c r="CB175" i="372"/>
  <c r="K175" i="372" s="1"/>
  <c r="A175" i="372"/>
  <c r="A176" i="372" s="1"/>
  <c r="A177" i="372" s="1"/>
  <c r="A178" i="372" s="1"/>
  <c r="A179" i="372" s="1"/>
  <c r="A180" i="372" s="1"/>
  <c r="A181" i="372" s="1"/>
  <c r="A182" i="372" s="1"/>
  <c r="A183" i="372" s="1"/>
  <c r="A184" i="372" s="1"/>
  <c r="BX171" i="372"/>
  <c r="BW171" i="372"/>
  <c r="BV171" i="372"/>
  <c r="BU171" i="372"/>
  <c r="BT171" i="372"/>
  <c r="BS171" i="372"/>
  <c r="BR171" i="372"/>
  <c r="BQ171" i="372"/>
  <c r="BP171" i="372"/>
  <c r="BO171" i="372"/>
  <c r="BN171" i="372"/>
  <c r="BM171" i="372"/>
  <c r="BL171" i="372"/>
  <c r="BK171" i="372"/>
  <c r="BJ171" i="372"/>
  <c r="BI171" i="372"/>
  <c r="BH171" i="372"/>
  <c r="BG171" i="372"/>
  <c r="BF171" i="372"/>
  <c r="BE171" i="372"/>
  <c r="BD171" i="372"/>
  <c r="BC171" i="372"/>
  <c r="BB171" i="372"/>
  <c r="BA171" i="372"/>
  <c r="AZ171" i="372"/>
  <c r="AY171" i="372"/>
  <c r="AX171" i="372"/>
  <c r="AW171" i="372"/>
  <c r="AV171" i="372"/>
  <c r="AU171" i="372"/>
  <c r="AT171" i="372"/>
  <c r="AS171" i="372"/>
  <c r="AR171" i="372"/>
  <c r="AQ171" i="372"/>
  <c r="AP171" i="372"/>
  <c r="AO171" i="372"/>
  <c r="AN171" i="372"/>
  <c r="AM171" i="372"/>
  <c r="AL171" i="372"/>
  <c r="AK171" i="372"/>
  <c r="AJ171" i="372"/>
  <c r="AI171" i="372"/>
  <c r="AH171" i="372"/>
  <c r="AG171" i="372"/>
  <c r="AF171" i="372"/>
  <c r="AE171" i="372"/>
  <c r="AD171" i="372"/>
  <c r="AC171" i="372"/>
  <c r="AB171" i="372"/>
  <c r="AA171" i="372"/>
  <c r="Z171" i="372"/>
  <c r="Y171" i="372"/>
  <c r="X171" i="372"/>
  <c r="W171" i="372"/>
  <c r="V171" i="372"/>
  <c r="U171" i="372"/>
  <c r="T171" i="372"/>
  <c r="S171" i="372"/>
  <c r="R171" i="372"/>
  <c r="Q171" i="372"/>
  <c r="BX170" i="372"/>
  <c r="BW170" i="372"/>
  <c r="BV170" i="372"/>
  <c r="BU170" i="372"/>
  <c r="BT170" i="372"/>
  <c r="BS170" i="372"/>
  <c r="BR170" i="372"/>
  <c r="BQ170" i="372"/>
  <c r="BP170" i="372"/>
  <c r="BO170" i="372"/>
  <c r="BN170" i="372"/>
  <c r="BM170" i="372"/>
  <c r="BL170" i="372"/>
  <c r="BK170" i="372"/>
  <c r="BJ170" i="372"/>
  <c r="BI170" i="372"/>
  <c r="BH170" i="372"/>
  <c r="BG170" i="372"/>
  <c r="BF170" i="372"/>
  <c r="BE170" i="372"/>
  <c r="BD170" i="372"/>
  <c r="BC170" i="372"/>
  <c r="BB170" i="372"/>
  <c r="BA170" i="372"/>
  <c r="AZ170" i="372"/>
  <c r="AY170" i="372"/>
  <c r="AX170" i="372"/>
  <c r="AW170" i="372"/>
  <c r="AV170" i="372"/>
  <c r="AU170" i="372"/>
  <c r="AT170" i="372"/>
  <c r="AS170" i="372"/>
  <c r="AR170" i="372"/>
  <c r="AQ170" i="372"/>
  <c r="AP170" i="372"/>
  <c r="AO170" i="372"/>
  <c r="AN170" i="372"/>
  <c r="AM170" i="372"/>
  <c r="AL170" i="372"/>
  <c r="AK170" i="372"/>
  <c r="AJ170" i="372"/>
  <c r="AI170" i="372"/>
  <c r="AH170" i="372"/>
  <c r="AG170" i="372"/>
  <c r="AF170" i="372"/>
  <c r="AE170" i="372"/>
  <c r="AD170" i="372"/>
  <c r="AC170" i="372"/>
  <c r="AB170" i="372"/>
  <c r="AA170" i="372"/>
  <c r="Z170" i="372"/>
  <c r="Y170" i="372"/>
  <c r="X170" i="372"/>
  <c r="W170" i="372"/>
  <c r="V170" i="372"/>
  <c r="U170" i="372"/>
  <c r="T170" i="372"/>
  <c r="S170" i="372"/>
  <c r="R170" i="372"/>
  <c r="Q170" i="372"/>
  <c r="P170" i="372"/>
  <c r="H170" i="372"/>
  <c r="CC168" i="372" s="1"/>
  <c r="CD168" i="372" s="1"/>
  <c r="BX169" i="372"/>
  <c r="BW169" i="372"/>
  <c r="BV169" i="372"/>
  <c r="BU169" i="372"/>
  <c r="BT169" i="372"/>
  <c r="BS169" i="372"/>
  <c r="BR169" i="372"/>
  <c r="BQ169" i="372"/>
  <c r="BP169" i="372"/>
  <c r="BO169" i="372"/>
  <c r="BN169" i="372"/>
  <c r="BM169" i="372"/>
  <c r="BL169" i="372"/>
  <c r="BK169" i="372"/>
  <c r="BJ169" i="372"/>
  <c r="BI169" i="372"/>
  <c r="BH169" i="372"/>
  <c r="BG169" i="372"/>
  <c r="BF169" i="372"/>
  <c r="BE169" i="372"/>
  <c r="BD169" i="372"/>
  <c r="BC169" i="372"/>
  <c r="BB169" i="372"/>
  <c r="BA169" i="372"/>
  <c r="AZ169" i="372"/>
  <c r="AY169" i="372"/>
  <c r="AX169" i="372"/>
  <c r="AW169" i="372"/>
  <c r="AV169" i="372"/>
  <c r="AU169" i="372"/>
  <c r="AT169" i="372"/>
  <c r="AS169" i="372"/>
  <c r="AR169" i="372"/>
  <c r="AQ169" i="372"/>
  <c r="AP169" i="372"/>
  <c r="AO169" i="372"/>
  <c r="AN169" i="372"/>
  <c r="AM169" i="372"/>
  <c r="AL169" i="372"/>
  <c r="AK169" i="372"/>
  <c r="AJ169" i="372"/>
  <c r="AI169" i="372"/>
  <c r="AH169" i="372"/>
  <c r="AG169" i="372"/>
  <c r="AF169" i="372"/>
  <c r="AE169" i="372"/>
  <c r="AD169" i="372"/>
  <c r="AC169" i="372"/>
  <c r="AB169" i="372"/>
  <c r="AA169" i="372"/>
  <c r="Z169" i="372"/>
  <c r="Y169" i="372"/>
  <c r="X169" i="372"/>
  <c r="W169" i="372"/>
  <c r="V169" i="372"/>
  <c r="U169" i="372"/>
  <c r="T169" i="372"/>
  <c r="S169" i="372"/>
  <c r="R169" i="372"/>
  <c r="Q169" i="372"/>
  <c r="P169" i="372"/>
  <c r="BX168" i="372"/>
  <c r="BW168" i="372"/>
  <c r="BV168" i="372"/>
  <c r="BU168" i="372"/>
  <c r="BT168" i="372"/>
  <c r="BS168" i="372"/>
  <c r="BR168" i="372"/>
  <c r="BQ168" i="372"/>
  <c r="BP168" i="372"/>
  <c r="BO168" i="372"/>
  <c r="BN168" i="372"/>
  <c r="BM168" i="372"/>
  <c r="BL168" i="372"/>
  <c r="BK168" i="372"/>
  <c r="BJ168" i="372"/>
  <c r="BI168" i="372"/>
  <c r="BH168" i="372"/>
  <c r="BG168" i="372"/>
  <c r="BF168" i="372"/>
  <c r="BE168" i="372"/>
  <c r="BD168" i="372"/>
  <c r="BC168" i="372"/>
  <c r="BB168" i="372"/>
  <c r="BA168" i="372"/>
  <c r="AZ168" i="372"/>
  <c r="AY168" i="372"/>
  <c r="AX168" i="372"/>
  <c r="AW168" i="372"/>
  <c r="AV168" i="372"/>
  <c r="AU168" i="372"/>
  <c r="AT168" i="372"/>
  <c r="AS168" i="372"/>
  <c r="AR168" i="372"/>
  <c r="AQ168" i="372"/>
  <c r="AP168" i="372"/>
  <c r="AO168" i="372"/>
  <c r="AN168" i="372"/>
  <c r="AM168" i="372"/>
  <c r="AL168" i="372"/>
  <c r="AK168" i="372"/>
  <c r="AJ168" i="372"/>
  <c r="AI168" i="372"/>
  <c r="AH168" i="372"/>
  <c r="AG168" i="372"/>
  <c r="AF168" i="372"/>
  <c r="AE168" i="372"/>
  <c r="AD168" i="372"/>
  <c r="AC168" i="372"/>
  <c r="AB168" i="372"/>
  <c r="AA168" i="372"/>
  <c r="Z168" i="372"/>
  <c r="Y168" i="372"/>
  <c r="X168" i="372"/>
  <c r="W168" i="372"/>
  <c r="V168" i="372"/>
  <c r="U168" i="372"/>
  <c r="T168" i="372"/>
  <c r="S168" i="372"/>
  <c r="R168" i="372"/>
  <c r="Q168" i="372"/>
  <c r="P168" i="372"/>
  <c r="N168" i="372"/>
  <c r="BX167" i="372"/>
  <c r="BW167" i="372"/>
  <c r="BV167" i="372"/>
  <c r="BU167" i="372"/>
  <c r="BT167" i="372"/>
  <c r="BS167" i="372"/>
  <c r="BR167" i="372"/>
  <c r="BQ167" i="372"/>
  <c r="BP167" i="372"/>
  <c r="BO167" i="372"/>
  <c r="BN167" i="372"/>
  <c r="BM167" i="372"/>
  <c r="BL167" i="372"/>
  <c r="BK167" i="372"/>
  <c r="BJ167" i="372"/>
  <c r="BI167" i="372"/>
  <c r="BH167" i="372"/>
  <c r="BG167" i="372"/>
  <c r="BF167" i="372"/>
  <c r="BE167" i="372"/>
  <c r="BD167" i="372"/>
  <c r="BC167" i="372"/>
  <c r="BB167" i="372"/>
  <c r="BA167" i="372"/>
  <c r="AZ167" i="372"/>
  <c r="AY167" i="372"/>
  <c r="AX167" i="372"/>
  <c r="AW167" i="372"/>
  <c r="AV167" i="372"/>
  <c r="AU167" i="372"/>
  <c r="AT167" i="372"/>
  <c r="AS167" i="372"/>
  <c r="AR167" i="372"/>
  <c r="AQ167" i="372"/>
  <c r="AP167" i="372"/>
  <c r="AO167" i="372"/>
  <c r="AN167" i="372"/>
  <c r="AM167" i="372"/>
  <c r="AL167" i="372"/>
  <c r="AK167" i="372"/>
  <c r="AJ167" i="372"/>
  <c r="AI167" i="372"/>
  <c r="AH167" i="372"/>
  <c r="AG167" i="372"/>
  <c r="AF167" i="372"/>
  <c r="AE167" i="372"/>
  <c r="AD167" i="372"/>
  <c r="AC167" i="372"/>
  <c r="AB167" i="372"/>
  <c r="AA167" i="372"/>
  <c r="Z167" i="372"/>
  <c r="Y167" i="372"/>
  <c r="X167" i="372"/>
  <c r="W167" i="372"/>
  <c r="V167" i="372"/>
  <c r="U167" i="372"/>
  <c r="T167" i="372"/>
  <c r="S167" i="372"/>
  <c r="R167" i="372"/>
  <c r="Q167" i="372"/>
  <c r="N167" i="372"/>
  <c r="BX166" i="372"/>
  <c r="BW166" i="372"/>
  <c r="BV166" i="372"/>
  <c r="BU166" i="372"/>
  <c r="BT166" i="372"/>
  <c r="BS166" i="372"/>
  <c r="BR166" i="372"/>
  <c r="BQ166" i="372"/>
  <c r="BP166" i="372"/>
  <c r="BO166" i="372"/>
  <c r="BN166" i="372"/>
  <c r="BM166" i="372"/>
  <c r="BL166" i="372"/>
  <c r="BK166" i="372"/>
  <c r="BJ166" i="372"/>
  <c r="BI166" i="372"/>
  <c r="BH166" i="372"/>
  <c r="BG166" i="372"/>
  <c r="BF166" i="372"/>
  <c r="BE166" i="372"/>
  <c r="BD166" i="372"/>
  <c r="BC166" i="372"/>
  <c r="BB166" i="372"/>
  <c r="BA166" i="372"/>
  <c r="AZ166" i="372"/>
  <c r="AY166" i="372"/>
  <c r="AX166" i="372"/>
  <c r="AW166" i="372"/>
  <c r="AV166" i="372"/>
  <c r="AU166" i="372"/>
  <c r="AT166" i="372"/>
  <c r="AS166" i="372"/>
  <c r="AR166" i="372"/>
  <c r="AQ166" i="372"/>
  <c r="AP166" i="372"/>
  <c r="AO166" i="372"/>
  <c r="AN166" i="372"/>
  <c r="AM166" i="372"/>
  <c r="AL166" i="372"/>
  <c r="AK166" i="372"/>
  <c r="AJ166" i="372"/>
  <c r="AI166" i="372"/>
  <c r="AH166" i="372"/>
  <c r="AG166" i="372"/>
  <c r="AF166" i="372"/>
  <c r="AE166" i="372"/>
  <c r="AD166" i="372"/>
  <c r="AC166" i="372"/>
  <c r="AB166" i="372"/>
  <c r="AA166" i="372"/>
  <c r="Z166" i="372"/>
  <c r="Y166" i="372"/>
  <c r="X166" i="372"/>
  <c r="W166" i="372"/>
  <c r="V166" i="372"/>
  <c r="U166" i="372"/>
  <c r="T166" i="372"/>
  <c r="S166" i="372"/>
  <c r="R166" i="372"/>
  <c r="Q166" i="372"/>
  <c r="G166" i="372"/>
  <c r="CC164" i="372"/>
  <c r="CD164" i="372" s="1"/>
  <c r="BX164" i="372"/>
  <c r="BW164" i="372"/>
  <c r="BV164" i="372"/>
  <c r="BU164" i="372"/>
  <c r="BT164" i="372"/>
  <c r="BS164" i="372"/>
  <c r="BR164" i="372"/>
  <c r="BQ164" i="372"/>
  <c r="BP164" i="372"/>
  <c r="BO164" i="372"/>
  <c r="BN164" i="372"/>
  <c r="BM164" i="372"/>
  <c r="BL164" i="372"/>
  <c r="BK164" i="372"/>
  <c r="BJ164" i="372"/>
  <c r="BI164" i="372"/>
  <c r="BH164" i="372"/>
  <c r="BG164" i="372"/>
  <c r="BF164" i="372"/>
  <c r="BE164" i="372"/>
  <c r="BD164" i="372"/>
  <c r="BC164" i="372"/>
  <c r="BB164" i="372"/>
  <c r="BA164" i="372"/>
  <c r="AZ164" i="372"/>
  <c r="AY164" i="372"/>
  <c r="AX164" i="372"/>
  <c r="AW164" i="372"/>
  <c r="AV164" i="372"/>
  <c r="AU164" i="372"/>
  <c r="AT164" i="372"/>
  <c r="AS164" i="372"/>
  <c r="AR164" i="372"/>
  <c r="AQ164" i="372"/>
  <c r="AP164" i="372"/>
  <c r="AO164" i="372"/>
  <c r="AN164" i="372"/>
  <c r="AM164" i="372"/>
  <c r="AL164" i="372"/>
  <c r="AK164" i="372"/>
  <c r="AJ164" i="372"/>
  <c r="AI164" i="372"/>
  <c r="AH164" i="372"/>
  <c r="AG164" i="372"/>
  <c r="AF164" i="372"/>
  <c r="AE164" i="372"/>
  <c r="AD164" i="372"/>
  <c r="AC164" i="372"/>
  <c r="AB164" i="372"/>
  <c r="AA164" i="372"/>
  <c r="Z164" i="372"/>
  <c r="Y164" i="372"/>
  <c r="X164" i="372"/>
  <c r="W164" i="372"/>
  <c r="V164" i="372"/>
  <c r="U164" i="372"/>
  <c r="T164" i="372"/>
  <c r="S164" i="372"/>
  <c r="R164" i="372"/>
  <c r="Q164" i="372"/>
  <c r="CA162" i="372"/>
  <c r="E162" i="372" s="1"/>
  <c r="BZ162" i="372"/>
  <c r="D162" i="372" s="1"/>
  <c r="BY162" i="372"/>
  <c r="CB162" i="372" s="1"/>
  <c r="F162" i="372" s="1"/>
  <c r="P162" i="372"/>
  <c r="N162" i="372"/>
  <c r="CA161" i="372"/>
  <c r="E161" i="372" s="1"/>
  <c r="BZ161" i="372"/>
  <c r="D161" i="372" s="1"/>
  <c r="BY161" i="372"/>
  <c r="P161" i="372"/>
  <c r="N161" i="372"/>
  <c r="C161" i="372"/>
  <c r="CA160" i="372"/>
  <c r="E160" i="372" s="1"/>
  <c r="BZ160" i="372"/>
  <c r="BY160" i="372"/>
  <c r="P160" i="372"/>
  <c r="N160" i="372"/>
  <c r="D160" i="372"/>
  <c r="CA159" i="372"/>
  <c r="BZ159" i="372"/>
  <c r="D159" i="372" s="1"/>
  <c r="BY159" i="372"/>
  <c r="CB159" i="372" s="1"/>
  <c r="F159" i="372" s="1"/>
  <c r="P159" i="372"/>
  <c r="N159" i="372"/>
  <c r="E159" i="372"/>
  <c r="CA158" i="372"/>
  <c r="E158" i="372" s="1"/>
  <c r="BZ158" i="372"/>
  <c r="D158" i="372" s="1"/>
  <c r="BY158" i="372"/>
  <c r="CB158" i="372" s="1"/>
  <c r="F158" i="372" s="1"/>
  <c r="P158" i="372"/>
  <c r="N158" i="372"/>
  <c r="CA157" i="372"/>
  <c r="E157" i="372" s="1"/>
  <c r="BZ157" i="372"/>
  <c r="D157" i="372" s="1"/>
  <c r="BY157" i="372"/>
  <c r="P157" i="372"/>
  <c r="N157" i="372"/>
  <c r="C157" i="372"/>
  <c r="CA156" i="372"/>
  <c r="E156" i="372" s="1"/>
  <c r="BZ156" i="372"/>
  <c r="BY156" i="372"/>
  <c r="P156" i="372"/>
  <c r="N156" i="372"/>
  <c r="D156" i="372"/>
  <c r="CA155" i="372"/>
  <c r="BZ155" i="372"/>
  <c r="D155" i="372" s="1"/>
  <c r="BY155" i="372"/>
  <c r="CB155" i="372" s="1"/>
  <c r="F155" i="372" s="1"/>
  <c r="P155" i="372"/>
  <c r="N155" i="372"/>
  <c r="E155" i="372"/>
  <c r="CA154" i="372"/>
  <c r="E154" i="372" s="1"/>
  <c r="BZ154" i="372"/>
  <c r="D154" i="372" s="1"/>
  <c r="BY154" i="372"/>
  <c r="CB154" i="372" s="1"/>
  <c r="F154" i="372" s="1"/>
  <c r="P154" i="372"/>
  <c r="N154" i="372"/>
  <c r="CA153" i="372"/>
  <c r="E153" i="372" s="1"/>
  <c r="BZ153" i="372"/>
  <c r="D153" i="372" s="1"/>
  <c r="BY153" i="372"/>
  <c r="P153" i="372"/>
  <c r="N153" i="372"/>
  <c r="C153" i="372"/>
  <c r="CA152" i="372"/>
  <c r="BZ152" i="372"/>
  <c r="BY152" i="372"/>
  <c r="P152" i="372"/>
  <c r="N152" i="372"/>
  <c r="E152" i="372"/>
  <c r="D152" i="372"/>
  <c r="C152" i="372"/>
  <c r="CA151" i="372"/>
  <c r="BZ151" i="372"/>
  <c r="BY151" i="372"/>
  <c r="CB151" i="372" s="1"/>
  <c r="P151" i="372"/>
  <c r="N151" i="372"/>
  <c r="E151" i="372"/>
  <c r="D151" i="372"/>
  <c r="C151" i="372"/>
  <c r="CA150" i="372"/>
  <c r="BZ150" i="372"/>
  <c r="BY150" i="372"/>
  <c r="CB150" i="372" s="1"/>
  <c r="P150" i="372"/>
  <c r="N150" i="372"/>
  <c r="E150" i="372"/>
  <c r="D150" i="372"/>
  <c r="C150" i="372"/>
  <c r="CA149" i="372"/>
  <c r="BZ149" i="372"/>
  <c r="BY149" i="372"/>
  <c r="CB149" i="372" s="1"/>
  <c r="P149" i="372"/>
  <c r="N149" i="372"/>
  <c r="E149" i="372"/>
  <c r="D149" i="372"/>
  <c r="C149" i="372"/>
  <c r="CA148" i="372"/>
  <c r="BZ148" i="372"/>
  <c r="BY148" i="372"/>
  <c r="CB148" i="372" s="1"/>
  <c r="P148" i="372"/>
  <c r="N148" i="372"/>
  <c r="E148" i="372"/>
  <c r="D148" i="372"/>
  <c r="C148" i="372"/>
  <c r="CA147" i="372"/>
  <c r="BZ147" i="372"/>
  <c r="BY147" i="372"/>
  <c r="CB147" i="372" s="1"/>
  <c r="P147" i="372"/>
  <c r="N147" i="372"/>
  <c r="E147" i="372"/>
  <c r="D147" i="372"/>
  <c r="C147" i="372"/>
  <c r="CA146" i="372"/>
  <c r="BZ146" i="372"/>
  <c r="BY146" i="372"/>
  <c r="CB146" i="372" s="1"/>
  <c r="P146" i="372"/>
  <c r="N146" i="372"/>
  <c r="E146" i="372"/>
  <c r="D146" i="372"/>
  <c r="C146" i="372"/>
  <c r="CA145" i="372"/>
  <c r="BZ145" i="372"/>
  <c r="BY145" i="372"/>
  <c r="CB145" i="372" s="1"/>
  <c r="P145" i="372"/>
  <c r="N145" i="372"/>
  <c r="E145" i="372"/>
  <c r="D145" i="372"/>
  <c r="C145" i="372"/>
  <c r="CA144" i="372"/>
  <c r="BZ144" i="372"/>
  <c r="BY144" i="372"/>
  <c r="CB144" i="372" s="1"/>
  <c r="P144" i="372"/>
  <c r="N144" i="372"/>
  <c r="E144" i="372"/>
  <c r="D144" i="372"/>
  <c r="C144" i="372"/>
  <c r="CA143" i="372"/>
  <c r="CA163" i="372" s="1"/>
  <c r="BZ143" i="372"/>
  <c r="BZ163" i="372" s="1"/>
  <c r="BY143" i="372"/>
  <c r="P143" i="372"/>
  <c r="N143" i="372"/>
  <c r="E143" i="372"/>
  <c r="D143" i="372"/>
  <c r="C143" i="372"/>
  <c r="CC141" i="372"/>
  <c r="CD141" i="372" s="1"/>
  <c r="CB141" i="372"/>
  <c r="K141" i="372" s="1"/>
  <c r="A141" i="372"/>
  <c r="A142" i="372" s="1"/>
  <c r="A143" i="372" s="1"/>
  <c r="A144" i="372" s="1"/>
  <c r="A145" i="372" s="1"/>
  <c r="A146" i="372" s="1"/>
  <c r="A147" i="372" s="1"/>
  <c r="A148" i="372" s="1"/>
  <c r="A149" i="372" s="1"/>
  <c r="A150" i="372" s="1"/>
  <c r="A151" i="372" s="1"/>
  <c r="A152" i="372" s="1"/>
  <c r="A153" i="372" s="1"/>
  <c r="A154" i="372" s="1"/>
  <c r="A155" i="372" s="1"/>
  <c r="A156" i="372" s="1"/>
  <c r="A157" i="372" s="1"/>
  <c r="A158" i="372" s="1"/>
  <c r="A159" i="372" s="1"/>
  <c r="A160" i="372" s="1"/>
  <c r="A161" i="372" s="1"/>
  <c r="A162" i="372" s="1"/>
  <c r="A163" i="372" s="1"/>
  <c r="A164" i="372" s="1"/>
  <c r="A165" i="372" s="1"/>
  <c r="A166" i="372" s="1"/>
  <c r="A168" i="372" s="1"/>
  <c r="A169" i="372" s="1"/>
  <c r="A170" i="372" s="1"/>
  <c r="A171" i="372" s="1"/>
  <c r="A172" i="372" s="1"/>
  <c r="BX137" i="372"/>
  <c r="BW137" i="372"/>
  <c r="BV137" i="372"/>
  <c r="BU137" i="372"/>
  <c r="BT137" i="372"/>
  <c r="BS137" i="372"/>
  <c r="BR137" i="372"/>
  <c r="BQ137" i="372"/>
  <c r="BP137" i="372"/>
  <c r="BO137" i="372"/>
  <c r="BN137" i="372"/>
  <c r="BM137" i="372"/>
  <c r="BL137" i="372"/>
  <c r="BK137" i="372"/>
  <c r="BJ137" i="372"/>
  <c r="BI137" i="372"/>
  <c r="BH137" i="372"/>
  <c r="BG137" i="372"/>
  <c r="BF137" i="372"/>
  <c r="BE137" i="372"/>
  <c r="BD137" i="372"/>
  <c r="BC137" i="372"/>
  <c r="BB137" i="372"/>
  <c r="BA137" i="372"/>
  <c r="AZ137" i="372"/>
  <c r="AY137" i="372"/>
  <c r="AX137" i="372"/>
  <c r="AW137" i="372"/>
  <c r="AV137" i="372"/>
  <c r="AU137" i="372"/>
  <c r="AT137" i="372"/>
  <c r="AS137" i="372"/>
  <c r="AR137" i="372"/>
  <c r="AQ137" i="372"/>
  <c r="AP137" i="372"/>
  <c r="AO137" i="372"/>
  <c r="AN137" i="372"/>
  <c r="AM137" i="372"/>
  <c r="AL137" i="372"/>
  <c r="AK137" i="372"/>
  <c r="AJ137" i="372"/>
  <c r="AI137" i="372"/>
  <c r="AH137" i="372"/>
  <c r="AG137" i="372"/>
  <c r="AF137" i="372"/>
  <c r="AE137" i="372"/>
  <c r="AD137" i="372"/>
  <c r="AC137" i="372"/>
  <c r="AB137" i="372"/>
  <c r="AA137" i="372"/>
  <c r="Z137" i="372"/>
  <c r="Y137" i="372"/>
  <c r="X137" i="372"/>
  <c r="W137" i="372"/>
  <c r="V137" i="372"/>
  <c r="U137" i="372"/>
  <c r="T137" i="372"/>
  <c r="S137" i="372"/>
  <c r="R137" i="372"/>
  <c r="Q137" i="372"/>
  <c r="BX136" i="372"/>
  <c r="BW136" i="372"/>
  <c r="BV136" i="372"/>
  <c r="BU136" i="372"/>
  <c r="BT136" i="372"/>
  <c r="BS136" i="372"/>
  <c r="BR136" i="372"/>
  <c r="BQ136" i="372"/>
  <c r="BP136" i="372"/>
  <c r="BO136" i="372"/>
  <c r="BN136" i="372"/>
  <c r="BM136" i="372"/>
  <c r="BL136" i="372"/>
  <c r="BK136" i="372"/>
  <c r="BJ136" i="372"/>
  <c r="BI136" i="372"/>
  <c r="BH136" i="372"/>
  <c r="BG136" i="372"/>
  <c r="BF136" i="372"/>
  <c r="BE136" i="372"/>
  <c r="BD136" i="372"/>
  <c r="BC136" i="372"/>
  <c r="BB136" i="372"/>
  <c r="BA136" i="372"/>
  <c r="AZ136" i="372"/>
  <c r="AY136" i="372"/>
  <c r="AX136" i="372"/>
  <c r="AW136" i="372"/>
  <c r="AV136" i="372"/>
  <c r="AU136" i="372"/>
  <c r="AT136" i="372"/>
  <c r="AS136" i="372"/>
  <c r="AR136" i="372"/>
  <c r="AQ136" i="372"/>
  <c r="AP136" i="372"/>
  <c r="AO136" i="372"/>
  <c r="AN136" i="372"/>
  <c r="AM136" i="372"/>
  <c r="AL136" i="372"/>
  <c r="AK136" i="372"/>
  <c r="AJ136" i="372"/>
  <c r="AI136" i="372"/>
  <c r="AH136" i="372"/>
  <c r="AG136" i="372"/>
  <c r="AF136" i="372"/>
  <c r="AE136" i="372"/>
  <c r="AD136" i="372"/>
  <c r="AC136" i="372"/>
  <c r="AB136" i="372"/>
  <c r="AA136" i="372"/>
  <c r="Z136" i="372"/>
  <c r="Y136" i="372"/>
  <c r="X136" i="372"/>
  <c r="W136" i="372"/>
  <c r="V136" i="372"/>
  <c r="U136" i="372"/>
  <c r="T136" i="372"/>
  <c r="S136" i="372"/>
  <c r="R136" i="372"/>
  <c r="Q136" i="372"/>
  <c r="P136" i="372"/>
  <c r="H136" i="372"/>
  <c r="CC134" i="372" s="1"/>
  <c r="CD134" i="372" s="1"/>
  <c r="BX135" i="372"/>
  <c r="BW135" i="372"/>
  <c r="BV135" i="372"/>
  <c r="BU135" i="372"/>
  <c r="BT135" i="372"/>
  <c r="BS135" i="372"/>
  <c r="BR135" i="372"/>
  <c r="BQ135" i="372"/>
  <c r="BP135" i="372"/>
  <c r="BO135" i="372"/>
  <c r="BN135" i="372"/>
  <c r="BM135" i="372"/>
  <c r="BL135" i="372"/>
  <c r="BK135" i="372"/>
  <c r="BJ135" i="372"/>
  <c r="BI135" i="372"/>
  <c r="BH135" i="372"/>
  <c r="BG135" i="372"/>
  <c r="BF135" i="372"/>
  <c r="BE135" i="372"/>
  <c r="BD135" i="372"/>
  <c r="BC135" i="372"/>
  <c r="BB135" i="372"/>
  <c r="BA135" i="372"/>
  <c r="AZ135" i="372"/>
  <c r="AY135" i="372"/>
  <c r="AX135" i="372"/>
  <c r="AW135" i="372"/>
  <c r="AV135" i="372"/>
  <c r="AU135" i="372"/>
  <c r="AT135" i="372"/>
  <c r="AS135" i="372"/>
  <c r="AR135" i="372"/>
  <c r="AQ135" i="372"/>
  <c r="AP135" i="372"/>
  <c r="AO135" i="372"/>
  <c r="AN135" i="372"/>
  <c r="AM135" i="372"/>
  <c r="AL135" i="372"/>
  <c r="AK135" i="372"/>
  <c r="AJ135" i="372"/>
  <c r="AI135" i="372"/>
  <c r="AH135" i="372"/>
  <c r="AG135" i="372"/>
  <c r="AF135" i="372"/>
  <c r="AE135" i="372"/>
  <c r="AD135" i="372"/>
  <c r="AC135" i="372"/>
  <c r="AB135" i="372"/>
  <c r="AA135" i="372"/>
  <c r="Z135" i="372"/>
  <c r="Y135" i="372"/>
  <c r="X135" i="372"/>
  <c r="W135" i="372"/>
  <c r="V135" i="372"/>
  <c r="U135" i="372"/>
  <c r="T135" i="372"/>
  <c r="S135" i="372"/>
  <c r="R135" i="372"/>
  <c r="Q135" i="372"/>
  <c r="P135" i="372"/>
  <c r="BX134" i="372"/>
  <c r="BW134" i="372"/>
  <c r="BV134" i="372"/>
  <c r="BU134" i="372"/>
  <c r="BT134" i="372"/>
  <c r="BS134" i="372"/>
  <c r="BR134" i="372"/>
  <c r="BQ134" i="372"/>
  <c r="BP134" i="372"/>
  <c r="BO134" i="372"/>
  <c r="BN134" i="372"/>
  <c r="BM134" i="372"/>
  <c r="BL134" i="372"/>
  <c r="BK134" i="372"/>
  <c r="BJ134" i="372"/>
  <c r="BI134" i="372"/>
  <c r="BH134" i="372"/>
  <c r="BG134" i="372"/>
  <c r="BF134" i="372"/>
  <c r="BE134" i="372"/>
  <c r="BD134" i="372"/>
  <c r="BC134" i="372"/>
  <c r="BB134" i="372"/>
  <c r="BA134" i="372"/>
  <c r="AZ134" i="372"/>
  <c r="AY134" i="372"/>
  <c r="AX134" i="372"/>
  <c r="AW134" i="372"/>
  <c r="AV134" i="372"/>
  <c r="AU134" i="372"/>
  <c r="AT134" i="372"/>
  <c r="AS134" i="372"/>
  <c r="AR134" i="372"/>
  <c r="AQ134" i="372"/>
  <c r="AP134" i="372"/>
  <c r="AO134" i="372"/>
  <c r="AN134" i="372"/>
  <c r="AM134" i="372"/>
  <c r="AL134" i="372"/>
  <c r="AK134" i="372"/>
  <c r="AJ134" i="372"/>
  <c r="AI134" i="372"/>
  <c r="AH134" i="372"/>
  <c r="AG134" i="372"/>
  <c r="AF134" i="372"/>
  <c r="AE134" i="372"/>
  <c r="AD134" i="372"/>
  <c r="AC134" i="372"/>
  <c r="AB134" i="372"/>
  <c r="AA134" i="372"/>
  <c r="Z134" i="372"/>
  <c r="Y134" i="372"/>
  <c r="X134" i="372"/>
  <c r="W134" i="372"/>
  <c r="V134" i="372"/>
  <c r="U134" i="372"/>
  <c r="T134" i="372"/>
  <c r="S134" i="372"/>
  <c r="R134" i="372"/>
  <c r="Q134" i="372"/>
  <c r="P134" i="372"/>
  <c r="N134" i="372"/>
  <c r="BX133" i="372"/>
  <c r="BW133" i="372"/>
  <c r="BV133" i="372"/>
  <c r="BU133" i="372"/>
  <c r="BT133" i="372"/>
  <c r="BS133" i="372"/>
  <c r="BR133" i="372"/>
  <c r="BQ133" i="372"/>
  <c r="BP133" i="372"/>
  <c r="BO133" i="372"/>
  <c r="BN133" i="372"/>
  <c r="BM133" i="372"/>
  <c r="BL133" i="372"/>
  <c r="BK133" i="372"/>
  <c r="BJ133" i="372"/>
  <c r="BI133" i="372"/>
  <c r="BH133" i="372"/>
  <c r="BG133" i="372"/>
  <c r="BF133" i="372"/>
  <c r="BE133" i="372"/>
  <c r="BD133" i="372"/>
  <c r="BC133" i="372"/>
  <c r="BB133" i="372"/>
  <c r="BA133" i="372"/>
  <c r="AZ133" i="372"/>
  <c r="AY133" i="372"/>
  <c r="AX133" i="372"/>
  <c r="AW133" i="372"/>
  <c r="AV133" i="372"/>
  <c r="AU133" i="372"/>
  <c r="AT133" i="372"/>
  <c r="AS133" i="372"/>
  <c r="AR133" i="372"/>
  <c r="AQ133" i="372"/>
  <c r="AP133" i="372"/>
  <c r="AO133" i="372"/>
  <c r="AN133" i="372"/>
  <c r="AM133" i="372"/>
  <c r="AL133" i="372"/>
  <c r="AK133" i="372"/>
  <c r="AJ133" i="372"/>
  <c r="AI133" i="372"/>
  <c r="AH133" i="372"/>
  <c r="AG133" i="372"/>
  <c r="AF133" i="372"/>
  <c r="AE133" i="372"/>
  <c r="AD133" i="372"/>
  <c r="AC133" i="372"/>
  <c r="AB133" i="372"/>
  <c r="AA133" i="372"/>
  <c r="Z133" i="372"/>
  <c r="Y133" i="372"/>
  <c r="X133" i="372"/>
  <c r="W133" i="372"/>
  <c r="V133" i="372"/>
  <c r="U133" i="372"/>
  <c r="T133" i="372"/>
  <c r="S133" i="372"/>
  <c r="R133" i="372"/>
  <c r="Q133" i="372"/>
  <c r="N133" i="372"/>
  <c r="BX132" i="372"/>
  <c r="BW132" i="372"/>
  <c r="BV132" i="372"/>
  <c r="BU132" i="372"/>
  <c r="BT132" i="372"/>
  <c r="BS132" i="372"/>
  <c r="BR132" i="372"/>
  <c r="BQ132" i="372"/>
  <c r="BP132" i="372"/>
  <c r="BO132" i="372"/>
  <c r="BN132" i="372"/>
  <c r="BM132" i="372"/>
  <c r="BL132" i="372"/>
  <c r="BK132" i="372"/>
  <c r="BJ132" i="372"/>
  <c r="BI132" i="372"/>
  <c r="BH132" i="372"/>
  <c r="BG132" i="372"/>
  <c r="BF132" i="372"/>
  <c r="BE132" i="372"/>
  <c r="BD132" i="372"/>
  <c r="BC132" i="372"/>
  <c r="BB132" i="372"/>
  <c r="BA132" i="372"/>
  <c r="AZ132" i="372"/>
  <c r="AY132" i="372"/>
  <c r="AX132" i="372"/>
  <c r="AW132" i="372"/>
  <c r="AV132" i="372"/>
  <c r="AU132" i="372"/>
  <c r="AT132" i="372"/>
  <c r="AS132" i="372"/>
  <c r="AR132" i="372"/>
  <c r="AQ132" i="372"/>
  <c r="AP132" i="372"/>
  <c r="AO132" i="372"/>
  <c r="AN132" i="372"/>
  <c r="AM132" i="372"/>
  <c r="AL132" i="372"/>
  <c r="AK132" i="372"/>
  <c r="AJ132" i="372"/>
  <c r="AI132" i="372"/>
  <c r="AH132" i="372"/>
  <c r="AG132" i="372"/>
  <c r="AF132" i="372"/>
  <c r="AE132" i="372"/>
  <c r="AD132" i="372"/>
  <c r="AC132" i="372"/>
  <c r="AB132" i="372"/>
  <c r="AA132" i="372"/>
  <c r="Z132" i="372"/>
  <c r="Y132" i="372"/>
  <c r="X132" i="372"/>
  <c r="W132" i="372"/>
  <c r="V132" i="372"/>
  <c r="U132" i="372"/>
  <c r="T132" i="372"/>
  <c r="S132" i="372"/>
  <c r="R132" i="372"/>
  <c r="G132" i="372" s="1"/>
  <c r="Q132" i="372"/>
  <c r="CC130" i="372"/>
  <c r="CD130" i="372" s="1"/>
  <c r="BX130" i="372"/>
  <c r="BW130" i="372"/>
  <c r="BV130" i="372"/>
  <c r="BU130" i="372"/>
  <c r="BT130" i="372"/>
  <c r="BS130" i="372"/>
  <c r="BR130" i="372"/>
  <c r="BQ130" i="372"/>
  <c r="BP130" i="372"/>
  <c r="BO130" i="372"/>
  <c r="BN130" i="372"/>
  <c r="BM130" i="372"/>
  <c r="BL130" i="372"/>
  <c r="BK130" i="372"/>
  <c r="BJ130" i="372"/>
  <c r="BI130" i="372"/>
  <c r="BH130" i="372"/>
  <c r="BG130" i="372"/>
  <c r="BF130" i="372"/>
  <c r="BE130" i="372"/>
  <c r="BD130" i="372"/>
  <c r="BC130" i="372"/>
  <c r="BB130" i="372"/>
  <c r="BA130" i="372"/>
  <c r="AZ130" i="372"/>
  <c r="AY130" i="372"/>
  <c r="AX130" i="372"/>
  <c r="AW130" i="372"/>
  <c r="AV130" i="372"/>
  <c r="AU130" i="372"/>
  <c r="AT130" i="372"/>
  <c r="AS130" i="372"/>
  <c r="AR130" i="372"/>
  <c r="AQ130" i="372"/>
  <c r="AP130" i="372"/>
  <c r="AO130" i="372"/>
  <c r="AN130" i="372"/>
  <c r="AM130" i="372"/>
  <c r="AL130" i="372"/>
  <c r="AK130" i="372"/>
  <c r="AJ130" i="372"/>
  <c r="AI130" i="372"/>
  <c r="AH130" i="372"/>
  <c r="AG130" i="372"/>
  <c r="AF130" i="372"/>
  <c r="AE130" i="372"/>
  <c r="AD130" i="372"/>
  <c r="AC130" i="372"/>
  <c r="AB130" i="372"/>
  <c r="AA130" i="372"/>
  <c r="Z130" i="372"/>
  <c r="Y130" i="372"/>
  <c r="X130" i="372"/>
  <c r="W130" i="372"/>
  <c r="V130" i="372"/>
  <c r="U130" i="372"/>
  <c r="T130" i="372"/>
  <c r="S130" i="372"/>
  <c r="R130" i="372"/>
  <c r="Q130" i="372"/>
  <c r="CA128" i="372"/>
  <c r="E128" i="372" s="1"/>
  <c r="BZ128" i="372"/>
  <c r="BY128" i="372"/>
  <c r="P128" i="372"/>
  <c r="N128" i="372"/>
  <c r="D128" i="372"/>
  <c r="C128" i="372"/>
  <c r="CA127" i="372"/>
  <c r="E127" i="372" s="1"/>
  <c r="BZ127" i="372"/>
  <c r="D127" i="372" s="1"/>
  <c r="BY127" i="372"/>
  <c r="P127" i="372"/>
  <c r="N127" i="372"/>
  <c r="CA126" i="372"/>
  <c r="BZ126" i="372"/>
  <c r="D126" i="372" s="1"/>
  <c r="BY126" i="372"/>
  <c r="CB126" i="372" s="1"/>
  <c r="P126" i="372"/>
  <c r="N126" i="372"/>
  <c r="E126" i="372"/>
  <c r="CA125" i="372"/>
  <c r="BZ125" i="372"/>
  <c r="BY125" i="372"/>
  <c r="CB125" i="372" s="1"/>
  <c r="P125" i="372"/>
  <c r="N125" i="372"/>
  <c r="E125" i="372"/>
  <c r="D125" i="372"/>
  <c r="CA124" i="372"/>
  <c r="E124" i="372" s="1"/>
  <c r="BZ124" i="372"/>
  <c r="D124" i="372" s="1"/>
  <c r="BY124" i="372"/>
  <c r="P124" i="372"/>
  <c r="N124" i="372"/>
  <c r="C124" i="372"/>
  <c r="CA123" i="372"/>
  <c r="BZ123" i="372"/>
  <c r="D123" i="372" s="1"/>
  <c r="BY123" i="372"/>
  <c r="P123" i="372"/>
  <c r="N123" i="372"/>
  <c r="E123" i="372"/>
  <c r="C123" i="372"/>
  <c r="CA122" i="372"/>
  <c r="E122" i="372" s="1"/>
  <c r="BZ122" i="372"/>
  <c r="BY122" i="372"/>
  <c r="CB122" i="372" s="1"/>
  <c r="P122" i="372"/>
  <c r="N122" i="372"/>
  <c r="D122" i="372"/>
  <c r="CB121" i="372"/>
  <c r="CA121" i="372"/>
  <c r="BZ121" i="372"/>
  <c r="D121" i="372" s="1"/>
  <c r="BY121" i="372"/>
  <c r="P121" i="372"/>
  <c r="N121" i="372"/>
  <c r="E121" i="372"/>
  <c r="C121" i="372"/>
  <c r="CA120" i="372"/>
  <c r="E120" i="372" s="1"/>
  <c r="BZ120" i="372"/>
  <c r="BY120" i="372"/>
  <c r="CB120" i="372" s="1"/>
  <c r="P120" i="372"/>
  <c r="N120" i="372"/>
  <c r="D120" i="372"/>
  <c r="CA119" i="372"/>
  <c r="E119" i="372" s="1"/>
  <c r="BZ119" i="372"/>
  <c r="D119" i="372" s="1"/>
  <c r="BY119" i="372"/>
  <c r="CB119" i="372" s="1"/>
  <c r="P119" i="372"/>
  <c r="N119" i="372"/>
  <c r="C119" i="372"/>
  <c r="CA118" i="372"/>
  <c r="CB118" i="372" s="1"/>
  <c r="BZ118" i="372"/>
  <c r="BY118" i="372"/>
  <c r="C118" i="372" s="1"/>
  <c r="P118" i="372"/>
  <c r="N118" i="372"/>
  <c r="D118" i="372"/>
  <c r="CB117" i="372"/>
  <c r="CA117" i="372"/>
  <c r="BZ117" i="372"/>
  <c r="D117" i="372" s="1"/>
  <c r="BY117" i="372"/>
  <c r="P117" i="372"/>
  <c r="N117" i="372"/>
  <c r="E117" i="372"/>
  <c r="C117" i="372"/>
  <c r="CA116" i="372"/>
  <c r="E116" i="372" s="1"/>
  <c r="BZ116" i="372"/>
  <c r="D116" i="372" s="1"/>
  <c r="BY116" i="372"/>
  <c r="CB116" i="372" s="1"/>
  <c r="P116" i="372"/>
  <c r="N116" i="372"/>
  <c r="CA115" i="372"/>
  <c r="BZ115" i="372"/>
  <c r="CB115" i="372" s="1"/>
  <c r="BY115" i="372"/>
  <c r="P115" i="372"/>
  <c r="N115" i="372"/>
  <c r="E115" i="372"/>
  <c r="C115" i="372"/>
  <c r="CA114" i="372"/>
  <c r="E114" i="372" s="1"/>
  <c r="BZ114" i="372"/>
  <c r="BY114" i="372"/>
  <c r="CB114" i="372" s="1"/>
  <c r="P114" i="372"/>
  <c r="N114" i="372"/>
  <c r="D114" i="372"/>
  <c r="CB113" i="372"/>
  <c r="CA113" i="372"/>
  <c r="BZ113" i="372"/>
  <c r="D113" i="372" s="1"/>
  <c r="BY113" i="372"/>
  <c r="C113" i="372" s="1"/>
  <c r="P113" i="372"/>
  <c r="N113" i="372"/>
  <c r="E113" i="372"/>
  <c r="CA112" i="372"/>
  <c r="E112" i="372" s="1"/>
  <c r="BZ112" i="372"/>
  <c r="BY112" i="372"/>
  <c r="CB112" i="372" s="1"/>
  <c r="P112" i="372"/>
  <c r="N112" i="372"/>
  <c r="D112" i="372"/>
  <c r="CA111" i="372"/>
  <c r="E111" i="372" s="1"/>
  <c r="D111" i="372"/>
  <c r="BY111" i="372"/>
  <c r="CB111" i="372" s="1"/>
  <c r="CC111" i="372" s="1"/>
  <c r="P111" i="372"/>
  <c r="N111" i="372"/>
  <c r="C111" i="372"/>
  <c r="CB110" i="372"/>
  <c r="CC110" i="372" s="1"/>
  <c r="CA110" i="372"/>
  <c r="D110" i="372"/>
  <c r="BY110" i="372"/>
  <c r="C110" i="372" s="1"/>
  <c r="P110" i="372"/>
  <c r="N110" i="372"/>
  <c r="E110" i="372"/>
  <c r="CA109" i="372"/>
  <c r="CA129" i="372" s="1"/>
  <c r="BZ129" i="372"/>
  <c r="BY109" i="372"/>
  <c r="P109" i="372"/>
  <c r="N109" i="372"/>
  <c r="E109" i="372"/>
  <c r="C109" i="372"/>
  <c r="CD107" i="372"/>
  <c r="CC107" i="372"/>
  <c r="CB107" i="372"/>
  <c r="K107" i="372" s="1"/>
  <c r="A107" i="372"/>
  <c r="A108" i="372" s="1"/>
  <c r="A109" i="372" s="1"/>
  <c r="A110" i="372" s="1"/>
  <c r="A111" i="372" s="1"/>
  <c r="A112" i="372" s="1"/>
  <c r="A113" i="372" s="1"/>
  <c r="A114" i="372" s="1"/>
  <c r="A115" i="372" s="1"/>
  <c r="A116" i="372" s="1"/>
  <c r="A117" i="372" s="1"/>
  <c r="A118" i="372" s="1"/>
  <c r="A119" i="372" s="1"/>
  <c r="A120" i="372" s="1"/>
  <c r="A121" i="372" s="1"/>
  <c r="A122" i="372" s="1"/>
  <c r="A123" i="372" s="1"/>
  <c r="A124" i="372" s="1"/>
  <c r="A125" i="372" s="1"/>
  <c r="A126" i="372" s="1"/>
  <c r="A127" i="372" s="1"/>
  <c r="A128" i="372" s="1"/>
  <c r="A129" i="372" s="1"/>
  <c r="A130" i="372" s="1"/>
  <c r="A131" i="372" s="1"/>
  <c r="A132" i="372" s="1"/>
  <c r="A134" i="372" s="1"/>
  <c r="A135" i="372" s="1"/>
  <c r="A136" i="372" s="1"/>
  <c r="A137" i="372" s="1"/>
  <c r="A138" i="372" s="1"/>
  <c r="BX103" i="372"/>
  <c r="BW103" i="372"/>
  <c r="BV103" i="372"/>
  <c r="BU103" i="372"/>
  <c r="BT103" i="372"/>
  <c r="BS103" i="372"/>
  <c r="BR103" i="372"/>
  <c r="BQ103" i="372"/>
  <c r="BP103" i="372"/>
  <c r="BO103" i="372"/>
  <c r="BN103" i="372"/>
  <c r="BM103" i="372"/>
  <c r="BL103" i="372"/>
  <c r="BK103" i="372"/>
  <c r="BJ103" i="372"/>
  <c r="BI103" i="372"/>
  <c r="BH103" i="372"/>
  <c r="BG103" i="372"/>
  <c r="BF103" i="372"/>
  <c r="BE103" i="372"/>
  <c r="BD103" i="372"/>
  <c r="BC103" i="372"/>
  <c r="BB103" i="372"/>
  <c r="BA103" i="372"/>
  <c r="AZ103" i="372"/>
  <c r="AY103" i="372"/>
  <c r="AX103" i="372"/>
  <c r="AW103" i="372"/>
  <c r="AV103" i="372"/>
  <c r="AU103" i="372"/>
  <c r="AT103" i="372"/>
  <c r="AS103" i="372"/>
  <c r="AR103" i="372"/>
  <c r="AQ103" i="372"/>
  <c r="AP103" i="372"/>
  <c r="AO103" i="372"/>
  <c r="AN103" i="372"/>
  <c r="AM103" i="372"/>
  <c r="AL103" i="372"/>
  <c r="AK103" i="372"/>
  <c r="AJ103" i="372"/>
  <c r="AI103" i="372"/>
  <c r="AH103" i="372"/>
  <c r="AG103" i="372"/>
  <c r="AF103" i="372"/>
  <c r="AE103" i="372"/>
  <c r="AD103" i="372"/>
  <c r="AC103" i="372"/>
  <c r="AB103" i="372"/>
  <c r="AA103" i="372"/>
  <c r="Z103" i="372"/>
  <c r="Y103" i="372"/>
  <c r="X103" i="372"/>
  <c r="W103" i="372"/>
  <c r="V103" i="372"/>
  <c r="U103" i="372"/>
  <c r="T103" i="372"/>
  <c r="S103" i="372"/>
  <c r="R103" i="372"/>
  <c r="Q103" i="372"/>
  <c r="BX102" i="372"/>
  <c r="BW102" i="372"/>
  <c r="BV102" i="372"/>
  <c r="BU102" i="372"/>
  <c r="BT102" i="372"/>
  <c r="BS102" i="372"/>
  <c r="BR102" i="372"/>
  <c r="BQ102" i="372"/>
  <c r="BP102" i="372"/>
  <c r="BO102" i="372"/>
  <c r="BN102" i="372"/>
  <c r="BM102" i="372"/>
  <c r="BL102" i="372"/>
  <c r="BK102" i="372"/>
  <c r="BJ102" i="372"/>
  <c r="BI102" i="372"/>
  <c r="BH102" i="372"/>
  <c r="BG102" i="372"/>
  <c r="BF102" i="372"/>
  <c r="BE102" i="372"/>
  <c r="BD102" i="372"/>
  <c r="BC102" i="372"/>
  <c r="BB102" i="372"/>
  <c r="BA102" i="372"/>
  <c r="AZ102" i="372"/>
  <c r="AY102" i="372"/>
  <c r="AX102" i="372"/>
  <c r="AW102" i="372"/>
  <c r="AV102" i="372"/>
  <c r="AU102" i="372"/>
  <c r="AT102" i="372"/>
  <c r="AS102" i="372"/>
  <c r="AR102" i="372"/>
  <c r="AQ102" i="372"/>
  <c r="AP102" i="372"/>
  <c r="AO102" i="372"/>
  <c r="AN102" i="372"/>
  <c r="AM102" i="372"/>
  <c r="AL102" i="372"/>
  <c r="AK102" i="372"/>
  <c r="AJ102" i="372"/>
  <c r="AI102" i="372"/>
  <c r="AH102" i="372"/>
  <c r="AG102" i="372"/>
  <c r="AF102" i="372"/>
  <c r="AE102" i="372"/>
  <c r="AD102" i="372"/>
  <c r="AC102" i="372"/>
  <c r="AB102" i="372"/>
  <c r="AA102" i="372"/>
  <c r="Z102" i="372"/>
  <c r="Y102" i="372"/>
  <c r="X102" i="372"/>
  <c r="W102" i="372"/>
  <c r="V102" i="372"/>
  <c r="U102" i="372"/>
  <c r="T102" i="372"/>
  <c r="S102" i="372"/>
  <c r="R102" i="372"/>
  <c r="Q102" i="372"/>
  <c r="P102" i="372"/>
  <c r="H102" i="372"/>
  <c r="CC100" i="372" s="1"/>
  <c r="CD100" i="372" s="1"/>
  <c r="BX101" i="372"/>
  <c r="BW101" i="372"/>
  <c r="BV101" i="372"/>
  <c r="BU101" i="372"/>
  <c r="BT101" i="372"/>
  <c r="BS101" i="372"/>
  <c r="BR101" i="372"/>
  <c r="BQ101" i="372"/>
  <c r="BP101" i="372"/>
  <c r="BO101" i="372"/>
  <c r="BN101" i="372"/>
  <c r="BM101" i="372"/>
  <c r="BL101" i="372"/>
  <c r="BK101" i="372"/>
  <c r="BJ101" i="372"/>
  <c r="BI101" i="372"/>
  <c r="BH101" i="372"/>
  <c r="BG101" i="372"/>
  <c r="BF101" i="372"/>
  <c r="BE101" i="372"/>
  <c r="BD101" i="372"/>
  <c r="BC101" i="372"/>
  <c r="BB101" i="372"/>
  <c r="BA101" i="372"/>
  <c r="AZ101" i="372"/>
  <c r="AY101" i="372"/>
  <c r="AX101" i="372"/>
  <c r="AW101" i="372"/>
  <c r="AV101" i="372"/>
  <c r="AU101" i="372"/>
  <c r="AT101" i="372"/>
  <c r="AS101" i="372"/>
  <c r="AR101" i="372"/>
  <c r="AQ101" i="372"/>
  <c r="AP101" i="372"/>
  <c r="AO101" i="372"/>
  <c r="AN101" i="372"/>
  <c r="AM101" i="372"/>
  <c r="AL101" i="372"/>
  <c r="AK101" i="372"/>
  <c r="AJ101" i="372"/>
  <c r="AI101" i="372"/>
  <c r="AH101" i="372"/>
  <c r="AG101" i="372"/>
  <c r="AF101" i="372"/>
  <c r="AE101" i="372"/>
  <c r="AD101" i="372"/>
  <c r="AC101" i="372"/>
  <c r="AB101" i="372"/>
  <c r="AA101" i="372"/>
  <c r="Z101" i="372"/>
  <c r="Y101" i="372"/>
  <c r="X101" i="372"/>
  <c r="W101" i="372"/>
  <c r="V101" i="372"/>
  <c r="U101" i="372"/>
  <c r="T101" i="372"/>
  <c r="S101" i="372"/>
  <c r="R101" i="372"/>
  <c r="Q101" i="372"/>
  <c r="P101" i="372"/>
  <c r="BX100" i="372"/>
  <c r="BW100" i="372"/>
  <c r="BV100" i="372"/>
  <c r="BU100" i="372"/>
  <c r="BT100" i="372"/>
  <c r="BS100" i="372"/>
  <c r="BR100" i="372"/>
  <c r="BQ100" i="372"/>
  <c r="BP100" i="372"/>
  <c r="BO100" i="372"/>
  <c r="BN100" i="372"/>
  <c r="BM100" i="372"/>
  <c r="BL100" i="372"/>
  <c r="BK100" i="372"/>
  <c r="BJ100" i="372"/>
  <c r="BI100" i="372"/>
  <c r="BH100" i="372"/>
  <c r="BG100" i="372"/>
  <c r="BF100" i="372"/>
  <c r="BE100" i="372"/>
  <c r="BD100" i="372"/>
  <c r="BC100" i="372"/>
  <c r="BB100" i="372"/>
  <c r="BA100" i="372"/>
  <c r="AZ100" i="372"/>
  <c r="AY100" i="372"/>
  <c r="AX100" i="372"/>
  <c r="AW100" i="372"/>
  <c r="AV100" i="372"/>
  <c r="AU100" i="372"/>
  <c r="AT100" i="372"/>
  <c r="AS100" i="372"/>
  <c r="AR100" i="372"/>
  <c r="AQ100" i="372"/>
  <c r="AP100" i="372"/>
  <c r="AO100" i="372"/>
  <c r="AN100" i="372"/>
  <c r="AM100" i="372"/>
  <c r="AL100" i="372"/>
  <c r="AK100" i="372"/>
  <c r="AJ100" i="372"/>
  <c r="AI100" i="372"/>
  <c r="AH100" i="372"/>
  <c r="AG100" i="372"/>
  <c r="AF100" i="372"/>
  <c r="AE100" i="372"/>
  <c r="AD100" i="372"/>
  <c r="AC100" i="372"/>
  <c r="AB100" i="372"/>
  <c r="AA100" i="372"/>
  <c r="Z100" i="372"/>
  <c r="Y100" i="372"/>
  <c r="X100" i="372"/>
  <c r="W100" i="372"/>
  <c r="V100" i="372"/>
  <c r="U100" i="372"/>
  <c r="T100" i="372"/>
  <c r="S100" i="372"/>
  <c r="R100" i="372"/>
  <c r="Q100" i="372"/>
  <c r="P100" i="372"/>
  <c r="N100" i="372"/>
  <c r="BX99" i="372"/>
  <c r="BW99" i="372"/>
  <c r="BV99" i="372"/>
  <c r="BU99" i="372"/>
  <c r="BT99" i="372"/>
  <c r="BS99" i="372"/>
  <c r="BR99" i="372"/>
  <c r="BQ99" i="372"/>
  <c r="BP99" i="372"/>
  <c r="BO99" i="372"/>
  <c r="BN99" i="372"/>
  <c r="BM99" i="372"/>
  <c r="BL99" i="372"/>
  <c r="BK99" i="372"/>
  <c r="BJ99" i="372"/>
  <c r="BI99" i="372"/>
  <c r="BH99" i="372"/>
  <c r="BG99" i="372"/>
  <c r="BF99" i="372"/>
  <c r="BE99" i="372"/>
  <c r="BD99" i="372"/>
  <c r="BC99" i="372"/>
  <c r="BB99" i="372"/>
  <c r="BA99" i="372"/>
  <c r="AZ99" i="372"/>
  <c r="AY99" i="372"/>
  <c r="AX99" i="372"/>
  <c r="AW99" i="372"/>
  <c r="AV99" i="372"/>
  <c r="AU99" i="372"/>
  <c r="AT99" i="372"/>
  <c r="AS99" i="372"/>
  <c r="AR99" i="372"/>
  <c r="AQ99" i="372"/>
  <c r="AP99" i="372"/>
  <c r="AO99" i="372"/>
  <c r="AN99" i="372"/>
  <c r="AM99" i="372"/>
  <c r="AL99" i="372"/>
  <c r="AK99" i="372"/>
  <c r="AJ99" i="372"/>
  <c r="AI99" i="372"/>
  <c r="AH99" i="372"/>
  <c r="AG99" i="372"/>
  <c r="AF99" i="372"/>
  <c r="AE99" i="372"/>
  <c r="AD99" i="372"/>
  <c r="AC99" i="372"/>
  <c r="AB99" i="372"/>
  <c r="AA99" i="372"/>
  <c r="Z99" i="372"/>
  <c r="Y99" i="372"/>
  <c r="X99" i="372"/>
  <c r="W99" i="372"/>
  <c r="V99" i="372"/>
  <c r="U99" i="372"/>
  <c r="T99" i="372"/>
  <c r="S99" i="372"/>
  <c r="R99" i="372"/>
  <c r="Q99" i="372"/>
  <c r="N99" i="372"/>
  <c r="BX98" i="372"/>
  <c r="BW98" i="372"/>
  <c r="BV98" i="372"/>
  <c r="BU98" i="372"/>
  <c r="BT98" i="372"/>
  <c r="BS98" i="372"/>
  <c r="BR98" i="372"/>
  <c r="BQ98" i="372"/>
  <c r="BP98" i="372"/>
  <c r="BO98" i="372"/>
  <c r="BN98" i="372"/>
  <c r="BM98" i="372"/>
  <c r="BL98" i="372"/>
  <c r="BK98" i="372"/>
  <c r="BJ98" i="372"/>
  <c r="BI98" i="372"/>
  <c r="BH98" i="372"/>
  <c r="BG98" i="372"/>
  <c r="BF98" i="372"/>
  <c r="BE98" i="372"/>
  <c r="BD98" i="372"/>
  <c r="BC98" i="372"/>
  <c r="BB98" i="372"/>
  <c r="BA98" i="372"/>
  <c r="AZ98" i="372"/>
  <c r="AY98" i="372"/>
  <c r="AX98" i="372"/>
  <c r="AW98" i="372"/>
  <c r="AV98" i="372"/>
  <c r="AU98" i="372"/>
  <c r="AT98" i="372"/>
  <c r="AS98" i="372"/>
  <c r="AR98" i="372"/>
  <c r="AQ98" i="372"/>
  <c r="AP98" i="372"/>
  <c r="AO98" i="372"/>
  <c r="AN98" i="372"/>
  <c r="AM98" i="372"/>
  <c r="AL98" i="372"/>
  <c r="AK98" i="372"/>
  <c r="AJ98" i="372"/>
  <c r="AI98" i="372"/>
  <c r="AH98" i="372"/>
  <c r="AG98" i="372"/>
  <c r="AF98" i="372"/>
  <c r="AE98" i="372"/>
  <c r="AD98" i="372"/>
  <c r="AC98" i="372"/>
  <c r="AB98" i="372"/>
  <c r="AA98" i="372"/>
  <c r="Z98" i="372"/>
  <c r="Y98" i="372"/>
  <c r="X98" i="372"/>
  <c r="W98" i="372"/>
  <c r="V98" i="372"/>
  <c r="U98" i="372"/>
  <c r="T98" i="372"/>
  <c r="S98" i="372"/>
  <c r="R98" i="372"/>
  <c r="Q98" i="372"/>
  <c r="G98" i="372" s="1"/>
  <c r="CC96" i="372"/>
  <c r="CD96" i="372" s="1"/>
  <c r="BX96" i="372"/>
  <c r="BW96" i="372"/>
  <c r="BV96" i="372"/>
  <c r="BU96" i="372"/>
  <c r="BT96" i="372"/>
  <c r="BS96" i="372"/>
  <c r="BR96" i="372"/>
  <c r="BQ96" i="372"/>
  <c r="BP96" i="372"/>
  <c r="BO96" i="372"/>
  <c r="BN96" i="372"/>
  <c r="BM96" i="372"/>
  <c r="BL96" i="372"/>
  <c r="BK96" i="372"/>
  <c r="BJ96" i="372"/>
  <c r="BI96" i="372"/>
  <c r="BH96" i="372"/>
  <c r="BG96" i="372"/>
  <c r="BF96" i="372"/>
  <c r="BE96" i="372"/>
  <c r="BD96" i="372"/>
  <c r="BC96" i="372"/>
  <c r="BB96" i="372"/>
  <c r="BA96" i="372"/>
  <c r="AZ96" i="372"/>
  <c r="AY96" i="372"/>
  <c r="AX96" i="372"/>
  <c r="AW96" i="372"/>
  <c r="AV96" i="372"/>
  <c r="AU96" i="372"/>
  <c r="AT96" i="372"/>
  <c r="AS96" i="372"/>
  <c r="AR96" i="372"/>
  <c r="AQ96" i="372"/>
  <c r="AP96" i="372"/>
  <c r="AO96" i="372"/>
  <c r="AN96" i="372"/>
  <c r="AM96" i="372"/>
  <c r="AL96" i="372"/>
  <c r="AK96" i="372"/>
  <c r="AJ96" i="372"/>
  <c r="AI96" i="372"/>
  <c r="AH96" i="372"/>
  <c r="AG96" i="372"/>
  <c r="AF96" i="372"/>
  <c r="AE96" i="372"/>
  <c r="AD96" i="372"/>
  <c r="AC96" i="372"/>
  <c r="AB96" i="372"/>
  <c r="AA96" i="372"/>
  <c r="Z96" i="372"/>
  <c r="Y96" i="372"/>
  <c r="X96" i="372"/>
  <c r="W96" i="372"/>
  <c r="V96" i="372"/>
  <c r="U96" i="372"/>
  <c r="T96" i="372"/>
  <c r="S96" i="372"/>
  <c r="R96" i="372"/>
  <c r="Q96" i="372"/>
  <c r="CA94" i="372"/>
  <c r="CB94" i="372" s="1"/>
  <c r="BZ94" i="372"/>
  <c r="BY94" i="372"/>
  <c r="P94" i="372"/>
  <c r="N94" i="372"/>
  <c r="E94" i="372"/>
  <c r="D94" i="372"/>
  <c r="C94" i="372"/>
  <c r="CA93" i="372"/>
  <c r="CB93" i="372" s="1"/>
  <c r="BZ93" i="372"/>
  <c r="BY93" i="372"/>
  <c r="P93" i="372"/>
  <c r="N93" i="372"/>
  <c r="E93" i="372"/>
  <c r="D93" i="372"/>
  <c r="C93" i="372"/>
  <c r="CA92" i="372"/>
  <c r="CB92" i="372" s="1"/>
  <c r="BZ92" i="372"/>
  <c r="BY92" i="372"/>
  <c r="P92" i="372"/>
  <c r="N92" i="372"/>
  <c r="E92" i="372"/>
  <c r="D92" i="372"/>
  <c r="C92" i="372"/>
  <c r="CA91" i="372"/>
  <c r="CB91" i="372" s="1"/>
  <c r="BZ91" i="372"/>
  <c r="BY91" i="372"/>
  <c r="P91" i="372"/>
  <c r="N91" i="372"/>
  <c r="E91" i="372"/>
  <c r="D91" i="372"/>
  <c r="C91" i="372"/>
  <c r="CA90" i="372"/>
  <c r="CB90" i="372" s="1"/>
  <c r="BZ90" i="372"/>
  <c r="BY90" i="372"/>
  <c r="P90" i="372"/>
  <c r="N90" i="372"/>
  <c r="E90" i="372"/>
  <c r="D90" i="372"/>
  <c r="C90" i="372"/>
  <c r="CA89" i="372"/>
  <c r="CB89" i="372" s="1"/>
  <c r="BZ89" i="372"/>
  <c r="BY89" i="372"/>
  <c r="P89" i="372"/>
  <c r="N89" i="372"/>
  <c r="E89" i="372"/>
  <c r="D89" i="372"/>
  <c r="C89" i="372"/>
  <c r="CA88" i="372"/>
  <c r="CB88" i="372" s="1"/>
  <c r="BZ88" i="372"/>
  <c r="BY88" i="372"/>
  <c r="P88" i="372"/>
  <c r="N88" i="372"/>
  <c r="E88" i="372"/>
  <c r="D88" i="372"/>
  <c r="C88" i="372"/>
  <c r="CA87" i="372"/>
  <c r="CB87" i="372" s="1"/>
  <c r="BZ87" i="372"/>
  <c r="BY87" i="372"/>
  <c r="P87" i="372"/>
  <c r="N87" i="372"/>
  <c r="D87" i="372"/>
  <c r="C87" i="372"/>
  <c r="CA86" i="372"/>
  <c r="CB86" i="372" s="1"/>
  <c r="BZ86" i="372"/>
  <c r="BY86" i="372"/>
  <c r="P86" i="372"/>
  <c r="N86" i="372"/>
  <c r="D86" i="372"/>
  <c r="C86" i="372"/>
  <c r="CA85" i="372"/>
  <c r="E85" i="372" s="1"/>
  <c r="BZ85" i="372"/>
  <c r="CB85" i="372" s="1"/>
  <c r="BY85" i="372"/>
  <c r="P85" i="372"/>
  <c r="N85" i="372"/>
  <c r="D85" i="372"/>
  <c r="C85" i="372"/>
  <c r="CA84" i="372"/>
  <c r="E84" i="372" s="1"/>
  <c r="BZ84" i="372"/>
  <c r="CB84" i="372" s="1"/>
  <c r="BY84" i="372"/>
  <c r="P84" i="372"/>
  <c r="N84" i="372"/>
  <c r="D84" i="372"/>
  <c r="C84" i="372"/>
  <c r="CA83" i="372"/>
  <c r="E83" i="372" s="1"/>
  <c r="BZ83" i="372"/>
  <c r="BY83" i="372"/>
  <c r="P83" i="372"/>
  <c r="N83" i="372"/>
  <c r="D83" i="372"/>
  <c r="C83" i="372"/>
  <c r="CA82" i="372"/>
  <c r="E82" i="372" s="1"/>
  <c r="BZ82" i="372"/>
  <c r="BY82" i="372"/>
  <c r="P82" i="372"/>
  <c r="N82" i="372"/>
  <c r="D82" i="372"/>
  <c r="C82" i="372"/>
  <c r="CA81" i="372"/>
  <c r="E81" i="372" s="1"/>
  <c r="BZ81" i="372"/>
  <c r="BY81" i="372"/>
  <c r="P81" i="372"/>
  <c r="N81" i="372"/>
  <c r="D81" i="372"/>
  <c r="C81" i="372"/>
  <c r="CA80" i="372"/>
  <c r="E80" i="372" s="1"/>
  <c r="BZ80" i="372"/>
  <c r="BY80" i="372"/>
  <c r="P80" i="372"/>
  <c r="N80" i="372"/>
  <c r="D80" i="372"/>
  <c r="C80" i="372"/>
  <c r="CA79" i="372"/>
  <c r="E79" i="372" s="1"/>
  <c r="BZ79" i="372"/>
  <c r="BY79" i="372"/>
  <c r="P79" i="372"/>
  <c r="N79" i="372"/>
  <c r="D79" i="372"/>
  <c r="C79" i="372"/>
  <c r="CA78" i="372"/>
  <c r="E78" i="372" s="1"/>
  <c r="BZ78" i="372"/>
  <c r="BY78" i="372"/>
  <c r="P78" i="372"/>
  <c r="N78" i="372"/>
  <c r="D78" i="372"/>
  <c r="C78" i="372"/>
  <c r="CA77" i="372"/>
  <c r="E77" i="372" s="1"/>
  <c r="BZ77" i="372"/>
  <c r="BY77" i="372"/>
  <c r="P77" i="372"/>
  <c r="N77" i="372"/>
  <c r="D77" i="372"/>
  <c r="C77" i="372"/>
  <c r="E76" i="372"/>
  <c r="P76" i="372"/>
  <c r="N76" i="372"/>
  <c r="D76" i="372"/>
  <c r="C76" i="372"/>
  <c r="CA75" i="372"/>
  <c r="CA95" i="372" s="1"/>
  <c r="BZ75" i="372"/>
  <c r="BZ95" i="372" s="1"/>
  <c r="BY75" i="372"/>
  <c r="BY95" i="372" s="1"/>
  <c r="P75" i="372"/>
  <c r="N75" i="372"/>
  <c r="D75" i="372"/>
  <c r="C75" i="372"/>
  <c r="CC73" i="372"/>
  <c r="CD73" i="372" s="1"/>
  <c r="CB73" i="372"/>
  <c r="A73" i="372"/>
  <c r="AA53" i="372"/>
  <c r="V53" i="372"/>
  <c r="Q53" i="372"/>
  <c r="O53" i="372"/>
  <c r="AA52" i="372"/>
  <c r="V52" i="372"/>
  <c r="Q52" i="372"/>
  <c r="O52" i="372"/>
  <c r="AA51" i="372"/>
  <c r="V51" i="372"/>
  <c r="Q51" i="372"/>
  <c r="O51" i="372"/>
  <c r="AA50" i="372"/>
  <c r="V50" i="372"/>
  <c r="Q50" i="372"/>
  <c r="O50" i="372"/>
  <c r="AF49" i="372"/>
  <c r="AA49" i="372"/>
  <c r="V49" i="372"/>
  <c r="Q49" i="372"/>
  <c r="O49" i="372"/>
  <c r="AF48" i="372"/>
  <c r="AA48" i="372"/>
  <c r="V48" i="372"/>
  <c r="Q48" i="372"/>
  <c r="O48" i="372"/>
  <c r="AA47" i="372"/>
  <c r="V47" i="372"/>
  <c r="Q47" i="372"/>
  <c r="O47" i="372"/>
  <c r="AF46" i="372"/>
  <c r="AA46" i="372"/>
  <c r="V46" i="372"/>
  <c r="Q46" i="372"/>
  <c r="O46" i="372"/>
  <c r="AF45" i="372"/>
  <c r="AA45" i="372"/>
  <c r="V45" i="372"/>
  <c r="Q45" i="372"/>
  <c r="O45" i="372"/>
  <c r="AF44" i="372"/>
  <c r="AA44" i="372"/>
  <c r="V44" i="372"/>
  <c r="Q44" i="372"/>
  <c r="O44" i="372"/>
  <c r="CD43" i="372"/>
  <c r="AF43" i="372"/>
  <c r="AA43" i="372"/>
  <c r="V43" i="372"/>
  <c r="Q43" i="372"/>
  <c r="O43" i="372"/>
  <c r="AF42" i="372"/>
  <c r="AA42" i="372"/>
  <c r="V42" i="372"/>
  <c r="Q42" i="372"/>
  <c r="O42" i="372"/>
  <c r="AF41" i="372"/>
  <c r="AA41" i="372"/>
  <c r="V41" i="372"/>
  <c r="Q41" i="372"/>
  <c r="O41" i="372"/>
  <c r="AF40" i="372"/>
  <c r="AA40" i="372"/>
  <c r="V40" i="372"/>
  <c r="Q40" i="372"/>
  <c r="O40" i="372"/>
  <c r="AF39" i="372"/>
  <c r="AA39" i="372"/>
  <c r="V39" i="372"/>
  <c r="Q39" i="372"/>
  <c r="O39" i="372"/>
  <c r="AF38" i="372"/>
  <c r="AA38" i="372"/>
  <c r="V38" i="372"/>
  <c r="Q38" i="372"/>
  <c r="O38" i="372"/>
  <c r="AF37" i="372"/>
  <c r="AA37" i="372"/>
  <c r="V37" i="372"/>
  <c r="Q37" i="372"/>
  <c r="O37" i="372"/>
  <c r="AF36" i="372"/>
  <c r="AA36" i="372"/>
  <c r="V36" i="372"/>
  <c r="Q36" i="372"/>
  <c r="O36" i="372"/>
  <c r="AF35" i="372"/>
  <c r="AA35" i="372"/>
  <c r="V35" i="372"/>
  <c r="Q35" i="372"/>
  <c r="O35" i="372"/>
  <c r="AF34" i="372"/>
  <c r="AA34" i="372"/>
  <c r="AA54" i="372" s="1"/>
  <c r="V34" i="372"/>
  <c r="V54" i="372" s="1"/>
  <c r="Q34" i="372"/>
  <c r="O34" i="372"/>
  <c r="CD29" i="372"/>
  <c r="BR29" i="372"/>
  <c r="BR27" i="372"/>
  <c r="CD27" i="372" s="1"/>
  <c r="AZ27" i="372"/>
  <c r="BZ26" i="372"/>
  <c r="BR23" i="372"/>
  <c r="CD23" i="372" s="1"/>
  <c r="AZ23" i="372"/>
  <c r="AJ23" i="372"/>
  <c r="BR21" i="372"/>
  <c r="AZ21" i="372"/>
  <c r="U17" i="372"/>
  <c r="BR16" i="372"/>
  <c r="AJ16" i="372"/>
  <c r="U16" i="372"/>
  <c r="BR15" i="372"/>
  <c r="AJ15" i="372"/>
  <c r="U15" i="372"/>
  <c r="BR14" i="372"/>
  <c r="U14" i="372"/>
  <c r="BR13" i="372"/>
  <c r="U13" i="372"/>
  <c r="CB8" i="372"/>
  <c r="CB7" i="372"/>
  <c r="CB6" i="372"/>
  <c r="BX239" i="371"/>
  <c r="BW239" i="371"/>
  <c r="BV239" i="371"/>
  <c r="BU239" i="371"/>
  <c r="BT239" i="371"/>
  <c r="BS239" i="371"/>
  <c r="BR239" i="371"/>
  <c r="BQ239" i="371"/>
  <c r="BP239" i="371"/>
  <c r="BO239" i="371"/>
  <c r="BN239" i="371"/>
  <c r="BM239" i="371"/>
  <c r="BL239" i="371"/>
  <c r="BK239" i="371"/>
  <c r="BJ239" i="371"/>
  <c r="BI239" i="371"/>
  <c r="BH239" i="371"/>
  <c r="BG239" i="371"/>
  <c r="BF239" i="371"/>
  <c r="BE239" i="371"/>
  <c r="BD239" i="371"/>
  <c r="BC239" i="371"/>
  <c r="BB239" i="371"/>
  <c r="BA239" i="371"/>
  <c r="AZ239" i="371"/>
  <c r="AY239" i="371"/>
  <c r="AX239" i="371"/>
  <c r="AW239" i="371"/>
  <c r="AV239" i="371"/>
  <c r="AU239" i="371"/>
  <c r="AT239" i="371"/>
  <c r="AS239" i="371"/>
  <c r="AR239" i="371"/>
  <c r="AQ239" i="371"/>
  <c r="AP239" i="371"/>
  <c r="AO239" i="371"/>
  <c r="AN239" i="371"/>
  <c r="AM239" i="371"/>
  <c r="AL239" i="371"/>
  <c r="AK239" i="371"/>
  <c r="AJ239" i="371"/>
  <c r="AI239" i="371"/>
  <c r="AH239" i="371"/>
  <c r="AG239" i="371"/>
  <c r="AF239" i="371"/>
  <c r="AE239" i="371"/>
  <c r="AD239" i="371"/>
  <c r="AC239" i="371"/>
  <c r="AB239" i="371"/>
  <c r="AA239" i="371"/>
  <c r="Z239" i="371"/>
  <c r="Y239" i="371"/>
  <c r="X239" i="371"/>
  <c r="W239" i="371"/>
  <c r="V239" i="371"/>
  <c r="U239" i="371"/>
  <c r="T239" i="371"/>
  <c r="S239" i="371"/>
  <c r="R239" i="371"/>
  <c r="Q239" i="371"/>
  <c r="BX238" i="371"/>
  <c r="BW238" i="371"/>
  <c r="BV238" i="371"/>
  <c r="BU238" i="371"/>
  <c r="BT238" i="371"/>
  <c r="BS238" i="371"/>
  <c r="BR238" i="371"/>
  <c r="BQ238" i="371"/>
  <c r="BP238" i="371"/>
  <c r="BO238" i="371"/>
  <c r="BN238" i="371"/>
  <c r="BM238" i="371"/>
  <c r="BL238" i="371"/>
  <c r="BK238" i="371"/>
  <c r="BJ238" i="371"/>
  <c r="BI238" i="371"/>
  <c r="BH238" i="371"/>
  <c r="BG238" i="371"/>
  <c r="BF238" i="371"/>
  <c r="BE238" i="371"/>
  <c r="BD238" i="371"/>
  <c r="BC238" i="371"/>
  <c r="BB238" i="371"/>
  <c r="BA238" i="371"/>
  <c r="AZ238" i="371"/>
  <c r="AY238" i="371"/>
  <c r="AX238" i="371"/>
  <c r="AW238" i="371"/>
  <c r="AV238" i="371"/>
  <c r="AU238" i="371"/>
  <c r="AT238" i="371"/>
  <c r="AS238" i="371"/>
  <c r="AR238" i="371"/>
  <c r="AQ238" i="371"/>
  <c r="AP238" i="371"/>
  <c r="AO238" i="371"/>
  <c r="AN238" i="371"/>
  <c r="AM238" i="371"/>
  <c r="AL238" i="371"/>
  <c r="AK238" i="371"/>
  <c r="AJ238" i="371"/>
  <c r="AI238" i="371"/>
  <c r="AH238" i="371"/>
  <c r="AG238" i="371"/>
  <c r="AF238" i="371"/>
  <c r="AE238" i="371"/>
  <c r="AD238" i="371"/>
  <c r="AC238" i="371"/>
  <c r="AB238" i="371"/>
  <c r="AA238" i="371"/>
  <c r="Z238" i="371"/>
  <c r="Y238" i="371"/>
  <c r="X238" i="371"/>
  <c r="W238" i="371"/>
  <c r="V238" i="371"/>
  <c r="U238" i="371"/>
  <c r="T238" i="371"/>
  <c r="S238" i="371"/>
  <c r="R238" i="371"/>
  <c r="Q238" i="371"/>
  <c r="P238" i="371"/>
  <c r="H238" i="371"/>
  <c r="CC236" i="371" s="1"/>
  <c r="CD236" i="371" s="1"/>
  <c r="BX237" i="371"/>
  <c r="BW237" i="371"/>
  <c r="BV237" i="371"/>
  <c r="BU237" i="371"/>
  <c r="BT237" i="371"/>
  <c r="BS237" i="371"/>
  <c r="BR237" i="371"/>
  <c r="BQ237" i="371"/>
  <c r="BP237" i="371"/>
  <c r="BO237" i="371"/>
  <c r="BN237" i="371"/>
  <c r="BM237" i="371"/>
  <c r="BL237" i="371"/>
  <c r="BK237" i="371"/>
  <c r="BJ237" i="371"/>
  <c r="BI237" i="371"/>
  <c r="BH237" i="371"/>
  <c r="BG237" i="371"/>
  <c r="BF237" i="371"/>
  <c r="BE237" i="371"/>
  <c r="BD237" i="371"/>
  <c r="BC237" i="371"/>
  <c r="BB237" i="371"/>
  <c r="BA237" i="371"/>
  <c r="AZ237" i="371"/>
  <c r="AY237" i="371"/>
  <c r="AX237" i="371"/>
  <c r="AW237" i="371"/>
  <c r="AV237" i="371"/>
  <c r="AU237" i="371"/>
  <c r="AT237" i="371"/>
  <c r="AS237" i="371"/>
  <c r="AR237" i="371"/>
  <c r="AQ237" i="371"/>
  <c r="AP237" i="371"/>
  <c r="AO237" i="371"/>
  <c r="AN237" i="371"/>
  <c r="AM237" i="371"/>
  <c r="AL237" i="371"/>
  <c r="AK237" i="371"/>
  <c r="AJ237" i="371"/>
  <c r="AI237" i="371"/>
  <c r="AH237" i="371"/>
  <c r="AG237" i="371"/>
  <c r="AF237" i="371"/>
  <c r="AE237" i="371"/>
  <c r="AD237" i="371"/>
  <c r="AC237" i="371"/>
  <c r="AB237" i="371"/>
  <c r="AA237" i="371"/>
  <c r="Z237" i="371"/>
  <c r="Y237" i="371"/>
  <c r="X237" i="371"/>
  <c r="W237" i="371"/>
  <c r="V237" i="371"/>
  <c r="U237" i="371"/>
  <c r="T237" i="371"/>
  <c r="S237" i="371"/>
  <c r="R237" i="371"/>
  <c r="Q237" i="371"/>
  <c r="P237" i="371"/>
  <c r="BX236" i="371"/>
  <c r="BW236" i="371"/>
  <c r="BV236" i="371"/>
  <c r="BU236" i="371"/>
  <c r="BT236" i="371"/>
  <c r="BS236" i="371"/>
  <c r="BR236" i="371"/>
  <c r="BQ236" i="371"/>
  <c r="BP236" i="371"/>
  <c r="BO236" i="371"/>
  <c r="BN236" i="371"/>
  <c r="BM236" i="371"/>
  <c r="BL236" i="371"/>
  <c r="BK236" i="371"/>
  <c r="BJ236" i="371"/>
  <c r="BI236" i="371"/>
  <c r="BH236" i="371"/>
  <c r="BG236" i="371"/>
  <c r="BF236" i="371"/>
  <c r="BE236" i="371"/>
  <c r="BD236" i="371"/>
  <c r="BC236" i="371"/>
  <c r="BB236" i="371"/>
  <c r="BA236" i="371"/>
  <c r="AZ236" i="371"/>
  <c r="AY236" i="371"/>
  <c r="AX236" i="371"/>
  <c r="AW236" i="371"/>
  <c r="AV236" i="371"/>
  <c r="AU236" i="371"/>
  <c r="AT236" i="371"/>
  <c r="AS236" i="371"/>
  <c r="AR236" i="371"/>
  <c r="AQ236" i="371"/>
  <c r="AP236" i="371"/>
  <c r="AO236" i="371"/>
  <c r="AN236" i="371"/>
  <c r="AM236" i="371"/>
  <c r="AL236" i="371"/>
  <c r="AK236" i="371"/>
  <c r="AJ236" i="371"/>
  <c r="AI236" i="371"/>
  <c r="AH236" i="371"/>
  <c r="AG236" i="371"/>
  <c r="AF236" i="371"/>
  <c r="AE236" i="371"/>
  <c r="AD236" i="371"/>
  <c r="AC236" i="371"/>
  <c r="AB236" i="371"/>
  <c r="AA236" i="371"/>
  <c r="Z236" i="371"/>
  <c r="Y236" i="371"/>
  <c r="X236" i="371"/>
  <c r="W236" i="371"/>
  <c r="V236" i="371"/>
  <c r="U236" i="371"/>
  <c r="T236" i="371"/>
  <c r="S236" i="371"/>
  <c r="R236" i="371"/>
  <c r="Q236" i="371"/>
  <c r="P236" i="371"/>
  <c r="N236" i="371"/>
  <c r="BX235" i="371"/>
  <c r="BW235" i="371"/>
  <c r="BV235" i="371"/>
  <c r="BU235" i="371"/>
  <c r="BT235" i="371"/>
  <c r="BS235" i="371"/>
  <c r="BR235" i="371"/>
  <c r="BQ235" i="371"/>
  <c r="BP235" i="371"/>
  <c r="BO235" i="371"/>
  <c r="BN235" i="371"/>
  <c r="BM235" i="371"/>
  <c r="BL235" i="371"/>
  <c r="BK235" i="371"/>
  <c r="BJ235" i="371"/>
  <c r="BI235" i="371"/>
  <c r="BH235" i="371"/>
  <c r="BG235" i="371"/>
  <c r="BF235" i="371"/>
  <c r="BE235" i="371"/>
  <c r="BD235" i="371"/>
  <c r="BC235" i="371"/>
  <c r="BB235" i="371"/>
  <c r="BA235" i="371"/>
  <c r="AZ235" i="371"/>
  <c r="AY235" i="371"/>
  <c r="AX235" i="371"/>
  <c r="AW235" i="371"/>
  <c r="AV235" i="371"/>
  <c r="AU235" i="371"/>
  <c r="AT235" i="371"/>
  <c r="AS235" i="371"/>
  <c r="AR235" i="371"/>
  <c r="AQ235" i="371"/>
  <c r="AP235" i="371"/>
  <c r="AO235" i="371"/>
  <c r="AN235" i="371"/>
  <c r="AM235" i="371"/>
  <c r="AL235" i="371"/>
  <c r="AK235" i="371"/>
  <c r="AJ235" i="371"/>
  <c r="AI235" i="371"/>
  <c r="AH235" i="371"/>
  <c r="AG235" i="371"/>
  <c r="AF235" i="371"/>
  <c r="AE235" i="371"/>
  <c r="AD235" i="371"/>
  <c r="AC235" i="371"/>
  <c r="AB235" i="371"/>
  <c r="AA235" i="371"/>
  <c r="Z235" i="371"/>
  <c r="Y235" i="371"/>
  <c r="X235" i="371"/>
  <c r="W235" i="371"/>
  <c r="V235" i="371"/>
  <c r="U235" i="371"/>
  <c r="T235" i="371"/>
  <c r="S235" i="371"/>
  <c r="R235" i="371"/>
  <c r="Q235" i="371"/>
  <c r="N235" i="371"/>
  <c r="BX234" i="371"/>
  <c r="BW234" i="371"/>
  <c r="BV234" i="371"/>
  <c r="BU234" i="371"/>
  <c r="BT234" i="371"/>
  <c r="BS234" i="371"/>
  <c r="BR234" i="371"/>
  <c r="BQ234" i="371"/>
  <c r="BP234" i="371"/>
  <c r="BO234" i="371"/>
  <c r="BN234" i="371"/>
  <c r="BM234" i="371"/>
  <c r="BL234" i="371"/>
  <c r="BK234" i="371"/>
  <c r="BJ234" i="371"/>
  <c r="BI234" i="371"/>
  <c r="BH234" i="371"/>
  <c r="BG234" i="371"/>
  <c r="BF234" i="371"/>
  <c r="BE234" i="371"/>
  <c r="BD234" i="371"/>
  <c r="BC234" i="371"/>
  <c r="BB234" i="371"/>
  <c r="BA234" i="371"/>
  <c r="AZ234" i="371"/>
  <c r="AY234" i="371"/>
  <c r="AX234" i="371"/>
  <c r="AW234" i="371"/>
  <c r="AV234" i="371"/>
  <c r="AU234" i="371"/>
  <c r="AT234" i="371"/>
  <c r="AS234" i="371"/>
  <c r="AR234" i="371"/>
  <c r="AQ234" i="371"/>
  <c r="AP234" i="371"/>
  <c r="AO234" i="371"/>
  <c r="AN234" i="371"/>
  <c r="AM234" i="371"/>
  <c r="AL234" i="371"/>
  <c r="AK234" i="371"/>
  <c r="AJ234" i="371"/>
  <c r="AI234" i="371"/>
  <c r="AH234" i="371"/>
  <c r="AG234" i="371"/>
  <c r="AF234" i="371"/>
  <c r="AE234" i="371"/>
  <c r="AD234" i="371"/>
  <c r="AC234" i="371"/>
  <c r="AB234" i="371"/>
  <c r="AA234" i="371"/>
  <c r="Z234" i="371"/>
  <c r="Y234" i="371"/>
  <c r="X234" i="371"/>
  <c r="W234" i="371"/>
  <c r="V234" i="371"/>
  <c r="U234" i="371"/>
  <c r="T234" i="371"/>
  <c r="S234" i="371"/>
  <c r="R234" i="371"/>
  <c r="Q234" i="371"/>
  <c r="G234" i="371"/>
  <c r="CC232" i="371"/>
  <c r="CD232" i="371" s="1"/>
  <c r="BX232" i="371"/>
  <c r="BW232" i="371"/>
  <c r="BV232" i="371"/>
  <c r="BU232" i="371"/>
  <c r="BT232" i="371"/>
  <c r="BS232" i="371"/>
  <c r="BR232" i="371"/>
  <c r="BQ232" i="371"/>
  <c r="BP232" i="371"/>
  <c r="BO232" i="371"/>
  <c r="BN232" i="371"/>
  <c r="BM232" i="371"/>
  <c r="BL232" i="371"/>
  <c r="BK232" i="371"/>
  <c r="BJ232" i="371"/>
  <c r="BI232" i="371"/>
  <c r="BH232" i="371"/>
  <c r="BG232" i="371"/>
  <c r="BF232" i="371"/>
  <c r="BE232" i="371"/>
  <c r="BD232" i="371"/>
  <c r="BC232" i="371"/>
  <c r="BB232" i="371"/>
  <c r="BA232" i="371"/>
  <c r="AZ232" i="371"/>
  <c r="AY232" i="371"/>
  <c r="AX232" i="371"/>
  <c r="AW232" i="371"/>
  <c r="AV232" i="371"/>
  <c r="AU232" i="371"/>
  <c r="AT232" i="371"/>
  <c r="AS232" i="371"/>
  <c r="AR232" i="371"/>
  <c r="AQ232" i="371"/>
  <c r="AP232" i="371"/>
  <c r="AO232" i="371"/>
  <c r="AN232" i="371"/>
  <c r="AM232" i="371"/>
  <c r="AL232" i="371"/>
  <c r="AK232" i="371"/>
  <c r="AJ232" i="371"/>
  <c r="AI232" i="371"/>
  <c r="AH232" i="371"/>
  <c r="AG232" i="371"/>
  <c r="AF232" i="371"/>
  <c r="AE232" i="371"/>
  <c r="AD232" i="371"/>
  <c r="AC232" i="371"/>
  <c r="AB232" i="371"/>
  <c r="AA232" i="371"/>
  <c r="Z232" i="371"/>
  <c r="Y232" i="371"/>
  <c r="X232" i="371"/>
  <c r="W232" i="371"/>
  <c r="V232" i="371"/>
  <c r="U232" i="371"/>
  <c r="T232" i="371"/>
  <c r="S232" i="371"/>
  <c r="R232" i="371"/>
  <c r="Q232" i="371"/>
  <c r="BZ231" i="371"/>
  <c r="CA230" i="371"/>
  <c r="BZ230" i="371"/>
  <c r="BY230" i="371"/>
  <c r="CB230" i="371" s="1"/>
  <c r="P230" i="371"/>
  <c r="N230" i="371"/>
  <c r="E230" i="371"/>
  <c r="D230" i="371"/>
  <c r="CA229" i="371"/>
  <c r="BZ229" i="371"/>
  <c r="BY229" i="371"/>
  <c r="CB229" i="371" s="1"/>
  <c r="P229" i="371"/>
  <c r="N229" i="371"/>
  <c r="E229" i="371"/>
  <c r="D229" i="371"/>
  <c r="CA228" i="371"/>
  <c r="BZ228" i="371"/>
  <c r="BY228" i="371"/>
  <c r="CB228" i="371" s="1"/>
  <c r="P228" i="371"/>
  <c r="N228" i="371"/>
  <c r="E228" i="371"/>
  <c r="D228" i="371"/>
  <c r="CA227" i="371"/>
  <c r="BZ227" i="371"/>
  <c r="BY227" i="371"/>
  <c r="CB227" i="371" s="1"/>
  <c r="P227" i="371"/>
  <c r="N227" i="371"/>
  <c r="E227" i="371"/>
  <c r="D227" i="371"/>
  <c r="CA226" i="371"/>
  <c r="BZ226" i="371"/>
  <c r="BY226" i="371"/>
  <c r="CB226" i="371" s="1"/>
  <c r="P226" i="371"/>
  <c r="N226" i="371"/>
  <c r="E226" i="371"/>
  <c r="D226" i="371"/>
  <c r="CA225" i="371"/>
  <c r="BZ225" i="371"/>
  <c r="BY225" i="371"/>
  <c r="CB225" i="371" s="1"/>
  <c r="P225" i="371"/>
  <c r="N225" i="371"/>
  <c r="E225" i="371"/>
  <c r="D225" i="371"/>
  <c r="CA224" i="371"/>
  <c r="BZ224" i="371"/>
  <c r="BY224" i="371"/>
  <c r="CB224" i="371" s="1"/>
  <c r="P224" i="371"/>
  <c r="N224" i="371"/>
  <c r="E224" i="371"/>
  <c r="D224" i="371"/>
  <c r="CA223" i="371"/>
  <c r="BZ223" i="371"/>
  <c r="BY223" i="371"/>
  <c r="CB223" i="371" s="1"/>
  <c r="P223" i="371"/>
  <c r="N223" i="371"/>
  <c r="E223" i="371"/>
  <c r="D223" i="371"/>
  <c r="CA222" i="371"/>
  <c r="BZ222" i="371"/>
  <c r="BY222" i="371"/>
  <c r="CB222" i="371" s="1"/>
  <c r="P222" i="371"/>
  <c r="N222" i="371"/>
  <c r="E222" i="371"/>
  <c r="D222" i="371"/>
  <c r="CA221" i="371"/>
  <c r="BZ221" i="371"/>
  <c r="BY221" i="371"/>
  <c r="CB221" i="371" s="1"/>
  <c r="P221" i="371"/>
  <c r="N221" i="371"/>
  <c r="E221" i="371"/>
  <c r="D221" i="371"/>
  <c r="CA220" i="371"/>
  <c r="BZ220" i="371"/>
  <c r="BY220" i="371"/>
  <c r="CB220" i="371" s="1"/>
  <c r="P220" i="371"/>
  <c r="N220" i="371"/>
  <c r="E220" i="371"/>
  <c r="D220" i="371"/>
  <c r="CA219" i="371"/>
  <c r="BZ219" i="371"/>
  <c r="BY219" i="371"/>
  <c r="CB219" i="371" s="1"/>
  <c r="P219" i="371"/>
  <c r="N219" i="371"/>
  <c r="E219" i="371"/>
  <c r="D219" i="371"/>
  <c r="CA218" i="371"/>
  <c r="BZ218" i="371"/>
  <c r="BY218" i="371"/>
  <c r="CB218" i="371" s="1"/>
  <c r="P218" i="371"/>
  <c r="N218" i="371"/>
  <c r="E218" i="371"/>
  <c r="D218" i="371"/>
  <c r="CA217" i="371"/>
  <c r="BZ217" i="371"/>
  <c r="BY217" i="371"/>
  <c r="CB217" i="371" s="1"/>
  <c r="P217" i="371"/>
  <c r="N217" i="371"/>
  <c r="E217" i="371"/>
  <c r="D217" i="371"/>
  <c r="CA216" i="371"/>
  <c r="BZ216" i="371"/>
  <c r="BY216" i="371"/>
  <c r="CB216" i="371" s="1"/>
  <c r="P216" i="371"/>
  <c r="N216" i="371"/>
  <c r="E216" i="371"/>
  <c r="D216" i="371"/>
  <c r="CA215" i="371"/>
  <c r="BZ215" i="371"/>
  <c r="BY215" i="371"/>
  <c r="CB215" i="371" s="1"/>
  <c r="P215" i="371"/>
  <c r="N215" i="371"/>
  <c r="E215" i="371"/>
  <c r="D215" i="371"/>
  <c r="CA214" i="371"/>
  <c r="BZ214" i="371"/>
  <c r="BY214" i="371"/>
  <c r="CB214" i="371" s="1"/>
  <c r="P214" i="371"/>
  <c r="N214" i="371"/>
  <c r="E214" i="371"/>
  <c r="D214" i="371"/>
  <c r="CA213" i="371"/>
  <c r="BZ213" i="371"/>
  <c r="BY213" i="371"/>
  <c r="CB213" i="371" s="1"/>
  <c r="P213" i="371"/>
  <c r="N213" i="371"/>
  <c r="E213" i="371"/>
  <c r="D213" i="371"/>
  <c r="CA212" i="371"/>
  <c r="BZ212" i="371"/>
  <c r="BY212" i="371"/>
  <c r="CB212" i="371" s="1"/>
  <c r="P212" i="371"/>
  <c r="N212" i="371"/>
  <c r="E212" i="371"/>
  <c r="D212" i="371"/>
  <c r="CA211" i="371"/>
  <c r="CA231" i="371" s="1"/>
  <c r="BZ211" i="371"/>
  <c r="BY211" i="371"/>
  <c r="C211" i="371" s="1"/>
  <c r="P211" i="371"/>
  <c r="N211" i="371"/>
  <c r="E211" i="371"/>
  <c r="D211" i="371"/>
  <c r="CC209" i="371"/>
  <c r="CD209" i="371" s="1"/>
  <c r="CB209" i="371"/>
  <c r="K209" i="371" s="1"/>
  <c r="A209" i="371"/>
  <c r="A210" i="371" s="1"/>
  <c r="A211" i="371" s="1"/>
  <c r="A212" i="371" s="1"/>
  <c r="A213" i="371" s="1"/>
  <c r="A214" i="371" s="1"/>
  <c r="A215" i="371" s="1"/>
  <c r="A216" i="371" s="1"/>
  <c r="A217" i="371" s="1"/>
  <c r="A218" i="371" s="1"/>
  <c r="A219" i="371" s="1"/>
  <c r="A220" i="371" s="1"/>
  <c r="A221" i="371" s="1"/>
  <c r="A222" i="371" s="1"/>
  <c r="A223" i="371" s="1"/>
  <c r="A224" i="371" s="1"/>
  <c r="A225" i="371" s="1"/>
  <c r="A226" i="371" s="1"/>
  <c r="A227" i="371" s="1"/>
  <c r="A228" i="371" s="1"/>
  <c r="A229" i="371" s="1"/>
  <c r="A230" i="371" s="1"/>
  <c r="A231" i="371" s="1"/>
  <c r="A232" i="371" s="1"/>
  <c r="A233" i="371" s="1"/>
  <c r="A234" i="371" s="1"/>
  <c r="A236" i="371" s="1"/>
  <c r="A237" i="371" s="1"/>
  <c r="A238" i="371" s="1"/>
  <c r="A239" i="371" s="1"/>
  <c r="A240" i="371" s="1"/>
  <c r="BX205" i="371"/>
  <c r="BW205" i="371"/>
  <c r="BV205" i="371"/>
  <c r="BU205" i="371"/>
  <c r="BT205" i="371"/>
  <c r="BS205" i="371"/>
  <c r="BR205" i="371"/>
  <c r="BQ205" i="371"/>
  <c r="BP205" i="371"/>
  <c r="BO205" i="371"/>
  <c r="BN205" i="371"/>
  <c r="BM205" i="371"/>
  <c r="BL205" i="371"/>
  <c r="BK205" i="371"/>
  <c r="BJ205" i="371"/>
  <c r="BI205" i="371"/>
  <c r="BH205" i="371"/>
  <c r="BG205" i="371"/>
  <c r="BF205" i="371"/>
  <c r="BE205" i="371"/>
  <c r="BD205" i="371"/>
  <c r="BC205" i="371"/>
  <c r="BB205" i="371"/>
  <c r="BA205" i="371"/>
  <c r="AZ205" i="371"/>
  <c r="AY205" i="371"/>
  <c r="AX205" i="371"/>
  <c r="AW205" i="371"/>
  <c r="AV205" i="371"/>
  <c r="AU205" i="371"/>
  <c r="AT205" i="371"/>
  <c r="AS205" i="371"/>
  <c r="AR205" i="371"/>
  <c r="AQ205" i="371"/>
  <c r="AP205" i="371"/>
  <c r="AO205" i="371"/>
  <c r="AN205" i="371"/>
  <c r="AM205" i="371"/>
  <c r="AL205" i="371"/>
  <c r="AK205" i="371"/>
  <c r="AJ205" i="371"/>
  <c r="AI205" i="371"/>
  <c r="AH205" i="371"/>
  <c r="AG205" i="371"/>
  <c r="AF205" i="371"/>
  <c r="AE205" i="371"/>
  <c r="AD205" i="371"/>
  <c r="AC205" i="371"/>
  <c r="AB205" i="371"/>
  <c r="AA205" i="371"/>
  <c r="Z205" i="371"/>
  <c r="Y205" i="371"/>
  <c r="X205" i="371"/>
  <c r="W205" i="371"/>
  <c r="V205" i="371"/>
  <c r="U205" i="371"/>
  <c r="T205" i="371"/>
  <c r="S205" i="371"/>
  <c r="R205" i="371"/>
  <c r="Q205" i="371"/>
  <c r="BX204" i="371"/>
  <c r="BW204" i="371"/>
  <c r="BV204" i="371"/>
  <c r="BU204" i="371"/>
  <c r="BT204" i="371"/>
  <c r="BS204" i="371"/>
  <c r="BR204" i="371"/>
  <c r="BQ204" i="371"/>
  <c r="BP204" i="371"/>
  <c r="BO204" i="371"/>
  <c r="BN204" i="371"/>
  <c r="BM204" i="371"/>
  <c r="BL204" i="371"/>
  <c r="BK204" i="371"/>
  <c r="BJ204" i="371"/>
  <c r="BI204" i="371"/>
  <c r="BH204" i="371"/>
  <c r="BG204" i="371"/>
  <c r="BF204" i="371"/>
  <c r="BE204" i="371"/>
  <c r="BD204" i="371"/>
  <c r="BC204" i="371"/>
  <c r="BB204" i="371"/>
  <c r="BA204" i="371"/>
  <c r="AZ204" i="371"/>
  <c r="AY204" i="371"/>
  <c r="AX204" i="371"/>
  <c r="AW204" i="371"/>
  <c r="AV204" i="371"/>
  <c r="AU204" i="371"/>
  <c r="AT204" i="371"/>
  <c r="AS204" i="371"/>
  <c r="AR204" i="371"/>
  <c r="AQ204" i="371"/>
  <c r="AP204" i="371"/>
  <c r="AO204" i="371"/>
  <c r="AN204" i="371"/>
  <c r="AM204" i="371"/>
  <c r="AL204" i="371"/>
  <c r="AK204" i="371"/>
  <c r="AJ204" i="371"/>
  <c r="AI204" i="371"/>
  <c r="AH204" i="371"/>
  <c r="AG204" i="371"/>
  <c r="AF204" i="371"/>
  <c r="AE204" i="371"/>
  <c r="AD204" i="371"/>
  <c r="AC204" i="371"/>
  <c r="AB204" i="371"/>
  <c r="AA204" i="371"/>
  <c r="Z204" i="371"/>
  <c r="Y204" i="371"/>
  <c r="X204" i="371"/>
  <c r="W204" i="371"/>
  <c r="V204" i="371"/>
  <c r="U204" i="371"/>
  <c r="T204" i="371"/>
  <c r="S204" i="371"/>
  <c r="R204" i="371"/>
  <c r="Q204" i="371"/>
  <c r="P204" i="371"/>
  <c r="H204" i="371"/>
  <c r="CC202" i="371" s="1"/>
  <c r="CD202" i="371" s="1"/>
  <c r="BX203" i="371"/>
  <c r="BW203" i="371"/>
  <c r="BV203" i="371"/>
  <c r="BU203" i="371"/>
  <c r="BT203" i="371"/>
  <c r="BS203" i="371"/>
  <c r="BR203" i="371"/>
  <c r="BQ203" i="371"/>
  <c r="BP203" i="371"/>
  <c r="BO203" i="371"/>
  <c r="BN203" i="371"/>
  <c r="BM203" i="371"/>
  <c r="BL203" i="371"/>
  <c r="BK203" i="371"/>
  <c r="BJ203" i="371"/>
  <c r="BI203" i="371"/>
  <c r="BH203" i="371"/>
  <c r="BG203" i="371"/>
  <c r="BF203" i="371"/>
  <c r="BE203" i="371"/>
  <c r="BD203" i="371"/>
  <c r="BC203" i="371"/>
  <c r="BB203" i="371"/>
  <c r="BA203" i="371"/>
  <c r="AZ203" i="371"/>
  <c r="AY203" i="371"/>
  <c r="AX203" i="371"/>
  <c r="AW203" i="371"/>
  <c r="AV203" i="371"/>
  <c r="AU203" i="371"/>
  <c r="AT203" i="371"/>
  <c r="AS203" i="371"/>
  <c r="AR203" i="371"/>
  <c r="AQ203" i="371"/>
  <c r="AP203" i="371"/>
  <c r="AO203" i="371"/>
  <c r="AN203" i="371"/>
  <c r="AM203" i="371"/>
  <c r="AL203" i="371"/>
  <c r="AK203" i="371"/>
  <c r="AJ203" i="371"/>
  <c r="AI203" i="371"/>
  <c r="AH203" i="371"/>
  <c r="AG203" i="371"/>
  <c r="AF203" i="371"/>
  <c r="AE203" i="371"/>
  <c r="AD203" i="371"/>
  <c r="AC203" i="371"/>
  <c r="AB203" i="371"/>
  <c r="AA203" i="371"/>
  <c r="Z203" i="371"/>
  <c r="Y203" i="371"/>
  <c r="X203" i="371"/>
  <c r="W203" i="371"/>
  <c r="V203" i="371"/>
  <c r="U203" i="371"/>
  <c r="T203" i="371"/>
  <c r="S203" i="371"/>
  <c r="R203" i="371"/>
  <c r="Q203" i="371"/>
  <c r="P203" i="371"/>
  <c r="BX202" i="371"/>
  <c r="BW202" i="371"/>
  <c r="BV202" i="371"/>
  <c r="BU202" i="371"/>
  <c r="BT202" i="371"/>
  <c r="BS202" i="371"/>
  <c r="BR202" i="371"/>
  <c r="BQ202" i="371"/>
  <c r="BP202" i="371"/>
  <c r="BO202" i="371"/>
  <c r="BN202" i="371"/>
  <c r="BM202" i="371"/>
  <c r="BL202" i="371"/>
  <c r="BK202" i="371"/>
  <c r="BJ202" i="371"/>
  <c r="BI202" i="371"/>
  <c r="BH202" i="371"/>
  <c r="BG202" i="371"/>
  <c r="BF202" i="371"/>
  <c r="BE202" i="371"/>
  <c r="BD202" i="371"/>
  <c r="BC202" i="371"/>
  <c r="BB202" i="371"/>
  <c r="BA202" i="371"/>
  <c r="AZ202" i="371"/>
  <c r="AY202" i="371"/>
  <c r="AX202" i="371"/>
  <c r="AW202" i="371"/>
  <c r="AV202" i="371"/>
  <c r="AU202" i="371"/>
  <c r="AT202" i="371"/>
  <c r="AS202" i="371"/>
  <c r="AR202" i="371"/>
  <c r="AQ202" i="371"/>
  <c r="AP202" i="371"/>
  <c r="AO202" i="371"/>
  <c r="AN202" i="371"/>
  <c r="AM202" i="371"/>
  <c r="AL202" i="371"/>
  <c r="AK202" i="371"/>
  <c r="AJ202" i="371"/>
  <c r="AI202" i="371"/>
  <c r="AH202" i="371"/>
  <c r="AG202" i="371"/>
  <c r="AF202" i="371"/>
  <c r="AE202" i="371"/>
  <c r="AD202" i="371"/>
  <c r="AC202" i="371"/>
  <c r="AB202" i="371"/>
  <c r="AA202" i="371"/>
  <c r="Z202" i="371"/>
  <c r="Y202" i="371"/>
  <c r="X202" i="371"/>
  <c r="W202" i="371"/>
  <c r="V202" i="371"/>
  <c r="U202" i="371"/>
  <c r="T202" i="371"/>
  <c r="S202" i="371"/>
  <c r="R202" i="371"/>
  <c r="Q202" i="371"/>
  <c r="P202" i="371"/>
  <c r="N202" i="371"/>
  <c r="BX201" i="371"/>
  <c r="BW201" i="371"/>
  <c r="BV201" i="371"/>
  <c r="BU201" i="371"/>
  <c r="BT201" i="371"/>
  <c r="BS201" i="371"/>
  <c r="BR201" i="371"/>
  <c r="BQ201" i="371"/>
  <c r="BP201" i="371"/>
  <c r="BO201" i="371"/>
  <c r="BN201" i="371"/>
  <c r="BM201" i="371"/>
  <c r="BL201" i="371"/>
  <c r="BK201" i="371"/>
  <c r="BJ201" i="371"/>
  <c r="BI201" i="371"/>
  <c r="BH201" i="371"/>
  <c r="BG201" i="371"/>
  <c r="BF201" i="371"/>
  <c r="BE201" i="371"/>
  <c r="BD201" i="371"/>
  <c r="BC201" i="371"/>
  <c r="BB201" i="371"/>
  <c r="BA201" i="371"/>
  <c r="AZ201" i="371"/>
  <c r="AY201" i="371"/>
  <c r="AX201" i="371"/>
  <c r="AW201" i="371"/>
  <c r="AV201" i="371"/>
  <c r="AU201" i="371"/>
  <c r="AT201" i="371"/>
  <c r="AS201" i="371"/>
  <c r="AR201" i="371"/>
  <c r="AQ201" i="371"/>
  <c r="AP201" i="371"/>
  <c r="AO201" i="371"/>
  <c r="AN201" i="371"/>
  <c r="AM201" i="371"/>
  <c r="AL201" i="371"/>
  <c r="AK201" i="371"/>
  <c r="AJ201" i="371"/>
  <c r="AI201" i="371"/>
  <c r="AH201" i="371"/>
  <c r="AG201" i="371"/>
  <c r="AF201" i="371"/>
  <c r="AE201" i="371"/>
  <c r="AD201" i="371"/>
  <c r="AC201" i="371"/>
  <c r="AB201" i="371"/>
  <c r="AA201" i="371"/>
  <c r="Z201" i="371"/>
  <c r="Y201" i="371"/>
  <c r="X201" i="371"/>
  <c r="W201" i="371"/>
  <c r="V201" i="371"/>
  <c r="U201" i="371"/>
  <c r="T201" i="371"/>
  <c r="S201" i="371"/>
  <c r="R201" i="371"/>
  <c r="Q201" i="371"/>
  <c r="N201" i="371"/>
  <c r="BX200" i="371"/>
  <c r="BW200" i="371"/>
  <c r="BV200" i="371"/>
  <c r="BU200" i="371"/>
  <c r="BT200" i="371"/>
  <c r="BS200" i="371"/>
  <c r="BR200" i="371"/>
  <c r="BQ200" i="371"/>
  <c r="BP200" i="371"/>
  <c r="BO200" i="371"/>
  <c r="BN200" i="371"/>
  <c r="BM200" i="371"/>
  <c r="BL200" i="371"/>
  <c r="BK200" i="371"/>
  <c r="BJ200" i="371"/>
  <c r="BI200" i="371"/>
  <c r="BH200" i="371"/>
  <c r="BG200" i="371"/>
  <c r="BF200" i="371"/>
  <c r="BE200" i="371"/>
  <c r="BD200" i="371"/>
  <c r="BC200" i="371"/>
  <c r="BB200" i="371"/>
  <c r="BA200" i="371"/>
  <c r="AZ200" i="371"/>
  <c r="AY200" i="371"/>
  <c r="AX200" i="371"/>
  <c r="AW200" i="371"/>
  <c r="AV200" i="371"/>
  <c r="AU200" i="371"/>
  <c r="AT200" i="371"/>
  <c r="AS200" i="371"/>
  <c r="AR200" i="371"/>
  <c r="AQ200" i="371"/>
  <c r="AP200" i="371"/>
  <c r="AO200" i="371"/>
  <c r="AN200" i="371"/>
  <c r="AM200" i="371"/>
  <c r="AL200" i="371"/>
  <c r="AK200" i="371"/>
  <c r="AJ200" i="371"/>
  <c r="AI200" i="371"/>
  <c r="AH200" i="371"/>
  <c r="AG200" i="371"/>
  <c r="AF200" i="371"/>
  <c r="AE200" i="371"/>
  <c r="AD200" i="371"/>
  <c r="AC200" i="371"/>
  <c r="AB200" i="371"/>
  <c r="AA200" i="371"/>
  <c r="Z200" i="371"/>
  <c r="Y200" i="371"/>
  <c r="X200" i="371"/>
  <c r="W200" i="371"/>
  <c r="V200" i="371"/>
  <c r="U200" i="371"/>
  <c r="T200" i="371"/>
  <c r="S200" i="371"/>
  <c r="R200" i="371"/>
  <c r="Q200" i="371"/>
  <c r="G200" i="371"/>
  <c r="CC198" i="371"/>
  <c r="CD198" i="371" s="1"/>
  <c r="BX198" i="371"/>
  <c r="BW198" i="371"/>
  <c r="BV198" i="371"/>
  <c r="BU198" i="371"/>
  <c r="BT198" i="371"/>
  <c r="BS198" i="371"/>
  <c r="BR198" i="371"/>
  <c r="BQ198" i="371"/>
  <c r="BP198" i="371"/>
  <c r="BO198" i="371"/>
  <c r="BN198" i="371"/>
  <c r="BM198" i="371"/>
  <c r="BL198" i="371"/>
  <c r="BK198" i="371"/>
  <c r="BJ198" i="371"/>
  <c r="BI198" i="371"/>
  <c r="BH198" i="371"/>
  <c r="BG198" i="371"/>
  <c r="BF198" i="371"/>
  <c r="BE198" i="371"/>
  <c r="BD198" i="371"/>
  <c r="BC198" i="371"/>
  <c r="BB198" i="371"/>
  <c r="BA198" i="371"/>
  <c r="AZ198" i="371"/>
  <c r="AY198" i="371"/>
  <c r="AX198" i="371"/>
  <c r="AW198" i="371"/>
  <c r="AV198" i="371"/>
  <c r="AU198" i="371"/>
  <c r="AT198" i="371"/>
  <c r="AS198" i="371"/>
  <c r="AR198" i="371"/>
  <c r="AQ198" i="371"/>
  <c r="AP198" i="371"/>
  <c r="AO198" i="371"/>
  <c r="AN198" i="371"/>
  <c r="AM198" i="371"/>
  <c r="AL198" i="371"/>
  <c r="AK198" i="371"/>
  <c r="AJ198" i="371"/>
  <c r="AI198" i="371"/>
  <c r="AH198" i="371"/>
  <c r="AG198" i="371"/>
  <c r="AF198" i="371"/>
  <c r="AE198" i="371"/>
  <c r="AD198" i="371"/>
  <c r="AC198" i="371"/>
  <c r="AB198" i="371"/>
  <c r="AA198" i="371"/>
  <c r="Z198" i="371"/>
  <c r="Y198" i="371"/>
  <c r="X198" i="371"/>
  <c r="W198" i="371"/>
  <c r="V198" i="371"/>
  <c r="U198" i="371"/>
  <c r="T198" i="371"/>
  <c r="S198" i="371"/>
  <c r="R198" i="371"/>
  <c r="Q198" i="371"/>
  <c r="CA196" i="371"/>
  <c r="E196" i="371" s="1"/>
  <c r="BZ196" i="371"/>
  <c r="D196" i="371" s="1"/>
  <c r="BY196" i="371"/>
  <c r="P196" i="371"/>
  <c r="N196" i="371"/>
  <c r="C196" i="371"/>
  <c r="CA195" i="371"/>
  <c r="E195" i="371" s="1"/>
  <c r="BZ195" i="371"/>
  <c r="D195" i="371" s="1"/>
  <c r="BY195" i="371"/>
  <c r="P195" i="371"/>
  <c r="N195" i="371"/>
  <c r="C195" i="371"/>
  <c r="CA194" i="371"/>
  <c r="E194" i="371" s="1"/>
  <c r="BZ194" i="371"/>
  <c r="D194" i="371" s="1"/>
  <c r="BY194" i="371"/>
  <c r="P194" i="371"/>
  <c r="N194" i="371"/>
  <c r="C194" i="371"/>
  <c r="CA193" i="371"/>
  <c r="E193" i="371" s="1"/>
  <c r="BZ193" i="371"/>
  <c r="D193" i="371" s="1"/>
  <c r="BY193" i="371"/>
  <c r="P193" i="371"/>
  <c r="N193" i="371"/>
  <c r="C193" i="371"/>
  <c r="CA192" i="371"/>
  <c r="E192" i="371" s="1"/>
  <c r="BZ192" i="371"/>
  <c r="D192" i="371" s="1"/>
  <c r="BY192" i="371"/>
  <c r="P192" i="371"/>
  <c r="N192" i="371"/>
  <c r="C192" i="371"/>
  <c r="CA191" i="371"/>
  <c r="E191" i="371" s="1"/>
  <c r="BZ191" i="371"/>
  <c r="D191" i="371" s="1"/>
  <c r="BY191" i="371"/>
  <c r="P191" i="371"/>
  <c r="N191" i="371"/>
  <c r="C191" i="371"/>
  <c r="CA190" i="371"/>
  <c r="E190" i="371" s="1"/>
  <c r="BZ190" i="371"/>
  <c r="D190" i="371" s="1"/>
  <c r="BY190" i="371"/>
  <c r="P190" i="371"/>
  <c r="N190" i="371"/>
  <c r="C190" i="371"/>
  <c r="CA189" i="371"/>
  <c r="E189" i="371" s="1"/>
  <c r="BZ189" i="371"/>
  <c r="D189" i="371" s="1"/>
  <c r="BY189" i="371"/>
  <c r="P189" i="371"/>
  <c r="N189" i="371"/>
  <c r="C189" i="371"/>
  <c r="CA188" i="371"/>
  <c r="E188" i="371" s="1"/>
  <c r="BZ188" i="371"/>
  <c r="D188" i="371" s="1"/>
  <c r="BY188" i="371"/>
  <c r="P188" i="371"/>
  <c r="N188" i="371"/>
  <c r="C188" i="371"/>
  <c r="CA187" i="371"/>
  <c r="E187" i="371" s="1"/>
  <c r="BZ187" i="371"/>
  <c r="D187" i="371" s="1"/>
  <c r="BY187" i="371"/>
  <c r="P187" i="371"/>
  <c r="N187" i="371"/>
  <c r="C187" i="371"/>
  <c r="CA186" i="371"/>
  <c r="BZ186" i="371"/>
  <c r="BY186" i="371"/>
  <c r="CB186" i="371" s="1"/>
  <c r="P186" i="371"/>
  <c r="N186" i="371"/>
  <c r="E186" i="371"/>
  <c r="D186" i="371"/>
  <c r="CA185" i="371"/>
  <c r="E185" i="371" s="1"/>
  <c r="BZ185" i="371"/>
  <c r="BY185" i="371"/>
  <c r="CB185" i="371" s="1"/>
  <c r="P185" i="371"/>
  <c r="N185" i="371"/>
  <c r="D185" i="371"/>
  <c r="CA184" i="371"/>
  <c r="BZ184" i="371"/>
  <c r="BY184" i="371"/>
  <c r="P184" i="371"/>
  <c r="N184" i="371"/>
  <c r="E184" i="371"/>
  <c r="D184" i="371"/>
  <c r="C184" i="371"/>
  <c r="CA183" i="371"/>
  <c r="BZ183" i="371"/>
  <c r="CB183" i="371" s="1"/>
  <c r="BY183" i="371"/>
  <c r="P183" i="371"/>
  <c r="N183" i="371"/>
  <c r="E183" i="371"/>
  <c r="D183" i="371"/>
  <c r="C183" i="371"/>
  <c r="CA182" i="371"/>
  <c r="BZ182" i="371"/>
  <c r="CB182" i="371" s="1"/>
  <c r="BY182" i="371"/>
  <c r="P182" i="371"/>
  <c r="N182" i="371"/>
  <c r="E182" i="371"/>
  <c r="D182" i="371"/>
  <c r="C182" i="371"/>
  <c r="CA181" i="371"/>
  <c r="BZ181" i="371"/>
  <c r="CB181" i="371" s="1"/>
  <c r="BY181" i="371"/>
  <c r="P181" i="371"/>
  <c r="N181" i="371"/>
  <c r="E181" i="371"/>
  <c r="D181" i="371"/>
  <c r="C181" i="371"/>
  <c r="CA180" i="371"/>
  <c r="BZ180" i="371"/>
  <c r="CB180" i="371" s="1"/>
  <c r="BY180" i="371"/>
  <c r="P180" i="371"/>
  <c r="N180" i="371"/>
  <c r="E180" i="371"/>
  <c r="D180" i="371"/>
  <c r="C180" i="371"/>
  <c r="CA179" i="371"/>
  <c r="BZ179" i="371"/>
  <c r="CB179" i="371" s="1"/>
  <c r="BY179" i="371"/>
  <c r="P179" i="371"/>
  <c r="N179" i="371"/>
  <c r="E179" i="371"/>
  <c r="D179" i="371"/>
  <c r="C179" i="371"/>
  <c r="CA178" i="371"/>
  <c r="BZ178" i="371"/>
  <c r="CB178" i="371" s="1"/>
  <c r="BY178" i="371"/>
  <c r="P178" i="371"/>
  <c r="N178" i="371"/>
  <c r="E178" i="371"/>
  <c r="D178" i="371"/>
  <c r="C178" i="371"/>
  <c r="CA177" i="371"/>
  <c r="CA197" i="371" s="1"/>
  <c r="BZ177" i="371"/>
  <c r="BZ197" i="371" s="1"/>
  <c r="BY177" i="371"/>
  <c r="P177" i="371"/>
  <c r="N177" i="371"/>
  <c r="E177" i="371"/>
  <c r="D177" i="371"/>
  <c r="C177" i="371"/>
  <c r="CC175" i="371"/>
  <c r="CD175" i="371" s="1"/>
  <c r="CB175" i="371"/>
  <c r="K175" i="371" s="1"/>
  <c r="A175" i="371"/>
  <c r="A176" i="371" s="1"/>
  <c r="A177" i="371" s="1"/>
  <c r="A178" i="371" s="1"/>
  <c r="A179" i="371" s="1"/>
  <c r="A180" i="371" s="1"/>
  <c r="A181" i="371" s="1"/>
  <c r="A182" i="371" s="1"/>
  <c r="A183" i="371" s="1"/>
  <c r="A184" i="371" s="1"/>
  <c r="A185" i="371" s="1"/>
  <c r="A186" i="371" s="1"/>
  <c r="A187" i="371" s="1"/>
  <c r="A188" i="371" s="1"/>
  <c r="A189" i="371" s="1"/>
  <c r="A190" i="371" s="1"/>
  <c r="A191" i="371" s="1"/>
  <c r="A192" i="371" s="1"/>
  <c r="A193" i="371" s="1"/>
  <c r="A194" i="371" s="1"/>
  <c r="A195" i="371" s="1"/>
  <c r="A196" i="371" s="1"/>
  <c r="A197" i="371" s="1"/>
  <c r="A198" i="371" s="1"/>
  <c r="A199" i="371" s="1"/>
  <c r="A200" i="371" s="1"/>
  <c r="A202" i="371" s="1"/>
  <c r="A203" i="371" s="1"/>
  <c r="A204" i="371" s="1"/>
  <c r="A205" i="371" s="1"/>
  <c r="A206" i="371" s="1"/>
  <c r="BX171" i="371"/>
  <c r="BW171" i="371"/>
  <c r="BV171" i="371"/>
  <c r="BU171" i="371"/>
  <c r="BT171" i="371"/>
  <c r="BS171" i="371"/>
  <c r="BR171" i="371"/>
  <c r="BQ171" i="371"/>
  <c r="BP171" i="371"/>
  <c r="BO171" i="371"/>
  <c r="BN171" i="371"/>
  <c r="BM171" i="371"/>
  <c r="BL171" i="371"/>
  <c r="BK171" i="371"/>
  <c r="BJ171" i="371"/>
  <c r="BI171" i="371"/>
  <c r="BH171" i="371"/>
  <c r="BG171" i="371"/>
  <c r="BF171" i="371"/>
  <c r="BE171" i="371"/>
  <c r="BD171" i="371"/>
  <c r="BC171" i="371"/>
  <c r="BB171" i="371"/>
  <c r="BA171" i="371"/>
  <c r="AZ171" i="371"/>
  <c r="AY171" i="371"/>
  <c r="AX171" i="371"/>
  <c r="AW171" i="371"/>
  <c r="AV171" i="371"/>
  <c r="AU171" i="371"/>
  <c r="AT171" i="371"/>
  <c r="AS171" i="371"/>
  <c r="AR171" i="371"/>
  <c r="AQ171" i="371"/>
  <c r="AP171" i="371"/>
  <c r="AO171" i="371"/>
  <c r="AN171" i="371"/>
  <c r="AM171" i="371"/>
  <c r="AL171" i="371"/>
  <c r="AK171" i="371"/>
  <c r="AJ171" i="371"/>
  <c r="AI171" i="371"/>
  <c r="AH171" i="371"/>
  <c r="AG171" i="371"/>
  <c r="AF171" i="371"/>
  <c r="AE171" i="371"/>
  <c r="AD171" i="371"/>
  <c r="AC171" i="371"/>
  <c r="AB171" i="371"/>
  <c r="AA171" i="371"/>
  <c r="Z171" i="371"/>
  <c r="Y171" i="371"/>
  <c r="X171" i="371"/>
  <c r="W171" i="371"/>
  <c r="V171" i="371"/>
  <c r="U171" i="371"/>
  <c r="T171" i="371"/>
  <c r="S171" i="371"/>
  <c r="R171" i="371"/>
  <c r="Q171" i="371"/>
  <c r="BX170" i="371"/>
  <c r="BW170" i="371"/>
  <c r="BV170" i="371"/>
  <c r="BU170" i="371"/>
  <c r="BT170" i="371"/>
  <c r="BS170" i="371"/>
  <c r="BR170" i="371"/>
  <c r="BQ170" i="371"/>
  <c r="BP170" i="371"/>
  <c r="BO170" i="371"/>
  <c r="BN170" i="371"/>
  <c r="BM170" i="371"/>
  <c r="BL170" i="371"/>
  <c r="BK170" i="371"/>
  <c r="BJ170" i="371"/>
  <c r="BI170" i="371"/>
  <c r="BH170" i="371"/>
  <c r="BG170" i="371"/>
  <c r="BF170" i="371"/>
  <c r="BE170" i="371"/>
  <c r="BD170" i="371"/>
  <c r="BC170" i="371"/>
  <c r="BB170" i="371"/>
  <c r="BA170" i="371"/>
  <c r="AZ170" i="371"/>
  <c r="AY170" i="371"/>
  <c r="AX170" i="371"/>
  <c r="AW170" i="371"/>
  <c r="AV170" i="371"/>
  <c r="AU170" i="371"/>
  <c r="AT170" i="371"/>
  <c r="AS170" i="371"/>
  <c r="AR170" i="371"/>
  <c r="AQ170" i="371"/>
  <c r="AP170" i="371"/>
  <c r="AO170" i="371"/>
  <c r="AN170" i="371"/>
  <c r="AM170" i="371"/>
  <c r="AL170" i="371"/>
  <c r="AK170" i="371"/>
  <c r="AJ170" i="371"/>
  <c r="AI170" i="371"/>
  <c r="AH170" i="371"/>
  <c r="AG170" i="371"/>
  <c r="AF170" i="371"/>
  <c r="AE170" i="371"/>
  <c r="AD170" i="371"/>
  <c r="AC170" i="371"/>
  <c r="AB170" i="371"/>
  <c r="AA170" i="371"/>
  <c r="Z170" i="371"/>
  <c r="Y170" i="371"/>
  <c r="X170" i="371"/>
  <c r="W170" i="371"/>
  <c r="V170" i="371"/>
  <c r="U170" i="371"/>
  <c r="T170" i="371"/>
  <c r="S170" i="371"/>
  <c r="R170" i="371"/>
  <c r="Q170" i="371"/>
  <c r="P170" i="371"/>
  <c r="H170" i="371"/>
  <c r="CC168" i="371" s="1"/>
  <c r="CD168" i="371" s="1"/>
  <c r="BX169" i="371"/>
  <c r="BW169" i="371"/>
  <c r="BV169" i="371"/>
  <c r="BU169" i="371"/>
  <c r="BT169" i="371"/>
  <c r="BS169" i="371"/>
  <c r="BR169" i="371"/>
  <c r="BQ169" i="371"/>
  <c r="BP169" i="371"/>
  <c r="BO169" i="371"/>
  <c r="BN169" i="371"/>
  <c r="BM169" i="371"/>
  <c r="BL169" i="371"/>
  <c r="BK169" i="371"/>
  <c r="BJ169" i="371"/>
  <c r="BI169" i="371"/>
  <c r="BH169" i="371"/>
  <c r="BG169" i="371"/>
  <c r="BF169" i="371"/>
  <c r="BE169" i="371"/>
  <c r="BD169" i="371"/>
  <c r="BC169" i="371"/>
  <c r="BB169" i="371"/>
  <c r="BA169" i="371"/>
  <c r="AZ169" i="371"/>
  <c r="AY169" i="371"/>
  <c r="AX169" i="371"/>
  <c r="AW169" i="371"/>
  <c r="AV169" i="371"/>
  <c r="AU169" i="371"/>
  <c r="AT169" i="371"/>
  <c r="AS169" i="371"/>
  <c r="AR169" i="371"/>
  <c r="AQ169" i="371"/>
  <c r="AP169" i="371"/>
  <c r="AO169" i="371"/>
  <c r="AN169" i="371"/>
  <c r="AM169" i="371"/>
  <c r="AL169" i="371"/>
  <c r="AK169" i="371"/>
  <c r="AJ169" i="371"/>
  <c r="AI169" i="371"/>
  <c r="AH169" i="371"/>
  <c r="AG169" i="371"/>
  <c r="AF169" i="371"/>
  <c r="AE169" i="371"/>
  <c r="AD169" i="371"/>
  <c r="AC169" i="371"/>
  <c r="AB169" i="371"/>
  <c r="AA169" i="371"/>
  <c r="Z169" i="371"/>
  <c r="Y169" i="371"/>
  <c r="X169" i="371"/>
  <c r="W169" i="371"/>
  <c r="V169" i="371"/>
  <c r="U169" i="371"/>
  <c r="T169" i="371"/>
  <c r="S169" i="371"/>
  <c r="R169" i="371"/>
  <c r="Q169" i="371"/>
  <c r="P169" i="371"/>
  <c r="BX168" i="371"/>
  <c r="BW168" i="371"/>
  <c r="BV168" i="371"/>
  <c r="BU168" i="371"/>
  <c r="BT168" i="371"/>
  <c r="BS168" i="371"/>
  <c r="BR168" i="371"/>
  <c r="BQ168" i="371"/>
  <c r="BP168" i="371"/>
  <c r="BO168" i="371"/>
  <c r="BN168" i="371"/>
  <c r="BM168" i="371"/>
  <c r="BL168" i="371"/>
  <c r="BK168" i="371"/>
  <c r="BJ168" i="371"/>
  <c r="BI168" i="371"/>
  <c r="BH168" i="371"/>
  <c r="BG168" i="371"/>
  <c r="BF168" i="371"/>
  <c r="BE168" i="371"/>
  <c r="BD168" i="371"/>
  <c r="BC168" i="371"/>
  <c r="BB168" i="371"/>
  <c r="BA168" i="371"/>
  <c r="AZ168" i="371"/>
  <c r="AY168" i="371"/>
  <c r="AX168" i="371"/>
  <c r="AW168" i="371"/>
  <c r="AV168" i="371"/>
  <c r="AU168" i="371"/>
  <c r="AT168" i="371"/>
  <c r="AS168" i="371"/>
  <c r="AR168" i="371"/>
  <c r="AQ168" i="371"/>
  <c r="AP168" i="371"/>
  <c r="AO168" i="371"/>
  <c r="AN168" i="371"/>
  <c r="AM168" i="371"/>
  <c r="AL168" i="371"/>
  <c r="AK168" i="371"/>
  <c r="AJ168" i="371"/>
  <c r="AI168" i="371"/>
  <c r="AH168" i="371"/>
  <c r="AG168" i="371"/>
  <c r="AF168" i="371"/>
  <c r="AE168" i="371"/>
  <c r="AD168" i="371"/>
  <c r="AC168" i="371"/>
  <c r="AB168" i="371"/>
  <c r="AA168" i="371"/>
  <c r="Z168" i="371"/>
  <c r="Y168" i="371"/>
  <c r="X168" i="371"/>
  <c r="W168" i="371"/>
  <c r="V168" i="371"/>
  <c r="U168" i="371"/>
  <c r="T168" i="371"/>
  <c r="S168" i="371"/>
  <c r="R168" i="371"/>
  <c r="Q168" i="371"/>
  <c r="P168" i="371"/>
  <c r="N168" i="371"/>
  <c r="BX167" i="371"/>
  <c r="BW167" i="371"/>
  <c r="BV167" i="371"/>
  <c r="BU167" i="371"/>
  <c r="BT167" i="371"/>
  <c r="BS167" i="371"/>
  <c r="BR167" i="371"/>
  <c r="BQ167" i="371"/>
  <c r="BP167" i="371"/>
  <c r="BO167" i="371"/>
  <c r="BN167" i="371"/>
  <c r="BM167" i="371"/>
  <c r="BL167" i="371"/>
  <c r="BK167" i="371"/>
  <c r="BJ167" i="371"/>
  <c r="BI167" i="371"/>
  <c r="BH167" i="371"/>
  <c r="BG167" i="371"/>
  <c r="BF167" i="371"/>
  <c r="BE167" i="371"/>
  <c r="BD167" i="371"/>
  <c r="BC167" i="371"/>
  <c r="BB167" i="371"/>
  <c r="BA167" i="371"/>
  <c r="AZ167" i="371"/>
  <c r="AY167" i="371"/>
  <c r="AX167" i="371"/>
  <c r="AW167" i="371"/>
  <c r="AV167" i="371"/>
  <c r="AU167" i="371"/>
  <c r="AT167" i="371"/>
  <c r="AS167" i="371"/>
  <c r="AR167" i="371"/>
  <c r="AQ167" i="371"/>
  <c r="AP167" i="371"/>
  <c r="AO167" i="371"/>
  <c r="AN167" i="371"/>
  <c r="AM167" i="371"/>
  <c r="AL167" i="371"/>
  <c r="AK167" i="371"/>
  <c r="AJ167" i="371"/>
  <c r="AI167" i="371"/>
  <c r="AH167" i="371"/>
  <c r="AG167" i="371"/>
  <c r="AF167" i="371"/>
  <c r="AE167" i="371"/>
  <c r="AD167" i="371"/>
  <c r="AC167" i="371"/>
  <c r="AB167" i="371"/>
  <c r="AA167" i="371"/>
  <c r="Z167" i="371"/>
  <c r="Y167" i="371"/>
  <c r="X167" i="371"/>
  <c r="W167" i="371"/>
  <c r="V167" i="371"/>
  <c r="U167" i="371"/>
  <c r="T167" i="371"/>
  <c r="S167" i="371"/>
  <c r="R167" i="371"/>
  <c r="Q167" i="371"/>
  <c r="N167" i="371"/>
  <c r="BX166" i="371"/>
  <c r="BW166" i="371"/>
  <c r="BV166" i="371"/>
  <c r="BU166" i="371"/>
  <c r="BT166" i="371"/>
  <c r="BS166" i="371"/>
  <c r="BR166" i="371"/>
  <c r="BQ166" i="371"/>
  <c r="BP166" i="371"/>
  <c r="BO166" i="371"/>
  <c r="BN166" i="371"/>
  <c r="BM166" i="371"/>
  <c r="BL166" i="371"/>
  <c r="BK166" i="371"/>
  <c r="BJ166" i="371"/>
  <c r="BI166" i="371"/>
  <c r="BH166" i="371"/>
  <c r="BG166" i="371"/>
  <c r="BF166" i="371"/>
  <c r="BE166" i="371"/>
  <c r="BD166" i="371"/>
  <c r="BC166" i="371"/>
  <c r="BB166" i="371"/>
  <c r="BA166" i="371"/>
  <c r="AZ166" i="371"/>
  <c r="AY166" i="371"/>
  <c r="AX166" i="371"/>
  <c r="AW166" i="371"/>
  <c r="AV166" i="371"/>
  <c r="AU166" i="371"/>
  <c r="AT166" i="371"/>
  <c r="AS166" i="371"/>
  <c r="AR166" i="371"/>
  <c r="AQ166" i="371"/>
  <c r="AP166" i="371"/>
  <c r="AO166" i="371"/>
  <c r="AN166" i="371"/>
  <c r="AM166" i="371"/>
  <c r="AL166" i="371"/>
  <c r="AK166" i="371"/>
  <c r="AJ166" i="371"/>
  <c r="AI166" i="371"/>
  <c r="AH166" i="371"/>
  <c r="AG166" i="371"/>
  <c r="AF166" i="371"/>
  <c r="AE166" i="371"/>
  <c r="AD166" i="371"/>
  <c r="AC166" i="371"/>
  <c r="AB166" i="371"/>
  <c r="AA166" i="371"/>
  <c r="Z166" i="371"/>
  <c r="Y166" i="371"/>
  <c r="X166" i="371"/>
  <c r="W166" i="371"/>
  <c r="V166" i="371"/>
  <c r="U166" i="371"/>
  <c r="T166" i="371"/>
  <c r="S166" i="371"/>
  <c r="R166" i="371"/>
  <c r="Q166" i="371"/>
  <c r="CD164" i="371"/>
  <c r="CC164" i="371"/>
  <c r="BX164" i="371"/>
  <c r="BW164" i="371"/>
  <c r="BV164" i="371"/>
  <c r="BU164" i="371"/>
  <c r="BT164" i="371"/>
  <c r="BS164" i="371"/>
  <c r="BR164" i="371"/>
  <c r="BQ164" i="371"/>
  <c r="BP164" i="371"/>
  <c r="BO164" i="371"/>
  <c r="BN164" i="371"/>
  <c r="BM164" i="371"/>
  <c r="BL164" i="371"/>
  <c r="BK164" i="371"/>
  <c r="BJ164" i="371"/>
  <c r="BI164" i="371"/>
  <c r="BH164" i="371"/>
  <c r="BG164" i="371"/>
  <c r="BF164" i="371"/>
  <c r="BE164" i="371"/>
  <c r="BD164" i="371"/>
  <c r="BC164" i="371"/>
  <c r="BB164" i="371"/>
  <c r="BA164" i="371"/>
  <c r="AZ164" i="371"/>
  <c r="AY164" i="371"/>
  <c r="AX164" i="371"/>
  <c r="AW164" i="371"/>
  <c r="AV164" i="371"/>
  <c r="AU164" i="371"/>
  <c r="AT164" i="371"/>
  <c r="AS164" i="371"/>
  <c r="AR164" i="371"/>
  <c r="AQ164" i="371"/>
  <c r="AP164" i="371"/>
  <c r="AO164" i="371"/>
  <c r="AN164" i="371"/>
  <c r="AM164" i="371"/>
  <c r="AL164" i="371"/>
  <c r="AK164" i="371"/>
  <c r="AJ164" i="371"/>
  <c r="AI164" i="371"/>
  <c r="AH164" i="371"/>
  <c r="AG164" i="371"/>
  <c r="AF164" i="371"/>
  <c r="AE164" i="371"/>
  <c r="AD164" i="371"/>
  <c r="AC164" i="371"/>
  <c r="AB164" i="371"/>
  <c r="AA164" i="371"/>
  <c r="Z164" i="371"/>
  <c r="Y164" i="371"/>
  <c r="X164" i="371"/>
  <c r="W164" i="371"/>
  <c r="V164" i="371"/>
  <c r="U164" i="371"/>
  <c r="T164" i="371"/>
  <c r="S164" i="371"/>
  <c r="R164" i="371"/>
  <c r="Q164" i="371"/>
  <c r="CA162" i="371"/>
  <c r="E162" i="371" s="1"/>
  <c r="BZ162" i="371"/>
  <c r="BY162" i="371"/>
  <c r="P162" i="371"/>
  <c r="N162" i="371"/>
  <c r="D162" i="371"/>
  <c r="C162" i="371"/>
  <c r="CA161" i="371"/>
  <c r="BZ161" i="371"/>
  <c r="D161" i="371" s="1"/>
  <c r="BY161" i="371"/>
  <c r="P161" i="371"/>
  <c r="N161" i="371"/>
  <c r="E161" i="371"/>
  <c r="C161" i="371"/>
  <c r="CA160" i="371"/>
  <c r="BZ160" i="371"/>
  <c r="BY160" i="371"/>
  <c r="CB160" i="371" s="1"/>
  <c r="P160" i="371"/>
  <c r="N160" i="371"/>
  <c r="E160" i="371"/>
  <c r="D160" i="371"/>
  <c r="C160" i="371"/>
  <c r="CA159" i="371"/>
  <c r="E159" i="371" s="1"/>
  <c r="BZ159" i="371"/>
  <c r="D159" i="371" s="1"/>
  <c r="BY159" i="371"/>
  <c r="CB159" i="371" s="1"/>
  <c r="P159" i="371"/>
  <c r="N159" i="371"/>
  <c r="C159" i="371"/>
  <c r="CA158" i="371"/>
  <c r="E158" i="371" s="1"/>
  <c r="BZ158" i="371"/>
  <c r="BY158" i="371"/>
  <c r="P158" i="371"/>
  <c r="N158" i="371"/>
  <c r="D158" i="371"/>
  <c r="C158" i="371"/>
  <c r="CA157" i="371"/>
  <c r="BZ157" i="371"/>
  <c r="D157" i="371" s="1"/>
  <c r="BY157" i="371"/>
  <c r="P157" i="371"/>
  <c r="N157" i="371"/>
  <c r="E157" i="371"/>
  <c r="C157" i="371"/>
  <c r="CA156" i="371"/>
  <c r="BZ156" i="371"/>
  <c r="BY156" i="371"/>
  <c r="CB156" i="371" s="1"/>
  <c r="P156" i="371"/>
  <c r="N156" i="371"/>
  <c r="E156" i="371"/>
  <c r="D156" i="371"/>
  <c r="C156" i="371"/>
  <c r="CA155" i="371"/>
  <c r="E155" i="371" s="1"/>
  <c r="BZ155" i="371"/>
  <c r="D155" i="371" s="1"/>
  <c r="BY155" i="371"/>
  <c r="CB155" i="371" s="1"/>
  <c r="P155" i="371"/>
  <c r="N155" i="371"/>
  <c r="C155" i="371"/>
  <c r="CA154" i="371"/>
  <c r="E154" i="371" s="1"/>
  <c r="BZ154" i="371"/>
  <c r="BY154" i="371"/>
  <c r="P154" i="371"/>
  <c r="N154" i="371"/>
  <c r="D154" i="371"/>
  <c r="C154" i="371"/>
  <c r="CA153" i="371"/>
  <c r="BZ153" i="371"/>
  <c r="D153" i="371" s="1"/>
  <c r="BY153" i="371"/>
  <c r="P153" i="371"/>
  <c r="N153" i="371"/>
  <c r="E153" i="371"/>
  <c r="C153" i="371"/>
  <c r="CA152" i="371"/>
  <c r="BZ152" i="371"/>
  <c r="BY152" i="371"/>
  <c r="CB152" i="371" s="1"/>
  <c r="P152" i="371"/>
  <c r="N152" i="371"/>
  <c r="E152" i="371"/>
  <c r="D152" i="371"/>
  <c r="CA151" i="371"/>
  <c r="E151" i="371" s="1"/>
  <c r="BZ151" i="371"/>
  <c r="D151" i="371" s="1"/>
  <c r="BY151" i="371"/>
  <c r="CB151" i="371" s="1"/>
  <c r="P151" i="371"/>
  <c r="N151" i="371"/>
  <c r="CA150" i="371"/>
  <c r="E150" i="371" s="1"/>
  <c r="BZ150" i="371"/>
  <c r="BY150" i="371"/>
  <c r="P150" i="371"/>
  <c r="N150" i="371"/>
  <c r="D150" i="371"/>
  <c r="C150" i="371"/>
  <c r="CA149" i="371"/>
  <c r="BZ149" i="371"/>
  <c r="D149" i="371" s="1"/>
  <c r="BY149" i="371"/>
  <c r="P149" i="371"/>
  <c r="N149" i="371"/>
  <c r="E149" i="371"/>
  <c r="C149" i="371"/>
  <c r="CA148" i="371"/>
  <c r="BZ148" i="371"/>
  <c r="BY148" i="371"/>
  <c r="CB148" i="371" s="1"/>
  <c r="P148" i="371"/>
  <c r="N148" i="371"/>
  <c r="E148" i="371"/>
  <c r="D148" i="371"/>
  <c r="CA147" i="371"/>
  <c r="E147" i="371" s="1"/>
  <c r="BZ147" i="371"/>
  <c r="D147" i="371" s="1"/>
  <c r="BY147" i="371"/>
  <c r="CB147" i="371" s="1"/>
  <c r="P147" i="371"/>
  <c r="N147" i="371"/>
  <c r="CA146" i="371"/>
  <c r="E146" i="371" s="1"/>
  <c r="BZ146" i="371"/>
  <c r="BY146" i="371"/>
  <c r="P146" i="371"/>
  <c r="N146" i="371"/>
  <c r="D146" i="371"/>
  <c r="C146" i="371"/>
  <c r="CA145" i="371"/>
  <c r="BZ145" i="371"/>
  <c r="D145" i="371" s="1"/>
  <c r="BY145" i="371"/>
  <c r="P145" i="371"/>
  <c r="N145" i="371"/>
  <c r="E145" i="371"/>
  <c r="C145" i="371"/>
  <c r="CA144" i="371"/>
  <c r="BZ144" i="371"/>
  <c r="D144" i="371" s="1"/>
  <c r="BY144" i="371"/>
  <c r="P144" i="371"/>
  <c r="N144" i="371"/>
  <c r="E144" i="371"/>
  <c r="A144" i="371"/>
  <c r="A145" i="371" s="1"/>
  <c r="A146" i="371" s="1"/>
  <c r="A147" i="371" s="1"/>
  <c r="A148" i="371" s="1"/>
  <c r="A149" i="371" s="1"/>
  <c r="A150" i="371" s="1"/>
  <c r="A151" i="371" s="1"/>
  <c r="A152" i="371" s="1"/>
  <c r="A153" i="371" s="1"/>
  <c r="A154" i="371" s="1"/>
  <c r="A155" i="371" s="1"/>
  <c r="A156" i="371" s="1"/>
  <c r="A157" i="371" s="1"/>
  <c r="A158" i="371" s="1"/>
  <c r="A159" i="371" s="1"/>
  <c r="A160" i="371" s="1"/>
  <c r="A161" i="371" s="1"/>
  <c r="A162" i="371" s="1"/>
  <c r="A163" i="371" s="1"/>
  <c r="A164" i="371" s="1"/>
  <c r="A165" i="371" s="1"/>
  <c r="A166" i="371" s="1"/>
  <c r="A168" i="371" s="1"/>
  <c r="A169" i="371" s="1"/>
  <c r="A170" i="371" s="1"/>
  <c r="A171" i="371" s="1"/>
  <c r="A172" i="371" s="1"/>
  <c r="CA143" i="371"/>
  <c r="BZ143" i="371"/>
  <c r="BY143" i="371"/>
  <c r="P143" i="371"/>
  <c r="N143" i="371"/>
  <c r="D143" i="371"/>
  <c r="A143" i="371"/>
  <c r="CC141" i="371"/>
  <c r="CD141" i="371" s="1"/>
  <c r="CB141" i="371"/>
  <c r="K141" i="371"/>
  <c r="A141" i="371"/>
  <c r="A142" i="371" s="1"/>
  <c r="BX137" i="371"/>
  <c r="BW137" i="371"/>
  <c r="BV137" i="371"/>
  <c r="BU137" i="371"/>
  <c r="BT137" i="371"/>
  <c r="BS137" i="371"/>
  <c r="BR137" i="371"/>
  <c r="BQ137" i="371"/>
  <c r="BP137" i="371"/>
  <c r="BO137" i="371"/>
  <c r="BN137" i="371"/>
  <c r="BM137" i="371"/>
  <c r="BL137" i="371"/>
  <c r="BK137" i="371"/>
  <c r="BJ137" i="371"/>
  <c r="BI137" i="371"/>
  <c r="BH137" i="371"/>
  <c r="BG137" i="371"/>
  <c r="BF137" i="371"/>
  <c r="BE137" i="371"/>
  <c r="BD137" i="371"/>
  <c r="BC137" i="371"/>
  <c r="BB137" i="371"/>
  <c r="BA137" i="371"/>
  <c r="AZ137" i="371"/>
  <c r="AY137" i="371"/>
  <c r="AX137" i="371"/>
  <c r="AW137" i="371"/>
  <c r="AV137" i="371"/>
  <c r="AU137" i="371"/>
  <c r="AT137" i="371"/>
  <c r="AS137" i="371"/>
  <c r="AR137" i="371"/>
  <c r="AQ137" i="371"/>
  <c r="AP137" i="371"/>
  <c r="AO137" i="371"/>
  <c r="AN137" i="371"/>
  <c r="AM137" i="371"/>
  <c r="AL137" i="371"/>
  <c r="AK137" i="371"/>
  <c r="AJ137" i="371"/>
  <c r="AI137" i="371"/>
  <c r="AH137" i="371"/>
  <c r="AG137" i="371"/>
  <c r="AF137" i="371"/>
  <c r="AE137" i="371"/>
  <c r="AD137" i="371"/>
  <c r="AC137" i="371"/>
  <c r="AB137" i="371"/>
  <c r="AA137" i="371"/>
  <c r="Z137" i="371"/>
  <c r="Y137" i="371"/>
  <c r="X137" i="371"/>
  <c r="W137" i="371"/>
  <c r="V137" i="371"/>
  <c r="U137" i="371"/>
  <c r="T137" i="371"/>
  <c r="S137" i="371"/>
  <c r="R137" i="371"/>
  <c r="Q137" i="371"/>
  <c r="BX136" i="371"/>
  <c r="BW136" i="371"/>
  <c r="BV136" i="371"/>
  <c r="BU136" i="371"/>
  <c r="BT136" i="371"/>
  <c r="BS136" i="371"/>
  <c r="BR136" i="371"/>
  <c r="BQ136" i="371"/>
  <c r="BP136" i="371"/>
  <c r="BO136" i="371"/>
  <c r="BN136" i="371"/>
  <c r="BM136" i="371"/>
  <c r="BL136" i="371"/>
  <c r="BK136" i="371"/>
  <c r="BJ136" i="371"/>
  <c r="BI136" i="371"/>
  <c r="BH136" i="371"/>
  <c r="BG136" i="371"/>
  <c r="BF136" i="371"/>
  <c r="BE136" i="371"/>
  <c r="BD136" i="371"/>
  <c r="BC136" i="371"/>
  <c r="BB136" i="371"/>
  <c r="BA136" i="371"/>
  <c r="AZ136" i="371"/>
  <c r="AY136" i="371"/>
  <c r="AX136" i="371"/>
  <c r="AW136" i="371"/>
  <c r="AV136" i="371"/>
  <c r="AU136" i="371"/>
  <c r="AT136" i="371"/>
  <c r="AS136" i="371"/>
  <c r="AR136" i="371"/>
  <c r="AQ136" i="371"/>
  <c r="AP136" i="371"/>
  <c r="AO136" i="371"/>
  <c r="AN136" i="371"/>
  <c r="AM136" i="371"/>
  <c r="AL136" i="371"/>
  <c r="AK136" i="371"/>
  <c r="AJ136" i="371"/>
  <c r="AI136" i="371"/>
  <c r="AH136" i="371"/>
  <c r="AG136" i="371"/>
  <c r="AF136" i="371"/>
  <c r="AE136" i="371"/>
  <c r="AD136" i="371"/>
  <c r="AC136" i="371"/>
  <c r="AB136" i="371"/>
  <c r="AA136" i="371"/>
  <c r="Z136" i="371"/>
  <c r="Y136" i="371"/>
  <c r="X136" i="371"/>
  <c r="W136" i="371"/>
  <c r="V136" i="371"/>
  <c r="U136" i="371"/>
  <c r="T136" i="371"/>
  <c r="S136" i="371"/>
  <c r="R136" i="371"/>
  <c r="Q136" i="371"/>
  <c r="P136" i="371"/>
  <c r="H136" i="371"/>
  <c r="CC134" i="371" s="1"/>
  <c r="CD134" i="371" s="1"/>
  <c r="BX135" i="371"/>
  <c r="BW135" i="371"/>
  <c r="BV135" i="371"/>
  <c r="BU135" i="371"/>
  <c r="BT135" i="371"/>
  <c r="BS135" i="371"/>
  <c r="BR135" i="371"/>
  <c r="BQ135" i="371"/>
  <c r="BP135" i="371"/>
  <c r="BO135" i="371"/>
  <c r="BN135" i="371"/>
  <c r="BM135" i="371"/>
  <c r="BL135" i="371"/>
  <c r="BK135" i="371"/>
  <c r="BJ135" i="371"/>
  <c r="BI135" i="371"/>
  <c r="BH135" i="371"/>
  <c r="BG135" i="371"/>
  <c r="BF135" i="371"/>
  <c r="BE135" i="371"/>
  <c r="BD135" i="371"/>
  <c r="BC135" i="371"/>
  <c r="BB135" i="371"/>
  <c r="BA135" i="371"/>
  <c r="AZ135" i="371"/>
  <c r="AY135" i="371"/>
  <c r="AX135" i="371"/>
  <c r="AW135" i="371"/>
  <c r="AV135" i="371"/>
  <c r="AU135" i="371"/>
  <c r="AT135" i="371"/>
  <c r="AS135" i="371"/>
  <c r="AR135" i="371"/>
  <c r="AQ135" i="371"/>
  <c r="AP135" i="371"/>
  <c r="AO135" i="371"/>
  <c r="AN135" i="371"/>
  <c r="AM135" i="371"/>
  <c r="AL135" i="371"/>
  <c r="AK135" i="371"/>
  <c r="AJ135" i="371"/>
  <c r="AI135" i="371"/>
  <c r="AH135" i="371"/>
  <c r="AG135" i="371"/>
  <c r="AF135" i="371"/>
  <c r="AE135" i="371"/>
  <c r="AD135" i="371"/>
  <c r="AC135" i="371"/>
  <c r="AB135" i="371"/>
  <c r="AA135" i="371"/>
  <c r="Z135" i="371"/>
  <c r="Y135" i="371"/>
  <c r="X135" i="371"/>
  <c r="W135" i="371"/>
  <c r="V135" i="371"/>
  <c r="U135" i="371"/>
  <c r="T135" i="371"/>
  <c r="S135" i="371"/>
  <c r="R135" i="371"/>
  <c r="Q135" i="371"/>
  <c r="P135" i="371"/>
  <c r="BX134" i="371"/>
  <c r="BW134" i="371"/>
  <c r="BV134" i="371"/>
  <c r="BU134" i="371"/>
  <c r="BT134" i="371"/>
  <c r="BS134" i="371"/>
  <c r="BR134" i="371"/>
  <c r="BQ134" i="371"/>
  <c r="BP134" i="371"/>
  <c r="BO134" i="371"/>
  <c r="BN134" i="371"/>
  <c r="BM134" i="371"/>
  <c r="BL134" i="371"/>
  <c r="BK134" i="371"/>
  <c r="BJ134" i="371"/>
  <c r="BI134" i="371"/>
  <c r="BH134" i="371"/>
  <c r="BG134" i="371"/>
  <c r="BF134" i="371"/>
  <c r="BE134" i="371"/>
  <c r="BD134" i="371"/>
  <c r="BC134" i="371"/>
  <c r="BB134" i="371"/>
  <c r="BA134" i="371"/>
  <c r="AZ134" i="371"/>
  <c r="AY134" i="371"/>
  <c r="AX134" i="371"/>
  <c r="AW134" i="371"/>
  <c r="AV134" i="371"/>
  <c r="AU134" i="371"/>
  <c r="AT134" i="371"/>
  <c r="AS134" i="371"/>
  <c r="AR134" i="371"/>
  <c r="AQ134" i="371"/>
  <c r="AP134" i="371"/>
  <c r="AO134" i="371"/>
  <c r="AN134" i="371"/>
  <c r="AM134" i="371"/>
  <c r="AL134" i="371"/>
  <c r="AK134" i="371"/>
  <c r="AJ134" i="371"/>
  <c r="AI134" i="371"/>
  <c r="AH134" i="371"/>
  <c r="AG134" i="371"/>
  <c r="AF134" i="371"/>
  <c r="AE134" i="371"/>
  <c r="AD134" i="371"/>
  <c r="AC134" i="371"/>
  <c r="AB134" i="371"/>
  <c r="AA134" i="371"/>
  <c r="Z134" i="371"/>
  <c r="Y134" i="371"/>
  <c r="X134" i="371"/>
  <c r="W134" i="371"/>
  <c r="V134" i="371"/>
  <c r="U134" i="371"/>
  <c r="T134" i="371"/>
  <c r="S134" i="371"/>
  <c r="R134" i="371"/>
  <c r="Q134" i="371"/>
  <c r="P134" i="371"/>
  <c r="N134" i="371"/>
  <c r="BX133" i="371"/>
  <c r="BW133" i="371"/>
  <c r="BV133" i="371"/>
  <c r="BU133" i="371"/>
  <c r="BT133" i="371"/>
  <c r="BS133" i="371"/>
  <c r="BR133" i="371"/>
  <c r="BQ133" i="371"/>
  <c r="BP133" i="371"/>
  <c r="BO133" i="371"/>
  <c r="BN133" i="371"/>
  <c r="BM133" i="371"/>
  <c r="BL133" i="371"/>
  <c r="BK133" i="371"/>
  <c r="BJ133" i="371"/>
  <c r="BI133" i="371"/>
  <c r="BH133" i="371"/>
  <c r="BG133" i="371"/>
  <c r="BF133" i="371"/>
  <c r="BE133" i="371"/>
  <c r="BD133" i="371"/>
  <c r="BC133" i="371"/>
  <c r="BB133" i="371"/>
  <c r="BA133" i="371"/>
  <c r="AZ133" i="371"/>
  <c r="AY133" i="371"/>
  <c r="AX133" i="371"/>
  <c r="AW133" i="371"/>
  <c r="AV133" i="371"/>
  <c r="AU133" i="371"/>
  <c r="AT133" i="371"/>
  <c r="AS133" i="371"/>
  <c r="AR133" i="371"/>
  <c r="AQ133" i="371"/>
  <c r="AP133" i="371"/>
  <c r="AO133" i="371"/>
  <c r="AN133" i="371"/>
  <c r="AM133" i="371"/>
  <c r="AL133" i="371"/>
  <c r="AK133" i="371"/>
  <c r="AJ133" i="371"/>
  <c r="AI133" i="371"/>
  <c r="AH133" i="371"/>
  <c r="AG133" i="371"/>
  <c r="AF133" i="371"/>
  <c r="AE133" i="371"/>
  <c r="AD133" i="371"/>
  <c r="AC133" i="371"/>
  <c r="AB133" i="371"/>
  <c r="AA133" i="371"/>
  <c r="Z133" i="371"/>
  <c r="Y133" i="371"/>
  <c r="X133" i="371"/>
  <c r="W133" i="371"/>
  <c r="V133" i="371"/>
  <c r="U133" i="371"/>
  <c r="T133" i="371"/>
  <c r="S133" i="371"/>
  <c r="R133" i="371"/>
  <c r="Q133" i="371"/>
  <c r="N133" i="371"/>
  <c r="BX132" i="371"/>
  <c r="BW132" i="371"/>
  <c r="BV132" i="371"/>
  <c r="BU132" i="371"/>
  <c r="BT132" i="371"/>
  <c r="BS132" i="371"/>
  <c r="BR132" i="371"/>
  <c r="BQ132" i="371"/>
  <c r="BP132" i="371"/>
  <c r="BO132" i="371"/>
  <c r="BN132" i="371"/>
  <c r="BM132" i="371"/>
  <c r="BL132" i="371"/>
  <c r="BK132" i="371"/>
  <c r="BJ132" i="371"/>
  <c r="BI132" i="371"/>
  <c r="BH132" i="371"/>
  <c r="BG132" i="371"/>
  <c r="BF132" i="371"/>
  <c r="BE132" i="371"/>
  <c r="BD132" i="371"/>
  <c r="BC132" i="371"/>
  <c r="BB132" i="371"/>
  <c r="BA132" i="371"/>
  <c r="AZ132" i="371"/>
  <c r="AY132" i="371"/>
  <c r="AX132" i="371"/>
  <c r="AW132" i="371"/>
  <c r="AV132" i="371"/>
  <c r="AU132" i="371"/>
  <c r="AT132" i="371"/>
  <c r="AS132" i="371"/>
  <c r="AR132" i="371"/>
  <c r="AQ132" i="371"/>
  <c r="AP132" i="371"/>
  <c r="AO132" i="371"/>
  <c r="AN132" i="371"/>
  <c r="AM132" i="371"/>
  <c r="AL132" i="371"/>
  <c r="AK132" i="371"/>
  <c r="AJ132" i="371"/>
  <c r="AI132" i="371"/>
  <c r="AH132" i="371"/>
  <c r="AG132" i="371"/>
  <c r="AF132" i="371"/>
  <c r="AE132" i="371"/>
  <c r="AD132" i="371"/>
  <c r="AC132" i="371"/>
  <c r="AB132" i="371"/>
  <c r="AA132" i="371"/>
  <c r="Z132" i="371"/>
  <c r="Y132" i="371"/>
  <c r="X132" i="371"/>
  <c r="W132" i="371"/>
  <c r="V132" i="371"/>
  <c r="U132" i="371"/>
  <c r="T132" i="371"/>
  <c r="S132" i="371"/>
  <c r="R132" i="371"/>
  <c r="Q132" i="371"/>
  <c r="CC130" i="371"/>
  <c r="CD130" i="371" s="1"/>
  <c r="BX130" i="371"/>
  <c r="BW130" i="371"/>
  <c r="BV130" i="371"/>
  <c r="BU130" i="371"/>
  <c r="BT130" i="371"/>
  <c r="BS130" i="371"/>
  <c r="BR130" i="371"/>
  <c r="BQ130" i="371"/>
  <c r="BP130" i="371"/>
  <c r="BO130" i="371"/>
  <c r="BN130" i="371"/>
  <c r="BM130" i="371"/>
  <c r="BL130" i="371"/>
  <c r="BK130" i="371"/>
  <c r="BJ130" i="371"/>
  <c r="BI130" i="371"/>
  <c r="BH130" i="371"/>
  <c r="BG130" i="371"/>
  <c r="BF130" i="371"/>
  <c r="BE130" i="371"/>
  <c r="BD130" i="371"/>
  <c r="BC130" i="371"/>
  <c r="BB130" i="371"/>
  <c r="BA130" i="371"/>
  <c r="AZ130" i="371"/>
  <c r="AY130" i="371"/>
  <c r="AX130" i="371"/>
  <c r="AW130" i="371"/>
  <c r="AV130" i="371"/>
  <c r="AU130" i="371"/>
  <c r="AT130" i="371"/>
  <c r="AS130" i="371"/>
  <c r="AR130" i="371"/>
  <c r="AQ130" i="371"/>
  <c r="AP130" i="371"/>
  <c r="AO130" i="371"/>
  <c r="AN130" i="371"/>
  <c r="AM130" i="371"/>
  <c r="AL130" i="371"/>
  <c r="AK130" i="371"/>
  <c r="AJ130" i="371"/>
  <c r="AI130" i="371"/>
  <c r="AH130" i="371"/>
  <c r="AG130" i="371"/>
  <c r="AF130" i="371"/>
  <c r="AE130" i="371"/>
  <c r="AD130" i="371"/>
  <c r="AC130" i="371"/>
  <c r="AB130" i="371"/>
  <c r="AA130" i="371"/>
  <c r="Z130" i="371"/>
  <c r="Y130" i="371"/>
  <c r="X130" i="371"/>
  <c r="W130" i="371"/>
  <c r="V130" i="371"/>
  <c r="U130" i="371"/>
  <c r="T130" i="371"/>
  <c r="S130" i="371"/>
  <c r="R130" i="371"/>
  <c r="Q130" i="371"/>
  <c r="CA128" i="371"/>
  <c r="BZ128" i="371"/>
  <c r="BY128" i="371"/>
  <c r="CB128" i="371" s="1"/>
  <c r="P128" i="371"/>
  <c r="N128" i="371"/>
  <c r="E128" i="371"/>
  <c r="D128" i="371"/>
  <c r="CA127" i="371"/>
  <c r="BZ127" i="371"/>
  <c r="BY127" i="371"/>
  <c r="CB127" i="371" s="1"/>
  <c r="P127" i="371"/>
  <c r="N127" i="371"/>
  <c r="E127" i="371"/>
  <c r="D127" i="371"/>
  <c r="CA126" i="371"/>
  <c r="BZ126" i="371"/>
  <c r="BY126" i="371"/>
  <c r="CB126" i="371" s="1"/>
  <c r="P126" i="371"/>
  <c r="N126" i="371"/>
  <c r="E126" i="371"/>
  <c r="D126" i="371"/>
  <c r="CA125" i="371"/>
  <c r="BZ125" i="371"/>
  <c r="BY125" i="371"/>
  <c r="CB125" i="371" s="1"/>
  <c r="P125" i="371"/>
  <c r="N125" i="371"/>
  <c r="E125" i="371"/>
  <c r="D125" i="371"/>
  <c r="CA124" i="371"/>
  <c r="BZ124" i="371"/>
  <c r="BY124" i="371"/>
  <c r="CB124" i="371" s="1"/>
  <c r="P124" i="371"/>
  <c r="N124" i="371"/>
  <c r="E124" i="371"/>
  <c r="D124" i="371"/>
  <c r="CA123" i="371"/>
  <c r="BZ123" i="371"/>
  <c r="BY123" i="371"/>
  <c r="CB123" i="371" s="1"/>
  <c r="P123" i="371"/>
  <c r="N123" i="371"/>
  <c r="E123" i="371"/>
  <c r="D123" i="371"/>
  <c r="CA122" i="371"/>
  <c r="BZ122" i="371"/>
  <c r="BY122" i="371"/>
  <c r="CB122" i="371" s="1"/>
  <c r="P122" i="371"/>
  <c r="N122" i="371"/>
  <c r="E122" i="371"/>
  <c r="D122" i="371"/>
  <c r="CA121" i="371"/>
  <c r="BZ121" i="371"/>
  <c r="BY121" i="371"/>
  <c r="CB121" i="371" s="1"/>
  <c r="P121" i="371"/>
  <c r="N121" i="371"/>
  <c r="E121" i="371"/>
  <c r="D121" i="371"/>
  <c r="CA120" i="371"/>
  <c r="BZ120" i="371"/>
  <c r="BY120" i="371"/>
  <c r="CB120" i="371" s="1"/>
  <c r="P120" i="371"/>
  <c r="N120" i="371"/>
  <c r="E120" i="371"/>
  <c r="D120" i="371"/>
  <c r="CA119" i="371"/>
  <c r="BZ119" i="371"/>
  <c r="BY119" i="371"/>
  <c r="CB119" i="371" s="1"/>
  <c r="P119" i="371"/>
  <c r="N119" i="371"/>
  <c r="E119" i="371"/>
  <c r="D119" i="371"/>
  <c r="CA118" i="371"/>
  <c r="BZ118" i="371"/>
  <c r="BY118" i="371"/>
  <c r="CB118" i="371" s="1"/>
  <c r="P118" i="371"/>
  <c r="N118" i="371"/>
  <c r="E118" i="371"/>
  <c r="D118" i="371"/>
  <c r="CA117" i="371"/>
  <c r="BZ117" i="371"/>
  <c r="BY117" i="371"/>
  <c r="CB117" i="371" s="1"/>
  <c r="P117" i="371"/>
  <c r="N117" i="371"/>
  <c r="E117" i="371"/>
  <c r="D117" i="371"/>
  <c r="CA116" i="371"/>
  <c r="BZ116" i="371"/>
  <c r="D116" i="371" s="1"/>
  <c r="BY116" i="371"/>
  <c r="CB116" i="371" s="1"/>
  <c r="P116" i="371"/>
  <c r="N116" i="371"/>
  <c r="E116" i="371"/>
  <c r="CA115" i="371"/>
  <c r="BZ115" i="371"/>
  <c r="D115" i="371" s="1"/>
  <c r="BY115" i="371"/>
  <c r="CB115" i="371" s="1"/>
  <c r="P115" i="371"/>
  <c r="N115" i="371"/>
  <c r="E115" i="371"/>
  <c r="CA114" i="371"/>
  <c r="BZ114" i="371"/>
  <c r="D114" i="371" s="1"/>
  <c r="BY114" i="371"/>
  <c r="CB114" i="371" s="1"/>
  <c r="P114" i="371"/>
  <c r="N114" i="371"/>
  <c r="E114" i="371"/>
  <c r="CA113" i="371"/>
  <c r="BZ113" i="371"/>
  <c r="D113" i="371" s="1"/>
  <c r="BY113" i="371"/>
  <c r="CB113" i="371" s="1"/>
  <c r="P113" i="371"/>
  <c r="N113" i="371"/>
  <c r="E113" i="371"/>
  <c r="CA112" i="371"/>
  <c r="BZ112" i="371"/>
  <c r="D112" i="371" s="1"/>
  <c r="BY112" i="371"/>
  <c r="CB112" i="371" s="1"/>
  <c r="P112" i="371"/>
  <c r="N112" i="371"/>
  <c r="E112" i="371"/>
  <c r="CA111" i="371"/>
  <c r="BZ111" i="371"/>
  <c r="D111" i="371" s="1"/>
  <c r="BY111" i="371"/>
  <c r="CB111" i="371" s="1"/>
  <c r="P111" i="371"/>
  <c r="N111" i="371"/>
  <c r="E111" i="371"/>
  <c r="CA110" i="371"/>
  <c r="BZ110" i="371"/>
  <c r="D110" i="371" s="1"/>
  <c r="BY110" i="371"/>
  <c r="CB110" i="371" s="1"/>
  <c r="P110" i="371"/>
  <c r="N110" i="371"/>
  <c r="E110" i="371"/>
  <c r="CA109" i="371"/>
  <c r="CA129" i="371" s="1"/>
  <c r="BZ109" i="371"/>
  <c r="BZ129" i="371" s="1"/>
  <c r="BY109" i="371"/>
  <c r="P109" i="371"/>
  <c r="N109" i="371"/>
  <c r="E109" i="371"/>
  <c r="CD107" i="371"/>
  <c r="CC107" i="371"/>
  <c r="CB107" i="371"/>
  <c r="K107" i="371" s="1"/>
  <c r="AZ29" i="371" s="1"/>
  <c r="A107" i="371"/>
  <c r="A108" i="371" s="1"/>
  <c r="A109" i="371" s="1"/>
  <c r="A110" i="371" s="1"/>
  <c r="A111" i="371" s="1"/>
  <c r="A112" i="371" s="1"/>
  <c r="A113" i="371" s="1"/>
  <c r="A114" i="371" s="1"/>
  <c r="A115" i="371" s="1"/>
  <c r="A116" i="371" s="1"/>
  <c r="A117" i="371" s="1"/>
  <c r="A118" i="371" s="1"/>
  <c r="A119" i="371" s="1"/>
  <c r="A120" i="371" s="1"/>
  <c r="A121" i="371" s="1"/>
  <c r="A122" i="371" s="1"/>
  <c r="A123" i="371" s="1"/>
  <c r="A124" i="371" s="1"/>
  <c r="A125" i="371" s="1"/>
  <c r="A126" i="371" s="1"/>
  <c r="A127" i="371" s="1"/>
  <c r="A128" i="371" s="1"/>
  <c r="A129" i="371" s="1"/>
  <c r="A130" i="371" s="1"/>
  <c r="A131" i="371" s="1"/>
  <c r="A132" i="371" s="1"/>
  <c r="A134" i="371" s="1"/>
  <c r="A135" i="371" s="1"/>
  <c r="A136" i="371" s="1"/>
  <c r="A137" i="371" s="1"/>
  <c r="A138" i="371" s="1"/>
  <c r="BX103" i="371"/>
  <c r="BW103" i="371"/>
  <c r="BV103" i="371"/>
  <c r="BU103" i="371"/>
  <c r="BT103" i="371"/>
  <c r="BS103" i="371"/>
  <c r="BR103" i="371"/>
  <c r="BQ103" i="371"/>
  <c r="BP103" i="371"/>
  <c r="BO103" i="371"/>
  <c r="BN103" i="371"/>
  <c r="BM103" i="371"/>
  <c r="BL103" i="371"/>
  <c r="BK103" i="371"/>
  <c r="BJ103" i="371"/>
  <c r="BI103" i="371"/>
  <c r="BH103" i="371"/>
  <c r="BG103" i="371"/>
  <c r="BF103" i="371"/>
  <c r="BE103" i="371"/>
  <c r="BD103" i="371"/>
  <c r="BC103" i="371"/>
  <c r="BB103" i="371"/>
  <c r="BA103" i="371"/>
  <c r="AZ103" i="371"/>
  <c r="AY103" i="371"/>
  <c r="AX103" i="371"/>
  <c r="AW103" i="371"/>
  <c r="AV103" i="371"/>
  <c r="AU103" i="371"/>
  <c r="AT103" i="371"/>
  <c r="AS103" i="371"/>
  <c r="AR103" i="371"/>
  <c r="AQ103" i="371"/>
  <c r="AP103" i="371"/>
  <c r="AO103" i="371"/>
  <c r="AN103" i="371"/>
  <c r="AM103" i="371"/>
  <c r="AL103" i="371"/>
  <c r="AK103" i="371"/>
  <c r="AJ103" i="371"/>
  <c r="AI103" i="371"/>
  <c r="AH103" i="371"/>
  <c r="AG103" i="371"/>
  <c r="AF103" i="371"/>
  <c r="AE103" i="371"/>
  <c r="AD103" i="371"/>
  <c r="AC103" i="371"/>
  <c r="AB103" i="371"/>
  <c r="AA103" i="371"/>
  <c r="Z103" i="371"/>
  <c r="Y103" i="371"/>
  <c r="X103" i="371"/>
  <c r="W103" i="371"/>
  <c r="V103" i="371"/>
  <c r="U103" i="371"/>
  <c r="T103" i="371"/>
  <c r="S103" i="371"/>
  <c r="R103" i="371"/>
  <c r="Q103" i="371"/>
  <c r="BX102" i="371"/>
  <c r="BW102" i="371"/>
  <c r="BV102" i="371"/>
  <c r="BU102" i="371"/>
  <c r="BT102" i="371"/>
  <c r="BS102" i="371"/>
  <c r="BR102" i="371"/>
  <c r="BQ102" i="371"/>
  <c r="BP102" i="371"/>
  <c r="BO102" i="371"/>
  <c r="BN102" i="371"/>
  <c r="BM102" i="371"/>
  <c r="BL102" i="371"/>
  <c r="BK102" i="371"/>
  <c r="BJ102" i="371"/>
  <c r="BI102" i="371"/>
  <c r="BH102" i="371"/>
  <c r="BG102" i="371"/>
  <c r="BF102" i="371"/>
  <c r="BE102" i="371"/>
  <c r="BD102" i="371"/>
  <c r="BC102" i="371"/>
  <c r="BB102" i="371"/>
  <c r="BA102" i="371"/>
  <c r="AZ102" i="371"/>
  <c r="AY102" i="371"/>
  <c r="AX102" i="371"/>
  <c r="AW102" i="371"/>
  <c r="AV102" i="371"/>
  <c r="AU102" i="371"/>
  <c r="AT102" i="371"/>
  <c r="AS102" i="371"/>
  <c r="AR102" i="371"/>
  <c r="AQ102" i="371"/>
  <c r="AP102" i="371"/>
  <c r="AO102" i="371"/>
  <c r="AN102" i="371"/>
  <c r="AM102" i="371"/>
  <c r="AL102" i="371"/>
  <c r="AK102" i="371"/>
  <c r="AJ102" i="371"/>
  <c r="AI102" i="371"/>
  <c r="AH102" i="371"/>
  <c r="AG102" i="371"/>
  <c r="AF102" i="371"/>
  <c r="AE102" i="371"/>
  <c r="AD102" i="371"/>
  <c r="AC102" i="371"/>
  <c r="AB102" i="371"/>
  <c r="AA102" i="371"/>
  <c r="Z102" i="371"/>
  <c r="Y102" i="371"/>
  <c r="X102" i="371"/>
  <c r="W102" i="371"/>
  <c r="V102" i="371"/>
  <c r="U102" i="371"/>
  <c r="T102" i="371"/>
  <c r="S102" i="371"/>
  <c r="R102" i="371"/>
  <c r="Q102" i="371"/>
  <c r="P102" i="371"/>
  <c r="H102" i="371"/>
  <c r="CC100" i="371" s="1"/>
  <c r="CD100" i="371" s="1"/>
  <c r="BX101" i="371"/>
  <c r="BW101" i="371"/>
  <c r="BV101" i="371"/>
  <c r="BU101" i="371"/>
  <c r="BT101" i="371"/>
  <c r="BS101" i="371"/>
  <c r="BR101" i="371"/>
  <c r="BQ101" i="371"/>
  <c r="BP101" i="371"/>
  <c r="BO101" i="371"/>
  <c r="BN101" i="371"/>
  <c r="BM101" i="371"/>
  <c r="BL101" i="371"/>
  <c r="BK101" i="371"/>
  <c r="BJ101" i="371"/>
  <c r="BI101" i="371"/>
  <c r="BH101" i="371"/>
  <c r="BG101" i="371"/>
  <c r="BF101" i="371"/>
  <c r="BE101" i="371"/>
  <c r="BD101" i="371"/>
  <c r="BC101" i="371"/>
  <c r="BB101" i="371"/>
  <c r="BA101" i="371"/>
  <c r="AZ101" i="371"/>
  <c r="AY101" i="371"/>
  <c r="AX101" i="371"/>
  <c r="AW101" i="371"/>
  <c r="AV101" i="371"/>
  <c r="AU101" i="371"/>
  <c r="AT101" i="371"/>
  <c r="AS101" i="371"/>
  <c r="AR101" i="371"/>
  <c r="AQ101" i="371"/>
  <c r="AP101" i="371"/>
  <c r="AO101" i="371"/>
  <c r="AN101" i="371"/>
  <c r="AM101" i="371"/>
  <c r="AL101" i="371"/>
  <c r="AK101" i="371"/>
  <c r="AJ101" i="371"/>
  <c r="AI101" i="371"/>
  <c r="AH101" i="371"/>
  <c r="AG101" i="371"/>
  <c r="AF101" i="371"/>
  <c r="AE101" i="371"/>
  <c r="AD101" i="371"/>
  <c r="AC101" i="371"/>
  <c r="AB101" i="371"/>
  <c r="AA101" i="371"/>
  <c r="Z101" i="371"/>
  <c r="Y101" i="371"/>
  <c r="X101" i="371"/>
  <c r="W101" i="371"/>
  <c r="V101" i="371"/>
  <c r="U101" i="371"/>
  <c r="T101" i="371"/>
  <c r="S101" i="371"/>
  <c r="R101" i="371"/>
  <c r="Q101" i="371"/>
  <c r="P101" i="371"/>
  <c r="BX100" i="371"/>
  <c r="BW100" i="371"/>
  <c r="BV100" i="371"/>
  <c r="BU100" i="371"/>
  <c r="BT100" i="371"/>
  <c r="BS100" i="371"/>
  <c r="BR100" i="371"/>
  <c r="BQ100" i="371"/>
  <c r="BP100" i="371"/>
  <c r="BO100" i="371"/>
  <c r="BN100" i="371"/>
  <c r="BM100" i="371"/>
  <c r="BL100" i="371"/>
  <c r="BK100" i="371"/>
  <c r="BJ100" i="371"/>
  <c r="BI100" i="371"/>
  <c r="BH100" i="371"/>
  <c r="BG100" i="371"/>
  <c r="BF100" i="371"/>
  <c r="BE100" i="371"/>
  <c r="BD100" i="371"/>
  <c r="BC100" i="371"/>
  <c r="BB100" i="371"/>
  <c r="BA100" i="371"/>
  <c r="AZ100" i="371"/>
  <c r="AY100" i="371"/>
  <c r="AX100" i="371"/>
  <c r="AW100" i="371"/>
  <c r="AV100" i="371"/>
  <c r="AU100" i="371"/>
  <c r="AT100" i="371"/>
  <c r="AS100" i="371"/>
  <c r="AR100" i="371"/>
  <c r="AQ100" i="371"/>
  <c r="AP100" i="371"/>
  <c r="AO100" i="371"/>
  <c r="AN100" i="371"/>
  <c r="AM100" i="371"/>
  <c r="AL100" i="371"/>
  <c r="AK100" i="371"/>
  <c r="AJ100" i="371"/>
  <c r="AI100" i="371"/>
  <c r="AH100" i="371"/>
  <c r="AG100" i="371"/>
  <c r="AF100" i="371"/>
  <c r="AE100" i="371"/>
  <c r="AD100" i="371"/>
  <c r="AC100" i="371"/>
  <c r="AB100" i="371"/>
  <c r="AA100" i="371"/>
  <c r="Z100" i="371"/>
  <c r="Y100" i="371"/>
  <c r="X100" i="371"/>
  <c r="W100" i="371"/>
  <c r="V100" i="371"/>
  <c r="U100" i="371"/>
  <c r="T100" i="371"/>
  <c r="S100" i="371"/>
  <c r="R100" i="371"/>
  <c r="Q100" i="371"/>
  <c r="P100" i="371"/>
  <c r="N100" i="371"/>
  <c r="BX99" i="371"/>
  <c r="BW99" i="371"/>
  <c r="BV99" i="371"/>
  <c r="BU99" i="371"/>
  <c r="BT99" i="371"/>
  <c r="BS99" i="371"/>
  <c r="BR99" i="371"/>
  <c r="BQ99" i="371"/>
  <c r="BP99" i="371"/>
  <c r="BO99" i="371"/>
  <c r="BN99" i="371"/>
  <c r="BM99" i="371"/>
  <c r="BL99" i="371"/>
  <c r="BK99" i="371"/>
  <c r="BJ99" i="371"/>
  <c r="BI99" i="371"/>
  <c r="BH99" i="371"/>
  <c r="BG99" i="371"/>
  <c r="BF99" i="371"/>
  <c r="BE99" i="371"/>
  <c r="BD99" i="371"/>
  <c r="BC99" i="371"/>
  <c r="BB99" i="371"/>
  <c r="BA99" i="371"/>
  <c r="AZ99" i="371"/>
  <c r="AY99" i="371"/>
  <c r="AX99" i="371"/>
  <c r="AW99" i="371"/>
  <c r="AV99" i="371"/>
  <c r="AU99" i="371"/>
  <c r="AT99" i="371"/>
  <c r="AS99" i="371"/>
  <c r="AR99" i="371"/>
  <c r="AQ99" i="371"/>
  <c r="AP99" i="371"/>
  <c r="AO99" i="371"/>
  <c r="AN99" i="371"/>
  <c r="AM99" i="371"/>
  <c r="AL99" i="371"/>
  <c r="AK99" i="371"/>
  <c r="AJ99" i="371"/>
  <c r="AI99" i="371"/>
  <c r="AH99" i="371"/>
  <c r="AG99" i="371"/>
  <c r="AF99" i="371"/>
  <c r="AE99" i="371"/>
  <c r="AD99" i="371"/>
  <c r="AC99" i="371"/>
  <c r="AB99" i="371"/>
  <c r="AA99" i="371"/>
  <c r="Z99" i="371"/>
  <c r="Y99" i="371"/>
  <c r="X99" i="371"/>
  <c r="W99" i="371"/>
  <c r="V99" i="371"/>
  <c r="U99" i="371"/>
  <c r="T99" i="371"/>
  <c r="S99" i="371"/>
  <c r="R99" i="371"/>
  <c r="Q99" i="371"/>
  <c r="N99" i="371"/>
  <c r="BX98" i="371"/>
  <c r="BW98" i="371"/>
  <c r="BV98" i="371"/>
  <c r="BU98" i="371"/>
  <c r="BT98" i="371"/>
  <c r="BS98" i="371"/>
  <c r="BR98" i="371"/>
  <c r="BQ98" i="371"/>
  <c r="BP98" i="371"/>
  <c r="BO98" i="371"/>
  <c r="BN98" i="371"/>
  <c r="BM98" i="371"/>
  <c r="BL98" i="371"/>
  <c r="BK98" i="371"/>
  <c r="BJ98" i="371"/>
  <c r="BI98" i="371"/>
  <c r="BH98" i="371"/>
  <c r="BG98" i="371"/>
  <c r="BF98" i="371"/>
  <c r="BE98" i="371"/>
  <c r="BD98" i="371"/>
  <c r="BC98" i="371"/>
  <c r="BB98" i="371"/>
  <c r="BA98" i="371"/>
  <c r="AZ98" i="371"/>
  <c r="AY98" i="371"/>
  <c r="AX98" i="371"/>
  <c r="AW98" i="371"/>
  <c r="AV98" i="371"/>
  <c r="AU98" i="371"/>
  <c r="AT98" i="371"/>
  <c r="AS98" i="371"/>
  <c r="AR98" i="371"/>
  <c r="AQ98" i="371"/>
  <c r="AP98" i="371"/>
  <c r="AO98" i="371"/>
  <c r="AN98" i="371"/>
  <c r="AM98" i="371"/>
  <c r="AL98" i="371"/>
  <c r="AK98" i="371"/>
  <c r="AJ98" i="371"/>
  <c r="AI98" i="371"/>
  <c r="AH98" i="371"/>
  <c r="AG98" i="371"/>
  <c r="AF98" i="371"/>
  <c r="AE98" i="371"/>
  <c r="AD98" i="371"/>
  <c r="AC98" i="371"/>
  <c r="AB98" i="371"/>
  <c r="AA98" i="371"/>
  <c r="Z98" i="371"/>
  <c r="Y98" i="371"/>
  <c r="X98" i="371"/>
  <c r="W98" i="371"/>
  <c r="V98" i="371"/>
  <c r="U98" i="371"/>
  <c r="T98" i="371"/>
  <c r="S98" i="371"/>
  <c r="R98" i="371"/>
  <c r="Q98" i="371"/>
  <c r="G98" i="371"/>
  <c r="CD96" i="371"/>
  <c r="CC96" i="371"/>
  <c r="BX96" i="371"/>
  <c r="BW96" i="371"/>
  <c r="BV96" i="371"/>
  <c r="BU96" i="371"/>
  <c r="BT96" i="371"/>
  <c r="BS96" i="371"/>
  <c r="BR96" i="371"/>
  <c r="BQ96" i="371"/>
  <c r="BP96" i="371"/>
  <c r="BO96" i="371"/>
  <c r="BN96" i="371"/>
  <c r="BM96" i="371"/>
  <c r="BL96" i="371"/>
  <c r="BK96" i="371"/>
  <c r="BJ96" i="371"/>
  <c r="BI96" i="371"/>
  <c r="BH96" i="371"/>
  <c r="BG96" i="371"/>
  <c r="BF96" i="371"/>
  <c r="BE96" i="371"/>
  <c r="BD96" i="371"/>
  <c r="BC96" i="371"/>
  <c r="BB96" i="371"/>
  <c r="BA96" i="371"/>
  <c r="AZ96" i="371"/>
  <c r="AY96" i="371"/>
  <c r="AX96" i="371"/>
  <c r="AW96" i="371"/>
  <c r="AV96" i="371"/>
  <c r="AU96" i="371"/>
  <c r="AT96" i="371"/>
  <c r="AS96" i="371"/>
  <c r="AR96" i="371"/>
  <c r="AQ96" i="371"/>
  <c r="AP96" i="371"/>
  <c r="AO96" i="371"/>
  <c r="AN96" i="371"/>
  <c r="AM96" i="371"/>
  <c r="AL96" i="371"/>
  <c r="AK96" i="371"/>
  <c r="AJ96" i="371"/>
  <c r="AI96" i="371"/>
  <c r="AH96" i="371"/>
  <c r="AG96" i="371"/>
  <c r="AF96" i="371"/>
  <c r="AE96" i="371"/>
  <c r="AD96" i="371"/>
  <c r="AC96" i="371"/>
  <c r="AB96" i="371"/>
  <c r="AA96" i="371"/>
  <c r="Z96" i="371"/>
  <c r="Y96" i="371"/>
  <c r="X96" i="371"/>
  <c r="W96" i="371"/>
  <c r="V96" i="371"/>
  <c r="U96" i="371"/>
  <c r="T96" i="371"/>
  <c r="S96" i="371"/>
  <c r="R96" i="371"/>
  <c r="Q96" i="371"/>
  <c r="CA94" i="371"/>
  <c r="BZ94" i="371"/>
  <c r="BY94" i="371"/>
  <c r="CB94" i="371" s="1"/>
  <c r="P94" i="371"/>
  <c r="N94" i="371"/>
  <c r="E94" i="371"/>
  <c r="D94" i="371"/>
  <c r="C94" i="371"/>
  <c r="CA93" i="371"/>
  <c r="BZ93" i="371"/>
  <c r="BY93" i="371"/>
  <c r="CB93" i="371" s="1"/>
  <c r="P93" i="371"/>
  <c r="N93" i="371"/>
  <c r="E93" i="371"/>
  <c r="D93" i="371"/>
  <c r="C93" i="371"/>
  <c r="CA92" i="371"/>
  <c r="CA95" i="371" s="1"/>
  <c r="BZ92" i="371"/>
  <c r="BY92" i="371"/>
  <c r="P92" i="371"/>
  <c r="N92" i="371"/>
  <c r="E92" i="371"/>
  <c r="D92" i="371"/>
  <c r="C92" i="371"/>
  <c r="CA91" i="371"/>
  <c r="BZ91" i="371"/>
  <c r="BY91" i="371"/>
  <c r="CB91" i="371" s="1"/>
  <c r="P91" i="371"/>
  <c r="N91" i="371"/>
  <c r="E91" i="371"/>
  <c r="D91" i="371"/>
  <c r="C91" i="371"/>
  <c r="CA90" i="371"/>
  <c r="BZ90" i="371"/>
  <c r="BY90" i="371"/>
  <c r="CB90" i="371" s="1"/>
  <c r="P90" i="371"/>
  <c r="N90" i="371"/>
  <c r="E90" i="371"/>
  <c r="D90" i="371"/>
  <c r="C90" i="371"/>
  <c r="CA89" i="371"/>
  <c r="BZ89" i="371"/>
  <c r="BY89" i="371"/>
  <c r="CB89" i="371" s="1"/>
  <c r="P89" i="371"/>
  <c r="N89" i="371"/>
  <c r="E89" i="371"/>
  <c r="D89" i="371"/>
  <c r="C89" i="371"/>
  <c r="CA88" i="371"/>
  <c r="BZ88" i="371"/>
  <c r="BY88" i="371"/>
  <c r="CB88" i="371" s="1"/>
  <c r="P88" i="371"/>
  <c r="N88" i="371"/>
  <c r="E88" i="371"/>
  <c r="D88" i="371"/>
  <c r="C88" i="371"/>
  <c r="CB87" i="371"/>
  <c r="CA87" i="371"/>
  <c r="BZ87" i="371"/>
  <c r="BY87" i="371"/>
  <c r="P87" i="371"/>
  <c r="N87" i="371"/>
  <c r="F87" i="371"/>
  <c r="E87" i="371"/>
  <c r="D87" i="371"/>
  <c r="C87" i="371"/>
  <c r="CB86" i="371"/>
  <c r="CA86" i="371"/>
  <c r="BZ86" i="371"/>
  <c r="BY86" i="371"/>
  <c r="P86" i="371"/>
  <c r="N86" i="371"/>
  <c r="F86" i="371"/>
  <c r="E86" i="371"/>
  <c r="D86" i="371"/>
  <c r="C86" i="371"/>
  <c r="CB85" i="371"/>
  <c r="CA85" i="371"/>
  <c r="BZ85" i="371"/>
  <c r="BY85" i="371"/>
  <c r="P85" i="371"/>
  <c r="N85" i="371"/>
  <c r="F85" i="371"/>
  <c r="E85" i="371"/>
  <c r="D85" i="371"/>
  <c r="C85" i="371"/>
  <c r="CB84" i="371"/>
  <c r="CA84" i="371"/>
  <c r="BZ84" i="371"/>
  <c r="BY84" i="371"/>
  <c r="P84" i="371"/>
  <c r="N84" i="371"/>
  <c r="F84" i="371"/>
  <c r="E84" i="371"/>
  <c r="D84" i="371"/>
  <c r="C84" i="371"/>
  <c r="CB83" i="371"/>
  <c r="CA83" i="371"/>
  <c r="BZ83" i="371"/>
  <c r="BY83" i="371"/>
  <c r="P83" i="371"/>
  <c r="N83" i="371"/>
  <c r="F83" i="371"/>
  <c r="E83" i="371"/>
  <c r="D83" i="371"/>
  <c r="C83" i="371"/>
  <c r="CB82" i="371"/>
  <c r="CA82" i="371"/>
  <c r="BZ82" i="371"/>
  <c r="BY82" i="371"/>
  <c r="P82" i="371"/>
  <c r="N82" i="371"/>
  <c r="F82" i="371"/>
  <c r="E82" i="371"/>
  <c r="D82" i="371"/>
  <c r="C82" i="371"/>
  <c r="CB81" i="371"/>
  <c r="CA81" i="371"/>
  <c r="BZ81" i="371"/>
  <c r="BY81" i="371"/>
  <c r="P81" i="371"/>
  <c r="N81" i="371"/>
  <c r="F81" i="371"/>
  <c r="E81" i="371"/>
  <c r="D81" i="371"/>
  <c r="C81" i="371"/>
  <c r="CB80" i="371"/>
  <c r="CA80" i="371"/>
  <c r="BZ80" i="371"/>
  <c r="BY80" i="371"/>
  <c r="P80" i="371"/>
  <c r="N80" i="371"/>
  <c r="F80" i="371"/>
  <c r="E80" i="371"/>
  <c r="D80" i="371"/>
  <c r="C80" i="371"/>
  <c r="CB79" i="371"/>
  <c r="CA79" i="371"/>
  <c r="BZ79" i="371"/>
  <c r="BY79" i="371"/>
  <c r="P79" i="371"/>
  <c r="N79" i="371"/>
  <c r="F79" i="371"/>
  <c r="E79" i="371"/>
  <c r="D79" i="371"/>
  <c r="C79" i="371"/>
  <c r="CB78" i="371"/>
  <c r="CA78" i="371"/>
  <c r="BZ78" i="371"/>
  <c r="BY78" i="371"/>
  <c r="P78" i="371"/>
  <c r="N78" i="371"/>
  <c r="F78" i="371"/>
  <c r="E78" i="371"/>
  <c r="D78" i="371"/>
  <c r="C78" i="371"/>
  <c r="CB77" i="371"/>
  <c r="CA77" i="371"/>
  <c r="BZ77" i="371"/>
  <c r="BY77" i="371"/>
  <c r="P77" i="371"/>
  <c r="N77" i="371"/>
  <c r="F77" i="371"/>
  <c r="E77" i="371"/>
  <c r="D77" i="371"/>
  <c r="C77" i="371"/>
  <c r="CB76" i="371"/>
  <c r="CC76" i="371" s="1"/>
  <c r="P76" i="371"/>
  <c r="N76" i="371"/>
  <c r="E76" i="371"/>
  <c r="D76" i="371"/>
  <c r="C76" i="371"/>
  <c r="CB75" i="371"/>
  <c r="CA75" i="371"/>
  <c r="BZ75" i="371"/>
  <c r="BZ95" i="371" s="1"/>
  <c r="BY75" i="371"/>
  <c r="P75" i="371"/>
  <c r="N75" i="371"/>
  <c r="F75" i="371"/>
  <c r="E75" i="371"/>
  <c r="D75" i="371"/>
  <c r="C75" i="371"/>
  <c r="CD73" i="371"/>
  <c r="CC73" i="371"/>
  <c r="CB73" i="371"/>
  <c r="K73" i="371"/>
  <c r="A73" i="371"/>
  <c r="A74" i="371" s="1"/>
  <c r="AF53" i="371"/>
  <c r="V53" i="371"/>
  <c r="Q53" i="371"/>
  <c r="O53" i="371"/>
  <c r="O94" i="371" s="1"/>
  <c r="B94" i="371" s="1"/>
  <c r="AF52" i="371"/>
  <c r="AA52" i="371"/>
  <c r="V52" i="371"/>
  <c r="Q52" i="371"/>
  <c r="O52" i="371"/>
  <c r="O93" i="371" s="1"/>
  <c r="B93" i="371" s="1"/>
  <c r="AF51" i="371"/>
  <c r="AA51" i="371"/>
  <c r="V51" i="371"/>
  <c r="Q51" i="371"/>
  <c r="O51" i="371"/>
  <c r="AF50" i="371"/>
  <c r="AA50" i="371"/>
  <c r="V50" i="371"/>
  <c r="Q50" i="371"/>
  <c r="O50" i="371"/>
  <c r="AF49" i="371"/>
  <c r="AA49" i="371"/>
  <c r="V49" i="371"/>
  <c r="Q49" i="371"/>
  <c r="O49" i="371"/>
  <c r="AF48" i="371"/>
  <c r="AA48" i="371"/>
  <c r="V48" i="371"/>
  <c r="Q48" i="371"/>
  <c r="O48" i="371"/>
  <c r="AF47" i="371"/>
  <c r="AA47" i="371"/>
  <c r="V47" i="371"/>
  <c r="Q47" i="371"/>
  <c r="O47" i="371"/>
  <c r="AF46" i="371"/>
  <c r="AA46" i="371"/>
  <c r="V46" i="371"/>
  <c r="Q46" i="371"/>
  <c r="O46" i="371"/>
  <c r="AF45" i="371"/>
  <c r="AA45" i="371"/>
  <c r="V45" i="371"/>
  <c r="Q45" i="371"/>
  <c r="O45" i="371"/>
  <c r="AF44" i="371"/>
  <c r="AA44" i="371"/>
  <c r="V44" i="371"/>
  <c r="Q44" i="371"/>
  <c r="O44" i="371"/>
  <c r="CD43" i="371"/>
  <c r="AF43" i="371"/>
  <c r="AA43" i="371"/>
  <c r="V43" i="371"/>
  <c r="Q43" i="371"/>
  <c r="O43" i="371"/>
  <c r="AF42" i="371"/>
  <c r="AA42" i="371"/>
  <c r="V42" i="371"/>
  <c r="Q42" i="371"/>
  <c r="O42" i="371"/>
  <c r="AF41" i="371"/>
  <c r="AA41" i="371"/>
  <c r="V41" i="371"/>
  <c r="Q41" i="371"/>
  <c r="O41" i="371"/>
  <c r="AF40" i="371"/>
  <c r="AA40" i="371"/>
  <c r="V40" i="371"/>
  <c r="Q40" i="371"/>
  <c r="O40" i="371"/>
  <c r="AF39" i="371"/>
  <c r="AA39" i="371"/>
  <c r="V39" i="371"/>
  <c r="Q39" i="371"/>
  <c r="O39" i="371"/>
  <c r="AF38" i="371"/>
  <c r="AA38" i="371"/>
  <c r="V38" i="371"/>
  <c r="Q38" i="371"/>
  <c r="O38" i="371"/>
  <c r="AF37" i="371"/>
  <c r="AA37" i="371"/>
  <c r="V37" i="371"/>
  <c r="Q37" i="371"/>
  <c r="O37" i="371"/>
  <c r="AF36" i="371"/>
  <c r="AA36" i="371"/>
  <c r="V36" i="371"/>
  <c r="Q36" i="371"/>
  <c r="O36" i="371"/>
  <c r="AF35" i="371"/>
  <c r="AA35" i="371"/>
  <c r="V35" i="371"/>
  <c r="Q35" i="371"/>
  <c r="O35" i="371"/>
  <c r="AF34" i="371"/>
  <c r="AA34" i="371"/>
  <c r="V34" i="371"/>
  <c r="Q34" i="371"/>
  <c r="O34" i="371"/>
  <c r="CD29" i="371"/>
  <c r="BR29" i="371"/>
  <c r="BR27" i="371"/>
  <c r="CD27" i="371" s="1"/>
  <c r="AZ27" i="371"/>
  <c r="BZ26" i="371"/>
  <c r="BR23" i="371"/>
  <c r="CD23" i="371" s="1"/>
  <c r="AZ23" i="371"/>
  <c r="AJ23" i="371"/>
  <c r="BR21" i="371"/>
  <c r="CD21" i="371" s="1"/>
  <c r="AZ21" i="371"/>
  <c r="BW97" i="371" s="1"/>
  <c r="U17" i="371"/>
  <c r="BR16" i="371"/>
  <c r="AJ16" i="371"/>
  <c r="U16" i="371"/>
  <c r="BR15" i="371"/>
  <c r="AJ15" i="371"/>
  <c r="U15" i="371"/>
  <c r="BR14" i="371"/>
  <c r="U14" i="371"/>
  <c r="BR13" i="371"/>
  <c r="U13" i="371"/>
  <c r="CB8" i="371"/>
  <c r="CB7" i="371"/>
  <c r="CB6" i="371"/>
  <c r="BX239" i="370"/>
  <c r="BW239" i="370"/>
  <c r="BV239" i="370"/>
  <c r="BU239" i="370"/>
  <c r="BT239" i="370"/>
  <c r="BS239" i="370"/>
  <c r="BR239" i="370"/>
  <c r="BQ239" i="370"/>
  <c r="BP239" i="370"/>
  <c r="BO239" i="370"/>
  <c r="BN239" i="370"/>
  <c r="BM239" i="370"/>
  <c r="BL239" i="370"/>
  <c r="BK239" i="370"/>
  <c r="BJ239" i="370"/>
  <c r="BI239" i="370"/>
  <c r="BH239" i="370"/>
  <c r="BG239" i="370"/>
  <c r="BF239" i="370"/>
  <c r="BE239" i="370"/>
  <c r="BD239" i="370"/>
  <c r="BC239" i="370"/>
  <c r="BB239" i="370"/>
  <c r="BA239" i="370"/>
  <c r="AZ239" i="370"/>
  <c r="AY239" i="370"/>
  <c r="AX239" i="370"/>
  <c r="AW239" i="370"/>
  <c r="AV239" i="370"/>
  <c r="AU239" i="370"/>
  <c r="AT239" i="370"/>
  <c r="AS239" i="370"/>
  <c r="AR239" i="370"/>
  <c r="AQ239" i="370"/>
  <c r="AP239" i="370"/>
  <c r="AO239" i="370"/>
  <c r="AN239" i="370"/>
  <c r="AM239" i="370"/>
  <c r="AL239" i="370"/>
  <c r="AK239" i="370"/>
  <c r="AJ239" i="370"/>
  <c r="AI239" i="370"/>
  <c r="AH239" i="370"/>
  <c r="AG239" i="370"/>
  <c r="AF239" i="370"/>
  <c r="AE239" i="370"/>
  <c r="AD239" i="370"/>
  <c r="AC239" i="370"/>
  <c r="AB239" i="370"/>
  <c r="AA239" i="370"/>
  <c r="Z239" i="370"/>
  <c r="Y239" i="370"/>
  <c r="X239" i="370"/>
  <c r="W239" i="370"/>
  <c r="V239" i="370"/>
  <c r="U239" i="370"/>
  <c r="T239" i="370"/>
  <c r="S239" i="370"/>
  <c r="R239" i="370"/>
  <c r="Q239" i="370"/>
  <c r="BX238" i="370"/>
  <c r="BW238" i="370"/>
  <c r="BV238" i="370"/>
  <c r="BU238" i="370"/>
  <c r="BT238" i="370"/>
  <c r="BS238" i="370"/>
  <c r="BR238" i="370"/>
  <c r="BQ238" i="370"/>
  <c r="BP238" i="370"/>
  <c r="BO238" i="370"/>
  <c r="BN238" i="370"/>
  <c r="BM238" i="370"/>
  <c r="BL238" i="370"/>
  <c r="BK238" i="370"/>
  <c r="BJ238" i="370"/>
  <c r="BI238" i="370"/>
  <c r="BH238" i="370"/>
  <c r="BG238" i="370"/>
  <c r="BF238" i="370"/>
  <c r="BE238" i="370"/>
  <c r="BD238" i="370"/>
  <c r="BC238" i="370"/>
  <c r="BB238" i="370"/>
  <c r="BA238" i="370"/>
  <c r="AZ238" i="370"/>
  <c r="AY238" i="370"/>
  <c r="AX238" i="370"/>
  <c r="AW238" i="370"/>
  <c r="AV238" i="370"/>
  <c r="AU238" i="370"/>
  <c r="AT238" i="370"/>
  <c r="AS238" i="370"/>
  <c r="AR238" i="370"/>
  <c r="AQ238" i="370"/>
  <c r="AP238" i="370"/>
  <c r="AO238" i="370"/>
  <c r="AN238" i="370"/>
  <c r="AM238" i="370"/>
  <c r="AL238" i="370"/>
  <c r="AK238" i="370"/>
  <c r="AJ238" i="370"/>
  <c r="AI238" i="370"/>
  <c r="AH238" i="370"/>
  <c r="AG238" i="370"/>
  <c r="AF238" i="370"/>
  <c r="AE238" i="370"/>
  <c r="AD238" i="370"/>
  <c r="AC238" i="370"/>
  <c r="AB238" i="370"/>
  <c r="AA238" i="370"/>
  <c r="Z238" i="370"/>
  <c r="Y238" i="370"/>
  <c r="X238" i="370"/>
  <c r="W238" i="370"/>
  <c r="V238" i="370"/>
  <c r="U238" i="370"/>
  <c r="T238" i="370"/>
  <c r="S238" i="370"/>
  <c r="R238" i="370"/>
  <c r="Q238" i="370"/>
  <c r="P238" i="370"/>
  <c r="H238" i="370"/>
  <c r="CC236" i="370" s="1"/>
  <c r="CD236" i="370" s="1"/>
  <c r="BX237" i="370"/>
  <c r="BW237" i="370"/>
  <c r="BV237" i="370"/>
  <c r="BU237" i="370"/>
  <c r="BT237" i="370"/>
  <c r="BS237" i="370"/>
  <c r="BR237" i="370"/>
  <c r="BQ237" i="370"/>
  <c r="BP237" i="370"/>
  <c r="BO237" i="370"/>
  <c r="BN237" i="370"/>
  <c r="BM237" i="370"/>
  <c r="BL237" i="370"/>
  <c r="BK237" i="370"/>
  <c r="BJ237" i="370"/>
  <c r="BI237" i="370"/>
  <c r="BH237" i="370"/>
  <c r="BG237" i="370"/>
  <c r="BF237" i="370"/>
  <c r="BE237" i="370"/>
  <c r="BD237" i="370"/>
  <c r="BC237" i="370"/>
  <c r="BB237" i="370"/>
  <c r="BA237" i="370"/>
  <c r="AZ237" i="370"/>
  <c r="AY237" i="370"/>
  <c r="AX237" i="370"/>
  <c r="AW237" i="370"/>
  <c r="AV237" i="370"/>
  <c r="AU237" i="370"/>
  <c r="AT237" i="370"/>
  <c r="AS237" i="370"/>
  <c r="AR237" i="370"/>
  <c r="AQ237" i="370"/>
  <c r="AP237" i="370"/>
  <c r="AO237" i="370"/>
  <c r="AN237" i="370"/>
  <c r="AM237" i="370"/>
  <c r="AL237" i="370"/>
  <c r="AK237" i="370"/>
  <c r="AJ237" i="370"/>
  <c r="AI237" i="370"/>
  <c r="AH237" i="370"/>
  <c r="AG237" i="370"/>
  <c r="AF237" i="370"/>
  <c r="AE237" i="370"/>
  <c r="AD237" i="370"/>
  <c r="AC237" i="370"/>
  <c r="AB237" i="370"/>
  <c r="AA237" i="370"/>
  <c r="Z237" i="370"/>
  <c r="Y237" i="370"/>
  <c r="X237" i="370"/>
  <c r="W237" i="370"/>
  <c r="V237" i="370"/>
  <c r="U237" i="370"/>
  <c r="T237" i="370"/>
  <c r="S237" i="370"/>
  <c r="R237" i="370"/>
  <c r="Q237" i="370"/>
  <c r="P237" i="370"/>
  <c r="BX236" i="370"/>
  <c r="BW236" i="370"/>
  <c r="BV236" i="370"/>
  <c r="BU236" i="370"/>
  <c r="BT236" i="370"/>
  <c r="BS236" i="370"/>
  <c r="BR236" i="370"/>
  <c r="BQ236" i="370"/>
  <c r="BP236" i="370"/>
  <c r="BO236" i="370"/>
  <c r="BN236" i="370"/>
  <c r="BM236" i="370"/>
  <c r="BL236" i="370"/>
  <c r="BK236" i="370"/>
  <c r="BJ236" i="370"/>
  <c r="BI236" i="370"/>
  <c r="BH236" i="370"/>
  <c r="BG236" i="370"/>
  <c r="BF236" i="370"/>
  <c r="BE236" i="370"/>
  <c r="BD236" i="370"/>
  <c r="BC236" i="370"/>
  <c r="BB236" i="370"/>
  <c r="BA236" i="370"/>
  <c r="AZ236" i="370"/>
  <c r="AY236" i="370"/>
  <c r="AX236" i="370"/>
  <c r="AW236" i="370"/>
  <c r="AV236" i="370"/>
  <c r="AU236" i="370"/>
  <c r="AT236" i="370"/>
  <c r="AS236" i="370"/>
  <c r="AR236" i="370"/>
  <c r="AQ236" i="370"/>
  <c r="AP236" i="370"/>
  <c r="AO236" i="370"/>
  <c r="AN236" i="370"/>
  <c r="AM236" i="370"/>
  <c r="AL236" i="370"/>
  <c r="AK236" i="370"/>
  <c r="AJ236" i="370"/>
  <c r="AI236" i="370"/>
  <c r="AH236" i="370"/>
  <c r="AG236" i="370"/>
  <c r="AF236" i="370"/>
  <c r="AE236" i="370"/>
  <c r="AD236" i="370"/>
  <c r="AC236" i="370"/>
  <c r="AB236" i="370"/>
  <c r="AA236" i="370"/>
  <c r="Z236" i="370"/>
  <c r="Y236" i="370"/>
  <c r="X236" i="370"/>
  <c r="W236" i="370"/>
  <c r="V236" i="370"/>
  <c r="U236" i="370"/>
  <c r="T236" i="370"/>
  <c r="S236" i="370"/>
  <c r="R236" i="370"/>
  <c r="Q236" i="370"/>
  <c r="P236" i="370"/>
  <c r="N236" i="370"/>
  <c r="BX235" i="370"/>
  <c r="BW235" i="370"/>
  <c r="BV235" i="370"/>
  <c r="BU235" i="370"/>
  <c r="BT235" i="370"/>
  <c r="BS235" i="370"/>
  <c r="BR235" i="370"/>
  <c r="BQ235" i="370"/>
  <c r="BP235" i="370"/>
  <c r="BO235" i="370"/>
  <c r="BN235" i="370"/>
  <c r="BM235" i="370"/>
  <c r="BL235" i="370"/>
  <c r="BK235" i="370"/>
  <c r="BJ235" i="370"/>
  <c r="BI235" i="370"/>
  <c r="BH235" i="370"/>
  <c r="BG235" i="370"/>
  <c r="BF235" i="370"/>
  <c r="BE235" i="370"/>
  <c r="BD235" i="370"/>
  <c r="BC235" i="370"/>
  <c r="BB235" i="370"/>
  <c r="BA235" i="370"/>
  <c r="AZ235" i="370"/>
  <c r="AY235" i="370"/>
  <c r="AX235" i="370"/>
  <c r="AW235" i="370"/>
  <c r="AV235" i="370"/>
  <c r="AU235" i="370"/>
  <c r="AT235" i="370"/>
  <c r="AS235" i="370"/>
  <c r="AR235" i="370"/>
  <c r="AQ235" i="370"/>
  <c r="AP235" i="370"/>
  <c r="AO235" i="370"/>
  <c r="AN235" i="370"/>
  <c r="AM235" i="370"/>
  <c r="AL235" i="370"/>
  <c r="AK235" i="370"/>
  <c r="AJ235" i="370"/>
  <c r="AI235" i="370"/>
  <c r="AH235" i="370"/>
  <c r="AG235" i="370"/>
  <c r="AF235" i="370"/>
  <c r="AE235" i="370"/>
  <c r="AD235" i="370"/>
  <c r="AC235" i="370"/>
  <c r="AB235" i="370"/>
  <c r="AA235" i="370"/>
  <c r="Z235" i="370"/>
  <c r="Y235" i="370"/>
  <c r="X235" i="370"/>
  <c r="W235" i="370"/>
  <c r="V235" i="370"/>
  <c r="U235" i="370"/>
  <c r="T235" i="370"/>
  <c r="S235" i="370"/>
  <c r="R235" i="370"/>
  <c r="Q235" i="370"/>
  <c r="N235" i="370"/>
  <c r="BX234" i="370"/>
  <c r="BW234" i="370"/>
  <c r="BV234" i="370"/>
  <c r="BU234" i="370"/>
  <c r="BT234" i="370"/>
  <c r="BS234" i="370"/>
  <c r="BR234" i="370"/>
  <c r="BQ234" i="370"/>
  <c r="BP234" i="370"/>
  <c r="BO234" i="370"/>
  <c r="BN234" i="370"/>
  <c r="BM234" i="370"/>
  <c r="BL234" i="370"/>
  <c r="BK234" i="370"/>
  <c r="BJ234" i="370"/>
  <c r="BI234" i="370"/>
  <c r="BH234" i="370"/>
  <c r="BG234" i="370"/>
  <c r="BF234" i="370"/>
  <c r="BE234" i="370"/>
  <c r="BD234" i="370"/>
  <c r="BC234" i="370"/>
  <c r="BB234" i="370"/>
  <c r="BA234" i="370"/>
  <c r="AZ234" i="370"/>
  <c r="AY234" i="370"/>
  <c r="AX234" i="370"/>
  <c r="AW234" i="370"/>
  <c r="AV234" i="370"/>
  <c r="AU234" i="370"/>
  <c r="AT234" i="370"/>
  <c r="AS234" i="370"/>
  <c r="AR234" i="370"/>
  <c r="AQ234" i="370"/>
  <c r="AP234" i="370"/>
  <c r="AO234" i="370"/>
  <c r="AN234" i="370"/>
  <c r="AM234" i="370"/>
  <c r="AL234" i="370"/>
  <c r="AK234" i="370"/>
  <c r="AJ234" i="370"/>
  <c r="AI234" i="370"/>
  <c r="AH234" i="370"/>
  <c r="AG234" i="370"/>
  <c r="AF234" i="370"/>
  <c r="AE234" i="370"/>
  <c r="AD234" i="370"/>
  <c r="AC234" i="370"/>
  <c r="AB234" i="370"/>
  <c r="AA234" i="370"/>
  <c r="Z234" i="370"/>
  <c r="Y234" i="370"/>
  <c r="X234" i="370"/>
  <c r="W234" i="370"/>
  <c r="V234" i="370"/>
  <c r="U234" i="370"/>
  <c r="T234" i="370"/>
  <c r="S234" i="370"/>
  <c r="R234" i="370"/>
  <c r="Q234" i="370"/>
  <c r="G234" i="370"/>
  <c r="CC232" i="370"/>
  <c r="CD232" i="370" s="1"/>
  <c r="BX232" i="370"/>
  <c r="BW232" i="370"/>
  <c r="BV232" i="370"/>
  <c r="BU232" i="370"/>
  <c r="BT232" i="370"/>
  <c r="BS232" i="370"/>
  <c r="BR232" i="370"/>
  <c r="BQ232" i="370"/>
  <c r="BP232" i="370"/>
  <c r="BO232" i="370"/>
  <c r="BN232" i="370"/>
  <c r="BM232" i="370"/>
  <c r="BL232" i="370"/>
  <c r="BK232" i="370"/>
  <c r="BJ232" i="370"/>
  <c r="BI232" i="370"/>
  <c r="BH232" i="370"/>
  <c r="BG232" i="370"/>
  <c r="BF232" i="370"/>
  <c r="BE232" i="370"/>
  <c r="BD232" i="370"/>
  <c r="BC232" i="370"/>
  <c r="BB232" i="370"/>
  <c r="BA232" i="370"/>
  <c r="AZ232" i="370"/>
  <c r="AY232" i="370"/>
  <c r="AX232" i="370"/>
  <c r="AW232" i="370"/>
  <c r="AV232" i="370"/>
  <c r="AU232" i="370"/>
  <c r="AT232" i="370"/>
  <c r="AS232" i="370"/>
  <c r="AR232" i="370"/>
  <c r="AQ232" i="370"/>
  <c r="AP232" i="370"/>
  <c r="AO232" i="370"/>
  <c r="AN232" i="370"/>
  <c r="AM232" i="370"/>
  <c r="AL232" i="370"/>
  <c r="AK232" i="370"/>
  <c r="AJ232" i="370"/>
  <c r="AI232" i="370"/>
  <c r="AH232" i="370"/>
  <c r="AG232" i="370"/>
  <c r="AF232" i="370"/>
  <c r="AE232" i="370"/>
  <c r="AD232" i="370"/>
  <c r="AC232" i="370"/>
  <c r="AB232" i="370"/>
  <c r="AA232" i="370"/>
  <c r="Z232" i="370"/>
  <c r="Y232" i="370"/>
  <c r="X232" i="370"/>
  <c r="W232" i="370"/>
  <c r="V232" i="370"/>
  <c r="U232" i="370"/>
  <c r="T232" i="370"/>
  <c r="S232" i="370"/>
  <c r="R232" i="370"/>
  <c r="Q232" i="370"/>
  <c r="CA230" i="370"/>
  <c r="BZ230" i="370"/>
  <c r="BY230" i="370"/>
  <c r="CB230" i="370" s="1"/>
  <c r="P230" i="370"/>
  <c r="N230" i="370"/>
  <c r="E230" i="370"/>
  <c r="D230" i="370"/>
  <c r="CA229" i="370"/>
  <c r="E229" i="370" s="1"/>
  <c r="BZ229" i="370"/>
  <c r="BY229" i="370"/>
  <c r="CB229" i="370" s="1"/>
  <c r="P229" i="370"/>
  <c r="N229" i="370"/>
  <c r="D229" i="370"/>
  <c r="CA228" i="370"/>
  <c r="E228" i="370" s="1"/>
  <c r="BZ228" i="370"/>
  <c r="BY228" i="370"/>
  <c r="CB228" i="370" s="1"/>
  <c r="P228" i="370"/>
  <c r="N228" i="370"/>
  <c r="D228" i="370"/>
  <c r="CA227" i="370"/>
  <c r="E227" i="370" s="1"/>
  <c r="BZ227" i="370"/>
  <c r="BY227" i="370"/>
  <c r="CB227" i="370" s="1"/>
  <c r="P227" i="370"/>
  <c r="N227" i="370"/>
  <c r="D227" i="370"/>
  <c r="CA226" i="370"/>
  <c r="E226" i="370" s="1"/>
  <c r="BZ226" i="370"/>
  <c r="BY226" i="370"/>
  <c r="CB226" i="370" s="1"/>
  <c r="P226" i="370"/>
  <c r="N226" i="370"/>
  <c r="D226" i="370"/>
  <c r="CA225" i="370"/>
  <c r="E225" i="370" s="1"/>
  <c r="BZ225" i="370"/>
  <c r="BY225" i="370"/>
  <c r="CB225" i="370" s="1"/>
  <c r="P225" i="370"/>
  <c r="N225" i="370"/>
  <c r="D225" i="370"/>
  <c r="CA224" i="370"/>
  <c r="E224" i="370" s="1"/>
  <c r="BZ224" i="370"/>
  <c r="BY224" i="370"/>
  <c r="CB224" i="370" s="1"/>
  <c r="P224" i="370"/>
  <c r="N224" i="370"/>
  <c r="D224" i="370"/>
  <c r="CA223" i="370"/>
  <c r="E223" i="370" s="1"/>
  <c r="BZ223" i="370"/>
  <c r="BY223" i="370"/>
  <c r="CB223" i="370" s="1"/>
  <c r="P223" i="370"/>
  <c r="N223" i="370"/>
  <c r="D223" i="370"/>
  <c r="CA222" i="370"/>
  <c r="E222" i="370" s="1"/>
  <c r="BZ222" i="370"/>
  <c r="BY222" i="370"/>
  <c r="CB222" i="370" s="1"/>
  <c r="P222" i="370"/>
  <c r="N222" i="370"/>
  <c r="D222" i="370"/>
  <c r="CA221" i="370"/>
  <c r="E221" i="370" s="1"/>
  <c r="BZ221" i="370"/>
  <c r="BY221" i="370"/>
  <c r="CB221" i="370" s="1"/>
  <c r="P221" i="370"/>
  <c r="N221" i="370"/>
  <c r="D221" i="370"/>
  <c r="CA220" i="370"/>
  <c r="E220" i="370" s="1"/>
  <c r="BZ220" i="370"/>
  <c r="BY220" i="370"/>
  <c r="CB220" i="370" s="1"/>
  <c r="P220" i="370"/>
  <c r="N220" i="370"/>
  <c r="D220" i="370"/>
  <c r="CA219" i="370"/>
  <c r="E219" i="370" s="1"/>
  <c r="BZ219" i="370"/>
  <c r="BY219" i="370"/>
  <c r="CB219" i="370" s="1"/>
  <c r="P219" i="370"/>
  <c r="N219" i="370"/>
  <c r="D219" i="370"/>
  <c r="CA218" i="370"/>
  <c r="E218" i="370" s="1"/>
  <c r="BZ218" i="370"/>
  <c r="BY218" i="370"/>
  <c r="CB218" i="370" s="1"/>
  <c r="P218" i="370"/>
  <c r="N218" i="370"/>
  <c r="D218" i="370"/>
  <c r="CA217" i="370"/>
  <c r="E217" i="370" s="1"/>
  <c r="BZ217" i="370"/>
  <c r="BY217" i="370"/>
  <c r="CB217" i="370" s="1"/>
  <c r="P217" i="370"/>
  <c r="N217" i="370"/>
  <c r="D217" i="370"/>
  <c r="CA216" i="370"/>
  <c r="E216" i="370" s="1"/>
  <c r="BZ216" i="370"/>
  <c r="BY216" i="370"/>
  <c r="CB216" i="370" s="1"/>
  <c r="P216" i="370"/>
  <c r="N216" i="370"/>
  <c r="D216" i="370"/>
  <c r="CA215" i="370"/>
  <c r="E215" i="370" s="1"/>
  <c r="BZ215" i="370"/>
  <c r="BY215" i="370"/>
  <c r="CB215" i="370" s="1"/>
  <c r="P215" i="370"/>
  <c r="N215" i="370"/>
  <c r="D215" i="370"/>
  <c r="CA214" i="370"/>
  <c r="E214" i="370" s="1"/>
  <c r="BZ214" i="370"/>
  <c r="BY214" i="370"/>
  <c r="CB214" i="370" s="1"/>
  <c r="P214" i="370"/>
  <c r="N214" i="370"/>
  <c r="D214" i="370"/>
  <c r="CA213" i="370"/>
  <c r="E213" i="370" s="1"/>
  <c r="BZ213" i="370"/>
  <c r="BY213" i="370"/>
  <c r="CB213" i="370" s="1"/>
  <c r="P213" i="370"/>
  <c r="N213" i="370"/>
  <c r="D213" i="370"/>
  <c r="CA212" i="370"/>
  <c r="E212" i="370" s="1"/>
  <c r="BZ212" i="370"/>
  <c r="D212" i="370" s="1"/>
  <c r="BY212" i="370"/>
  <c r="CB212" i="370" s="1"/>
  <c r="P212" i="370"/>
  <c r="N212" i="370"/>
  <c r="CA211" i="370"/>
  <c r="CA231" i="370" s="1"/>
  <c r="BZ211" i="370"/>
  <c r="D211" i="370" s="1"/>
  <c r="BY211" i="370"/>
  <c r="C211" i="370" s="1"/>
  <c r="P211" i="370"/>
  <c r="N211" i="370"/>
  <c r="CC209" i="370"/>
  <c r="CD209" i="370" s="1"/>
  <c r="CB209" i="370"/>
  <c r="K209" i="370"/>
  <c r="A209" i="370"/>
  <c r="A210" i="370" s="1"/>
  <c r="A211" i="370" s="1"/>
  <c r="A212" i="370" s="1"/>
  <c r="A213" i="370" s="1"/>
  <c r="A214" i="370" s="1"/>
  <c r="A215" i="370" s="1"/>
  <c r="A216" i="370" s="1"/>
  <c r="A217" i="370" s="1"/>
  <c r="A218" i="370" s="1"/>
  <c r="A219" i="370" s="1"/>
  <c r="A220" i="370" s="1"/>
  <c r="A221" i="370" s="1"/>
  <c r="A222" i="370" s="1"/>
  <c r="A223" i="370" s="1"/>
  <c r="A224" i="370" s="1"/>
  <c r="A225" i="370" s="1"/>
  <c r="A226" i="370" s="1"/>
  <c r="A227" i="370" s="1"/>
  <c r="A228" i="370" s="1"/>
  <c r="A229" i="370" s="1"/>
  <c r="A230" i="370" s="1"/>
  <c r="A231" i="370" s="1"/>
  <c r="A232" i="370" s="1"/>
  <c r="A233" i="370" s="1"/>
  <c r="A234" i="370" s="1"/>
  <c r="A236" i="370" s="1"/>
  <c r="A237" i="370" s="1"/>
  <c r="A238" i="370" s="1"/>
  <c r="A239" i="370" s="1"/>
  <c r="A240" i="370" s="1"/>
  <c r="BX205" i="370"/>
  <c r="BW205" i="370"/>
  <c r="BV205" i="370"/>
  <c r="BU205" i="370"/>
  <c r="BT205" i="370"/>
  <c r="BS205" i="370"/>
  <c r="BR205" i="370"/>
  <c r="BQ205" i="370"/>
  <c r="BP205" i="370"/>
  <c r="BO205" i="370"/>
  <c r="BN205" i="370"/>
  <c r="BM205" i="370"/>
  <c r="BL205" i="370"/>
  <c r="BK205" i="370"/>
  <c r="BJ205" i="370"/>
  <c r="BI205" i="370"/>
  <c r="BH205" i="370"/>
  <c r="BG205" i="370"/>
  <c r="BF205" i="370"/>
  <c r="BE205" i="370"/>
  <c r="BD205" i="370"/>
  <c r="BC205" i="370"/>
  <c r="BB205" i="370"/>
  <c r="BA205" i="370"/>
  <c r="AZ205" i="370"/>
  <c r="AY205" i="370"/>
  <c r="AX205" i="370"/>
  <c r="AW205" i="370"/>
  <c r="AV205" i="370"/>
  <c r="AU205" i="370"/>
  <c r="AT205" i="370"/>
  <c r="AS205" i="370"/>
  <c r="AR205" i="370"/>
  <c r="AQ205" i="370"/>
  <c r="AP205" i="370"/>
  <c r="AO205" i="370"/>
  <c r="AN205" i="370"/>
  <c r="AM205" i="370"/>
  <c r="AL205" i="370"/>
  <c r="AK205" i="370"/>
  <c r="AJ205" i="370"/>
  <c r="AI205" i="370"/>
  <c r="AH205" i="370"/>
  <c r="AG205" i="370"/>
  <c r="AF205" i="370"/>
  <c r="AE205" i="370"/>
  <c r="AD205" i="370"/>
  <c r="AC205" i="370"/>
  <c r="AB205" i="370"/>
  <c r="AA205" i="370"/>
  <c r="Z205" i="370"/>
  <c r="Y205" i="370"/>
  <c r="X205" i="370"/>
  <c r="W205" i="370"/>
  <c r="V205" i="370"/>
  <c r="U205" i="370"/>
  <c r="T205" i="370"/>
  <c r="S205" i="370"/>
  <c r="R205" i="370"/>
  <c r="Q205" i="370"/>
  <c r="BX204" i="370"/>
  <c r="BW204" i="370"/>
  <c r="BV204" i="370"/>
  <c r="BU204" i="370"/>
  <c r="BT204" i="370"/>
  <c r="BS204" i="370"/>
  <c r="BR204" i="370"/>
  <c r="BQ204" i="370"/>
  <c r="BP204" i="370"/>
  <c r="BO204" i="370"/>
  <c r="BN204" i="370"/>
  <c r="BM204" i="370"/>
  <c r="BL204" i="370"/>
  <c r="BK204" i="370"/>
  <c r="BJ204" i="370"/>
  <c r="BI204" i="370"/>
  <c r="BH204" i="370"/>
  <c r="BG204" i="370"/>
  <c r="BF204" i="370"/>
  <c r="BE204" i="370"/>
  <c r="BD204" i="370"/>
  <c r="BC204" i="370"/>
  <c r="BB204" i="370"/>
  <c r="BA204" i="370"/>
  <c r="AZ204" i="370"/>
  <c r="AY204" i="370"/>
  <c r="AX204" i="370"/>
  <c r="AW204" i="370"/>
  <c r="AV204" i="370"/>
  <c r="AU204" i="370"/>
  <c r="AT204" i="370"/>
  <c r="AS204" i="370"/>
  <c r="AR204" i="370"/>
  <c r="AQ204" i="370"/>
  <c r="AP204" i="370"/>
  <c r="AO204" i="370"/>
  <c r="AN204" i="370"/>
  <c r="AM204" i="370"/>
  <c r="AL204" i="370"/>
  <c r="AK204" i="370"/>
  <c r="AJ204" i="370"/>
  <c r="AI204" i="370"/>
  <c r="AH204" i="370"/>
  <c r="AG204" i="370"/>
  <c r="AF204" i="370"/>
  <c r="AE204" i="370"/>
  <c r="AD204" i="370"/>
  <c r="AC204" i="370"/>
  <c r="AB204" i="370"/>
  <c r="AA204" i="370"/>
  <c r="Z204" i="370"/>
  <c r="Y204" i="370"/>
  <c r="X204" i="370"/>
  <c r="W204" i="370"/>
  <c r="V204" i="370"/>
  <c r="U204" i="370"/>
  <c r="T204" i="370"/>
  <c r="S204" i="370"/>
  <c r="R204" i="370"/>
  <c r="Q204" i="370"/>
  <c r="P204" i="370"/>
  <c r="H204" i="370"/>
  <c r="CC202" i="370" s="1"/>
  <c r="CD202" i="370" s="1"/>
  <c r="BX203" i="370"/>
  <c r="BW203" i="370"/>
  <c r="BV203" i="370"/>
  <c r="BU203" i="370"/>
  <c r="BT203" i="370"/>
  <c r="BS203" i="370"/>
  <c r="BR203" i="370"/>
  <c r="BQ203" i="370"/>
  <c r="BP203" i="370"/>
  <c r="BO203" i="370"/>
  <c r="BN203" i="370"/>
  <c r="BM203" i="370"/>
  <c r="BL203" i="370"/>
  <c r="BK203" i="370"/>
  <c r="BJ203" i="370"/>
  <c r="BI203" i="370"/>
  <c r="BH203" i="370"/>
  <c r="BG203" i="370"/>
  <c r="BF203" i="370"/>
  <c r="BE203" i="370"/>
  <c r="BD203" i="370"/>
  <c r="BC203" i="370"/>
  <c r="BB203" i="370"/>
  <c r="BA203" i="370"/>
  <c r="AZ203" i="370"/>
  <c r="AY203" i="370"/>
  <c r="AX203" i="370"/>
  <c r="AW203" i="370"/>
  <c r="AV203" i="370"/>
  <c r="AU203" i="370"/>
  <c r="AT203" i="370"/>
  <c r="AS203" i="370"/>
  <c r="AR203" i="370"/>
  <c r="AQ203" i="370"/>
  <c r="AP203" i="370"/>
  <c r="AO203" i="370"/>
  <c r="AN203" i="370"/>
  <c r="AM203" i="370"/>
  <c r="AL203" i="370"/>
  <c r="AK203" i="370"/>
  <c r="AJ203" i="370"/>
  <c r="AI203" i="370"/>
  <c r="AH203" i="370"/>
  <c r="AG203" i="370"/>
  <c r="AF203" i="370"/>
  <c r="AE203" i="370"/>
  <c r="AD203" i="370"/>
  <c r="AC203" i="370"/>
  <c r="AB203" i="370"/>
  <c r="AA203" i="370"/>
  <c r="Z203" i="370"/>
  <c r="Y203" i="370"/>
  <c r="X203" i="370"/>
  <c r="W203" i="370"/>
  <c r="V203" i="370"/>
  <c r="U203" i="370"/>
  <c r="T203" i="370"/>
  <c r="S203" i="370"/>
  <c r="R203" i="370"/>
  <c r="Q203" i="370"/>
  <c r="P203" i="370"/>
  <c r="BX202" i="370"/>
  <c r="BW202" i="370"/>
  <c r="BV202" i="370"/>
  <c r="BU202" i="370"/>
  <c r="BT202" i="370"/>
  <c r="BS202" i="370"/>
  <c r="BR202" i="370"/>
  <c r="BQ202" i="370"/>
  <c r="BP202" i="370"/>
  <c r="BO202" i="370"/>
  <c r="BN202" i="370"/>
  <c r="BM202" i="370"/>
  <c r="BL202" i="370"/>
  <c r="BK202" i="370"/>
  <c r="BJ202" i="370"/>
  <c r="BI202" i="370"/>
  <c r="BH202" i="370"/>
  <c r="BG202" i="370"/>
  <c r="BF202" i="370"/>
  <c r="BE202" i="370"/>
  <c r="BD202" i="370"/>
  <c r="BC202" i="370"/>
  <c r="BB202" i="370"/>
  <c r="BA202" i="370"/>
  <c r="AZ202" i="370"/>
  <c r="AY202" i="370"/>
  <c r="AX202" i="370"/>
  <c r="AW202" i="370"/>
  <c r="AV202" i="370"/>
  <c r="AU202" i="370"/>
  <c r="AT202" i="370"/>
  <c r="AS202" i="370"/>
  <c r="AR202" i="370"/>
  <c r="AQ202" i="370"/>
  <c r="AP202" i="370"/>
  <c r="AO202" i="370"/>
  <c r="AN202" i="370"/>
  <c r="AM202" i="370"/>
  <c r="AL202" i="370"/>
  <c r="AK202" i="370"/>
  <c r="AJ202" i="370"/>
  <c r="AI202" i="370"/>
  <c r="AH202" i="370"/>
  <c r="AG202" i="370"/>
  <c r="AF202" i="370"/>
  <c r="AE202" i="370"/>
  <c r="AD202" i="370"/>
  <c r="AC202" i="370"/>
  <c r="AB202" i="370"/>
  <c r="AA202" i="370"/>
  <c r="Z202" i="370"/>
  <c r="Y202" i="370"/>
  <c r="X202" i="370"/>
  <c r="W202" i="370"/>
  <c r="V202" i="370"/>
  <c r="U202" i="370"/>
  <c r="T202" i="370"/>
  <c r="S202" i="370"/>
  <c r="R202" i="370"/>
  <c r="Q202" i="370"/>
  <c r="P202" i="370"/>
  <c r="N202" i="370"/>
  <c r="BX201" i="370"/>
  <c r="BW201" i="370"/>
  <c r="BV201" i="370"/>
  <c r="BU201" i="370"/>
  <c r="BT201" i="370"/>
  <c r="BS201" i="370"/>
  <c r="BR201" i="370"/>
  <c r="BQ201" i="370"/>
  <c r="BP201" i="370"/>
  <c r="BO201" i="370"/>
  <c r="BN201" i="370"/>
  <c r="BM201" i="370"/>
  <c r="BL201" i="370"/>
  <c r="BK201" i="370"/>
  <c r="BJ201" i="370"/>
  <c r="BI201" i="370"/>
  <c r="BH201" i="370"/>
  <c r="BG201" i="370"/>
  <c r="BF201" i="370"/>
  <c r="BE201" i="370"/>
  <c r="BD201" i="370"/>
  <c r="BC201" i="370"/>
  <c r="BB201" i="370"/>
  <c r="BA201" i="370"/>
  <c r="AZ201" i="370"/>
  <c r="AY201" i="370"/>
  <c r="AX201" i="370"/>
  <c r="AW201" i="370"/>
  <c r="AV201" i="370"/>
  <c r="AU201" i="370"/>
  <c r="AT201" i="370"/>
  <c r="AS201" i="370"/>
  <c r="AR201" i="370"/>
  <c r="AQ201" i="370"/>
  <c r="AP201" i="370"/>
  <c r="AO201" i="370"/>
  <c r="AN201" i="370"/>
  <c r="AM201" i="370"/>
  <c r="AL201" i="370"/>
  <c r="AK201" i="370"/>
  <c r="AJ201" i="370"/>
  <c r="AI201" i="370"/>
  <c r="AH201" i="370"/>
  <c r="AG201" i="370"/>
  <c r="AF201" i="370"/>
  <c r="AE201" i="370"/>
  <c r="AD201" i="370"/>
  <c r="AC201" i="370"/>
  <c r="AB201" i="370"/>
  <c r="AA201" i="370"/>
  <c r="Z201" i="370"/>
  <c r="Y201" i="370"/>
  <c r="X201" i="370"/>
  <c r="W201" i="370"/>
  <c r="V201" i="370"/>
  <c r="U201" i="370"/>
  <c r="T201" i="370"/>
  <c r="S201" i="370"/>
  <c r="R201" i="370"/>
  <c r="Q201" i="370"/>
  <c r="N201" i="370"/>
  <c r="BX200" i="370"/>
  <c r="BW200" i="370"/>
  <c r="BV200" i="370"/>
  <c r="BU200" i="370"/>
  <c r="BT200" i="370"/>
  <c r="BS200" i="370"/>
  <c r="BR200" i="370"/>
  <c r="BQ200" i="370"/>
  <c r="BP200" i="370"/>
  <c r="BO200" i="370"/>
  <c r="BN200" i="370"/>
  <c r="BM200" i="370"/>
  <c r="BL200" i="370"/>
  <c r="BK200" i="370"/>
  <c r="BJ200" i="370"/>
  <c r="BI200" i="370"/>
  <c r="BH200" i="370"/>
  <c r="BG200" i="370"/>
  <c r="BF200" i="370"/>
  <c r="BE200" i="370"/>
  <c r="BD200" i="370"/>
  <c r="BC200" i="370"/>
  <c r="BB200" i="370"/>
  <c r="BA200" i="370"/>
  <c r="AZ200" i="370"/>
  <c r="AY200" i="370"/>
  <c r="AX200" i="370"/>
  <c r="AW200" i="370"/>
  <c r="AV200" i="370"/>
  <c r="AU200" i="370"/>
  <c r="AT200" i="370"/>
  <c r="AS200" i="370"/>
  <c r="AR200" i="370"/>
  <c r="AQ200" i="370"/>
  <c r="AP200" i="370"/>
  <c r="AO200" i="370"/>
  <c r="AN200" i="370"/>
  <c r="AM200" i="370"/>
  <c r="AL200" i="370"/>
  <c r="AK200" i="370"/>
  <c r="AJ200" i="370"/>
  <c r="AI200" i="370"/>
  <c r="AH200" i="370"/>
  <c r="AG200" i="370"/>
  <c r="AF200" i="370"/>
  <c r="AE200" i="370"/>
  <c r="AD200" i="370"/>
  <c r="AC200" i="370"/>
  <c r="AB200" i="370"/>
  <c r="AA200" i="370"/>
  <c r="Z200" i="370"/>
  <c r="Y200" i="370"/>
  <c r="X200" i="370"/>
  <c r="W200" i="370"/>
  <c r="V200" i="370"/>
  <c r="U200" i="370"/>
  <c r="T200" i="370"/>
  <c r="S200" i="370"/>
  <c r="R200" i="370"/>
  <c r="Q200" i="370"/>
  <c r="G200" i="370" s="1"/>
  <c r="CD198" i="370"/>
  <c r="CC198" i="370"/>
  <c r="BX198" i="370"/>
  <c r="BW198" i="370"/>
  <c r="BV198" i="370"/>
  <c r="BU198" i="370"/>
  <c r="BT198" i="370"/>
  <c r="BS198" i="370"/>
  <c r="BR198" i="370"/>
  <c r="BQ198" i="370"/>
  <c r="BP198" i="370"/>
  <c r="BO198" i="370"/>
  <c r="BN198" i="370"/>
  <c r="BM198" i="370"/>
  <c r="BL198" i="370"/>
  <c r="BK198" i="370"/>
  <c r="BJ198" i="370"/>
  <c r="BI198" i="370"/>
  <c r="BH198" i="370"/>
  <c r="BG198" i="370"/>
  <c r="BF198" i="370"/>
  <c r="BE198" i="370"/>
  <c r="BD198" i="370"/>
  <c r="BC198" i="370"/>
  <c r="BB198" i="370"/>
  <c r="BA198" i="370"/>
  <c r="AZ198" i="370"/>
  <c r="AY198" i="370"/>
  <c r="AX198" i="370"/>
  <c r="AW198" i="370"/>
  <c r="AV198" i="370"/>
  <c r="AU198" i="370"/>
  <c r="AT198" i="370"/>
  <c r="AS198" i="370"/>
  <c r="AR198" i="370"/>
  <c r="AQ198" i="370"/>
  <c r="AP198" i="370"/>
  <c r="AO198" i="370"/>
  <c r="AN198" i="370"/>
  <c r="AM198" i="370"/>
  <c r="AL198" i="370"/>
  <c r="AK198" i="370"/>
  <c r="AJ198" i="370"/>
  <c r="AI198" i="370"/>
  <c r="AH198" i="370"/>
  <c r="AG198" i="370"/>
  <c r="AF198" i="370"/>
  <c r="AE198" i="370"/>
  <c r="AD198" i="370"/>
  <c r="AC198" i="370"/>
  <c r="AB198" i="370"/>
  <c r="AA198" i="370"/>
  <c r="Z198" i="370"/>
  <c r="Y198" i="370"/>
  <c r="X198" i="370"/>
  <c r="W198" i="370"/>
  <c r="V198" i="370"/>
  <c r="U198" i="370"/>
  <c r="T198" i="370"/>
  <c r="S198" i="370"/>
  <c r="R198" i="370"/>
  <c r="Q198" i="370"/>
  <c r="CA196" i="370"/>
  <c r="E196" i="370" s="1"/>
  <c r="BZ196" i="370"/>
  <c r="D196" i="370" s="1"/>
  <c r="BY196" i="370"/>
  <c r="P196" i="370"/>
  <c r="N196" i="370"/>
  <c r="C196" i="370"/>
  <c r="CA195" i="370"/>
  <c r="E195" i="370" s="1"/>
  <c r="BZ195" i="370"/>
  <c r="D195" i="370" s="1"/>
  <c r="BY195" i="370"/>
  <c r="P195" i="370"/>
  <c r="N195" i="370"/>
  <c r="C195" i="370"/>
  <c r="CA194" i="370"/>
  <c r="E194" i="370" s="1"/>
  <c r="BZ194" i="370"/>
  <c r="D194" i="370" s="1"/>
  <c r="BY194" i="370"/>
  <c r="P194" i="370"/>
  <c r="N194" i="370"/>
  <c r="C194" i="370"/>
  <c r="CA193" i="370"/>
  <c r="E193" i="370" s="1"/>
  <c r="BZ193" i="370"/>
  <c r="D193" i="370" s="1"/>
  <c r="BY193" i="370"/>
  <c r="P193" i="370"/>
  <c r="N193" i="370"/>
  <c r="C193" i="370"/>
  <c r="CA192" i="370"/>
  <c r="E192" i="370" s="1"/>
  <c r="BZ192" i="370"/>
  <c r="D192" i="370" s="1"/>
  <c r="BY192" i="370"/>
  <c r="P192" i="370"/>
  <c r="N192" i="370"/>
  <c r="C192" i="370"/>
  <c r="CA191" i="370"/>
  <c r="E191" i="370" s="1"/>
  <c r="BZ191" i="370"/>
  <c r="D191" i="370" s="1"/>
  <c r="BY191" i="370"/>
  <c r="P191" i="370"/>
  <c r="N191" i="370"/>
  <c r="C191" i="370"/>
  <c r="CA190" i="370"/>
  <c r="E190" i="370" s="1"/>
  <c r="BZ190" i="370"/>
  <c r="D190" i="370" s="1"/>
  <c r="BY190" i="370"/>
  <c r="P190" i="370"/>
  <c r="N190" i="370"/>
  <c r="CA189" i="370"/>
  <c r="E189" i="370" s="1"/>
  <c r="BZ189" i="370"/>
  <c r="D189" i="370" s="1"/>
  <c r="BY189" i="370"/>
  <c r="P189" i="370"/>
  <c r="N189" i="370"/>
  <c r="CA188" i="370"/>
  <c r="E188" i="370" s="1"/>
  <c r="BZ188" i="370"/>
  <c r="D188" i="370" s="1"/>
  <c r="BY188" i="370"/>
  <c r="P188" i="370"/>
  <c r="N188" i="370"/>
  <c r="C188" i="370"/>
  <c r="CA187" i="370"/>
  <c r="BZ187" i="370"/>
  <c r="BY187" i="370"/>
  <c r="CB187" i="370" s="1"/>
  <c r="P187" i="370"/>
  <c r="N187" i="370"/>
  <c r="E187" i="370"/>
  <c r="D187" i="370"/>
  <c r="C187" i="370"/>
  <c r="CA186" i="370"/>
  <c r="E186" i="370" s="1"/>
  <c r="BZ186" i="370"/>
  <c r="D186" i="370" s="1"/>
  <c r="BY186" i="370"/>
  <c r="CB186" i="370" s="1"/>
  <c r="P186" i="370"/>
  <c r="N186" i="370"/>
  <c r="CA185" i="370"/>
  <c r="BZ185" i="370"/>
  <c r="D185" i="370" s="1"/>
  <c r="BY185" i="370"/>
  <c r="P185" i="370"/>
  <c r="N185" i="370"/>
  <c r="E185" i="370"/>
  <c r="C185" i="370"/>
  <c r="CA184" i="370"/>
  <c r="BZ184" i="370"/>
  <c r="BY184" i="370"/>
  <c r="CB184" i="370" s="1"/>
  <c r="P184" i="370"/>
  <c r="N184" i="370"/>
  <c r="E184" i="370"/>
  <c r="D184" i="370"/>
  <c r="C184" i="370"/>
  <c r="CA183" i="370"/>
  <c r="BZ183" i="370"/>
  <c r="BY183" i="370"/>
  <c r="CB183" i="370" s="1"/>
  <c r="P183" i="370"/>
  <c r="N183" i="370"/>
  <c r="E183" i="370"/>
  <c r="D183" i="370"/>
  <c r="C183" i="370"/>
  <c r="CA182" i="370"/>
  <c r="BZ182" i="370"/>
  <c r="BY182" i="370"/>
  <c r="CB182" i="370" s="1"/>
  <c r="P182" i="370"/>
  <c r="N182" i="370"/>
  <c r="E182" i="370"/>
  <c r="D182" i="370"/>
  <c r="C182" i="370"/>
  <c r="CA181" i="370"/>
  <c r="BZ181" i="370"/>
  <c r="BY181" i="370"/>
  <c r="CB181" i="370" s="1"/>
  <c r="P181" i="370"/>
  <c r="N181" i="370"/>
  <c r="E181" i="370"/>
  <c r="D181" i="370"/>
  <c r="C181" i="370"/>
  <c r="CA180" i="370"/>
  <c r="BZ180" i="370"/>
  <c r="BY180" i="370"/>
  <c r="CB180" i="370" s="1"/>
  <c r="P180" i="370"/>
  <c r="N180" i="370"/>
  <c r="E180" i="370"/>
  <c r="D180" i="370"/>
  <c r="C180" i="370"/>
  <c r="CA179" i="370"/>
  <c r="BZ179" i="370"/>
  <c r="BY179" i="370"/>
  <c r="CB179" i="370" s="1"/>
  <c r="P179" i="370"/>
  <c r="N179" i="370"/>
  <c r="E179" i="370"/>
  <c r="D179" i="370"/>
  <c r="C179" i="370"/>
  <c r="CA178" i="370"/>
  <c r="BZ178" i="370"/>
  <c r="BY178" i="370"/>
  <c r="CB178" i="370" s="1"/>
  <c r="P178" i="370"/>
  <c r="N178" i="370"/>
  <c r="E178" i="370"/>
  <c r="D178" i="370"/>
  <c r="C178" i="370"/>
  <c r="CA177" i="370"/>
  <c r="CA197" i="370" s="1"/>
  <c r="BZ177" i="370"/>
  <c r="BZ197" i="370" s="1"/>
  <c r="BY177" i="370"/>
  <c r="BY197" i="370" s="1"/>
  <c r="P177" i="370"/>
  <c r="N177" i="370"/>
  <c r="E177" i="370"/>
  <c r="D177" i="370"/>
  <c r="C177" i="370"/>
  <c r="A176" i="370"/>
  <c r="A177" i="370" s="1"/>
  <c r="A178" i="370" s="1"/>
  <c r="A179" i="370" s="1"/>
  <c r="A180" i="370" s="1"/>
  <c r="A181" i="370" s="1"/>
  <c r="A182" i="370" s="1"/>
  <c r="A183" i="370" s="1"/>
  <c r="A184" i="370" s="1"/>
  <c r="A185" i="370" s="1"/>
  <c r="A186" i="370" s="1"/>
  <c r="A187" i="370" s="1"/>
  <c r="A188" i="370" s="1"/>
  <c r="A189" i="370" s="1"/>
  <c r="A190" i="370" s="1"/>
  <c r="A191" i="370" s="1"/>
  <c r="A192" i="370" s="1"/>
  <c r="A193" i="370" s="1"/>
  <c r="A194" i="370" s="1"/>
  <c r="A195" i="370" s="1"/>
  <c r="A196" i="370" s="1"/>
  <c r="A197" i="370" s="1"/>
  <c r="A198" i="370" s="1"/>
  <c r="A199" i="370" s="1"/>
  <c r="A200" i="370" s="1"/>
  <c r="A202" i="370" s="1"/>
  <c r="A203" i="370" s="1"/>
  <c r="A204" i="370" s="1"/>
  <c r="A205" i="370" s="1"/>
  <c r="A206" i="370" s="1"/>
  <c r="CC175" i="370"/>
  <c r="CD175" i="370" s="1"/>
  <c r="CB175" i="370"/>
  <c r="K175" i="370"/>
  <c r="A175" i="370"/>
  <c r="BX171" i="370"/>
  <c r="BW171" i="370"/>
  <c r="BV171" i="370"/>
  <c r="BU171" i="370"/>
  <c r="BT171" i="370"/>
  <c r="BS171" i="370"/>
  <c r="BR171" i="370"/>
  <c r="BQ171" i="370"/>
  <c r="BP171" i="370"/>
  <c r="BO171" i="370"/>
  <c r="BN171" i="370"/>
  <c r="BM171" i="370"/>
  <c r="BL171" i="370"/>
  <c r="BK171" i="370"/>
  <c r="BJ171" i="370"/>
  <c r="BI171" i="370"/>
  <c r="BH171" i="370"/>
  <c r="BG171" i="370"/>
  <c r="BF171" i="370"/>
  <c r="BE171" i="370"/>
  <c r="BD171" i="370"/>
  <c r="BC171" i="370"/>
  <c r="BB171" i="370"/>
  <c r="BA171" i="370"/>
  <c r="AZ171" i="370"/>
  <c r="AY171" i="370"/>
  <c r="AX171" i="370"/>
  <c r="AW171" i="370"/>
  <c r="AV171" i="370"/>
  <c r="AU171" i="370"/>
  <c r="AT171" i="370"/>
  <c r="AS171" i="370"/>
  <c r="AR171" i="370"/>
  <c r="AQ171" i="370"/>
  <c r="AP171" i="370"/>
  <c r="AO171" i="370"/>
  <c r="AN171" i="370"/>
  <c r="AM171" i="370"/>
  <c r="AL171" i="370"/>
  <c r="AK171" i="370"/>
  <c r="AJ171" i="370"/>
  <c r="AI171" i="370"/>
  <c r="AH171" i="370"/>
  <c r="AG171" i="370"/>
  <c r="AF171" i="370"/>
  <c r="AE171" i="370"/>
  <c r="AD171" i="370"/>
  <c r="AC171" i="370"/>
  <c r="AB171" i="370"/>
  <c r="AA171" i="370"/>
  <c r="Z171" i="370"/>
  <c r="Y171" i="370"/>
  <c r="X171" i="370"/>
  <c r="W171" i="370"/>
  <c r="V171" i="370"/>
  <c r="U171" i="370"/>
  <c r="T171" i="370"/>
  <c r="S171" i="370"/>
  <c r="R171" i="370"/>
  <c r="Q171" i="370"/>
  <c r="BX170" i="370"/>
  <c r="BW170" i="370"/>
  <c r="BV170" i="370"/>
  <c r="BU170" i="370"/>
  <c r="BT170" i="370"/>
  <c r="BS170" i="370"/>
  <c r="BR170" i="370"/>
  <c r="BQ170" i="370"/>
  <c r="BP170" i="370"/>
  <c r="BO170" i="370"/>
  <c r="BN170" i="370"/>
  <c r="BM170" i="370"/>
  <c r="BL170" i="370"/>
  <c r="BK170" i="370"/>
  <c r="BJ170" i="370"/>
  <c r="BI170" i="370"/>
  <c r="BH170" i="370"/>
  <c r="BG170" i="370"/>
  <c r="BF170" i="370"/>
  <c r="BE170" i="370"/>
  <c r="BD170" i="370"/>
  <c r="BC170" i="370"/>
  <c r="BB170" i="370"/>
  <c r="BA170" i="370"/>
  <c r="AZ170" i="370"/>
  <c r="AY170" i="370"/>
  <c r="AX170" i="370"/>
  <c r="AW170" i="370"/>
  <c r="AV170" i="370"/>
  <c r="AU170" i="370"/>
  <c r="AT170" i="370"/>
  <c r="AS170" i="370"/>
  <c r="AR170" i="370"/>
  <c r="AQ170" i="370"/>
  <c r="AP170" i="370"/>
  <c r="AO170" i="370"/>
  <c r="AN170" i="370"/>
  <c r="AM170" i="370"/>
  <c r="AL170" i="370"/>
  <c r="AK170" i="370"/>
  <c r="AJ170" i="370"/>
  <c r="AI170" i="370"/>
  <c r="AH170" i="370"/>
  <c r="AG170" i="370"/>
  <c r="AF170" i="370"/>
  <c r="AE170" i="370"/>
  <c r="AD170" i="370"/>
  <c r="AC170" i="370"/>
  <c r="AB170" i="370"/>
  <c r="AA170" i="370"/>
  <c r="Z170" i="370"/>
  <c r="Y170" i="370"/>
  <c r="X170" i="370"/>
  <c r="W170" i="370"/>
  <c r="V170" i="370"/>
  <c r="U170" i="370"/>
  <c r="T170" i="370"/>
  <c r="S170" i="370"/>
  <c r="R170" i="370"/>
  <c r="Q170" i="370"/>
  <c r="P170" i="370"/>
  <c r="H170" i="370"/>
  <c r="CC168" i="370" s="1"/>
  <c r="CD168" i="370" s="1"/>
  <c r="BX169" i="370"/>
  <c r="BW169" i="370"/>
  <c r="BV169" i="370"/>
  <c r="BU169" i="370"/>
  <c r="BT169" i="370"/>
  <c r="BS169" i="370"/>
  <c r="BR169" i="370"/>
  <c r="BQ169" i="370"/>
  <c r="BP169" i="370"/>
  <c r="BO169" i="370"/>
  <c r="BN169" i="370"/>
  <c r="BM169" i="370"/>
  <c r="BL169" i="370"/>
  <c r="BK169" i="370"/>
  <c r="BJ169" i="370"/>
  <c r="BI169" i="370"/>
  <c r="BH169" i="370"/>
  <c r="BG169" i="370"/>
  <c r="BF169" i="370"/>
  <c r="BE169" i="370"/>
  <c r="BD169" i="370"/>
  <c r="BC169" i="370"/>
  <c r="BB169" i="370"/>
  <c r="BA169" i="370"/>
  <c r="AZ169" i="370"/>
  <c r="AY169" i="370"/>
  <c r="AX169" i="370"/>
  <c r="AW169" i="370"/>
  <c r="AV169" i="370"/>
  <c r="AU169" i="370"/>
  <c r="AT169" i="370"/>
  <c r="AS169" i="370"/>
  <c r="AR169" i="370"/>
  <c r="AQ169" i="370"/>
  <c r="AP169" i="370"/>
  <c r="AO169" i="370"/>
  <c r="AN169" i="370"/>
  <c r="AM169" i="370"/>
  <c r="AL169" i="370"/>
  <c r="AK169" i="370"/>
  <c r="AJ169" i="370"/>
  <c r="AI169" i="370"/>
  <c r="AH169" i="370"/>
  <c r="AG169" i="370"/>
  <c r="AF169" i="370"/>
  <c r="AE169" i="370"/>
  <c r="AD169" i="370"/>
  <c r="AC169" i="370"/>
  <c r="AB169" i="370"/>
  <c r="AA169" i="370"/>
  <c r="Z169" i="370"/>
  <c r="Y169" i="370"/>
  <c r="X169" i="370"/>
  <c r="W169" i="370"/>
  <c r="V169" i="370"/>
  <c r="U169" i="370"/>
  <c r="T169" i="370"/>
  <c r="S169" i="370"/>
  <c r="R169" i="370"/>
  <c r="Q169" i="370"/>
  <c r="P169" i="370"/>
  <c r="BX168" i="370"/>
  <c r="BW168" i="370"/>
  <c r="BV168" i="370"/>
  <c r="BU168" i="370"/>
  <c r="BT168" i="370"/>
  <c r="BS168" i="370"/>
  <c r="BR168" i="370"/>
  <c r="BQ168" i="370"/>
  <c r="BP168" i="370"/>
  <c r="BO168" i="370"/>
  <c r="BN168" i="370"/>
  <c r="BM168" i="370"/>
  <c r="BL168" i="370"/>
  <c r="BK168" i="370"/>
  <c r="BJ168" i="370"/>
  <c r="BI168" i="370"/>
  <c r="BH168" i="370"/>
  <c r="BG168" i="370"/>
  <c r="BF168" i="370"/>
  <c r="BE168" i="370"/>
  <c r="BD168" i="370"/>
  <c r="BC168" i="370"/>
  <c r="BB168" i="370"/>
  <c r="BA168" i="370"/>
  <c r="AZ168" i="370"/>
  <c r="AY168" i="370"/>
  <c r="AX168" i="370"/>
  <c r="AW168" i="370"/>
  <c r="AV168" i="370"/>
  <c r="AU168" i="370"/>
  <c r="AT168" i="370"/>
  <c r="AS168" i="370"/>
  <c r="AR168" i="370"/>
  <c r="AQ168" i="370"/>
  <c r="AP168" i="370"/>
  <c r="AO168" i="370"/>
  <c r="AN168" i="370"/>
  <c r="AM168" i="370"/>
  <c r="AL168" i="370"/>
  <c r="AK168" i="370"/>
  <c r="AJ168" i="370"/>
  <c r="AI168" i="370"/>
  <c r="AH168" i="370"/>
  <c r="AG168" i="370"/>
  <c r="AF168" i="370"/>
  <c r="AE168" i="370"/>
  <c r="AD168" i="370"/>
  <c r="AC168" i="370"/>
  <c r="AB168" i="370"/>
  <c r="AA168" i="370"/>
  <c r="Z168" i="370"/>
  <c r="Y168" i="370"/>
  <c r="X168" i="370"/>
  <c r="W168" i="370"/>
  <c r="V168" i="370"/>
  <c r="U168" i="370"/>
  <c r="T168" i="370"/>
  <c r="S168" i="370"/>
  <c r="R168" i="370"/>
  <c r="Q168" i="370"/>
  <c r="P168" i="370"/>
  <c r="N168" i="370"/>
  <c r="BX167" i="370"/>
  <c r="BW167" i="370"/>
  <c r="BV167" i="370"/>
  <c r="BU167" i="370"/>
  <c r="BT167" i="370"/>
  <c r="BS167" i="370"/>
  <c r="BR167" i="370"/>
  <c r="BQ167" i="370"/>
  <c r="BP167" i="370"/>
  <c r="BO167" i="370"/>
  <c r="BN167" i="370"/>
  <c r="BM167" i="370"/>
  <c r="BL167" i="370"/>
  <c r="BK167" i="370"/>
  <c r="BJ167" i="370"/>
  <c r="BI167" i="370"/>
  <c r="BH167" i="370"/>
  <c r="BG167" i="370"/>
  <c r="BF167" i="370"/>
  <c r="BE167" i="370"/>
  <c r="BD167" i="370"/>
  <c r="BC167" i="370"/>
  <c r="BB167" i="370"/>
  <c r="BA167" i="370"/>
  <c r="AZ167" i="370"/>
  <c r="AY167" i="370"/>
  <c r="AX167" i="370"/>
  <c r="AW167" i="370"/>
  <c r="AV167" i="370"/>
  <c r="AU167" i="370"/>
  <c r="AT167" i="370"/>
  <c r="AS167" i="370"/>
  <c r="AR167" i="370"/>
  <c r="AQ167" i="370"/>
  <c r="AP167" i="370"/>
  <c r="AO167" i="370"/>
  <c r="AN167" i="370"/>
  <c r="AM167" i="370"/>
  <c r="AL167" i="370"/>
  <c r="AK167" i="370"/>
  <c r="AJ167" i="370"/>
  <c r="AI167" i="370"/>
  <c r="AH167" i="370"/>
  <c r="AG167" i="370"/>
  <c r="AF167" i="370"/>
  <c r="AE167" i="370"/>
  <c r="AD167" i="370"/>
  <c r="AC167" i="370"/>
  <c r="AB167" i="370"/>
  <c r="AA167" i="370"/>
  <c r="Z167" i="370"/>
  <c r="Y167" i="370"/>
  <c r="X167" i="370"/>
  <c r="W167" i="370"/>
  <c r="V167" i="370"/>
  <c r="U167" i="370"/>
  <c r="T167" i="370"/>
  <c r="S167" i="370"/>
  <c r="R167" i="370"/>
  <c r="Q167" i="370"/>
  <c r="N167" i="370"/>
  <c r="BX166" i="370"/>
  <c r="BW166" i="370"/>
  <c r="BV166" i="370"/>
  <c r="BU166" i="370"/>
  <c r="BT166" i="370"/>
  <c r="BS166" i="370"/>
  <c r="BR166" i="370"/>
  <c r="BQ166" i="370"/>
  <c r="BP166" i="370"/>
  <c r="BO166" i="370"/>
  <c r="BN166" i="370"/>
  <c r="BM166" i="370"/>
  <c r="BL166" i="370"/>
  <c r="BK166" i="370"/>
  <c r="BJ166" i="370"/>
  <c r="BI166" i="370"/>
  <c r="BH166" i="370"/>
  <c r="BG166" i="370"/>
  <c r="BF166" i="370"/>
  <c r="BE166" i="370"/>
  <c r="BD166" i="370"/>
  <c r="BC166" i="370"/>
  <c r="BB166" i="370"/>
  <c r="BA166" i="370"/>
  <c r="AZ166" i="370"/>
  <c r="AY166" i="370"/>
  <c r="AX166" i="370"/>
  <c r="AW166" i="370"/>
  <c r="AV166" i="370"/>
  <c r="AU166" i="370"/>
  <c r="AT166" i="370"/>
  <c r="AS166" i="370"/>
  <c r="AR166" i="370"/>
  <c r="AQ166" i="370"/>
  <c r="AP166" i="370"/>
  <c r="AO166" i="370"/>
  <c r="AN166" i="370"/>
  <c r="AM166" i="370"/>
  <c r="AL166" i="370"/>
  <c r="AK166" i="370"/>
  <c r="AJ166" i="370"/>
  <c r="AI166" i="370"/>
  <c r="AH166" i="370"/>
  <c r="AG166" i="370"/>
  <c r="AF166" i="370"/>
  <c r="AE166" i="370"/>
  <c r="AD166" i="370"/>
  <c r="AC166" i="370"/>
  <c r="AB166" i="370"/>
  <c r="AA166" i="370"/>
  <c r="Z166" i="370"/>
  <c r="Y166" i="370"/>
  <c r="X166" i="370"/>
  <c r="W166" i="370"/>
  <c r="V166" i="370"/>
  <c r="U166" i="370"/>
  <c r="G166" i="370" s="1"/>
  <c r="T166" i="370"/>
  <c r="S166" i="370"/>
  <c r="R166" i="370"/>
  <c r="Q166" i="370"/>
  <c r="CC164" i="370"/>
  <c r="CD164" i="370" s="1"/>
  <c r="BX164" i="370"/>
  <c r="BW164" i="370"/>
  <c r="BV164" i="370"/>
  <c r="BU164" i="370"/>
  <c r="BT164" i="370"/>
  <c r="BS164" i="370"/>
  <c r="BR164" i="370"/>
  <c r="BQ164" i="370"/>
  <c r="BP164" i="370"/>
  <c r="BO164" i="370"/>
  <c r="BN164" i="370"/>
  <c r="BM164" i="370"/>
  <c r="BL164" i="370"/>
  <c r="BK164" i="370"/>
  <c r="BJ164" i="370"/>
  <c r="BI164" i="370"/>
  <c r="BH164" i="370"/>
  <c r="BG164" i="370"/>
  <c r="BF164" i="370"/>
  <c r="BE164" i="370"/>
  <c r="BD164" i="370"/>
  <c r="BC164" i="370"/>
  <c r="BB164" i="370"/>
  <c r="BA164" i="370"/>
  <c r="AZ164" i="370"/>
  <c r="AY164" i="370"/>
  <c r="AX164" i="370"/>
  <c r="AW164" i="370"/>
  <c r="AV164" i="370"/>
  <c r="AU164" i="370"/>
  <c r="AT164" i="370"/>
  <c r="AS164" i="370"/>
  <c r="AR164" i="370"/>
  <c r="AQ164" i="370"/>
  <c r="AP164" i="370"/>
  <c r="AO164" i="370"/>
  <c r="AN164" i="370"/>
  <c r="AM164" i="370"/>
  <c r="AL164" i="370"/>
  <c r="AK164" i="370"/>
  <c r="AJ164" i="370"/>
  <c r="AI164" i="370"/>
  <c r="AH164" i="370"/>
  <c r="AG164" i="370"/>
  <c r="AF164" i="370"/>
  <c r="AE164" i="370"/>
  <c r="AD164" i="370"/>
  <c r="AC164" i="370"/>
  <c r="AB164" i="370"/>
  <c r="AA164" i="370"/>
  <c r="Z164" i="370"/>
  <c r="Y164" i="370"/>
  <c r="X164" i="370"/>
  <c r="W164" i="370"/>
  <c r="V164" i="370"/>
  <c r="U164" i="370"/>
  <c r="T164" i="370"/>
  <c r="S164" i="370"/>
  <c r="R164" i="370"/>
  <c r="Q164" i="370"/>
  <c r="CA162" i="370"/>
  <c r="BZ162" i="370"/>
  <c r="D162" i="370" s="1"/>
  <c r="BY162" i="370"/>
  <c r="CB162" i="370" s="1"/>
  <c r="P162" i="370"/>
  <c r="N162" i="370"/>
  <c r="E162" i="370"/>
  <c r="CA161" i="370"/>
  <c r="BZ161" i="370"/>
  <c r="D161" i="370" s="1"/>
  <c r="BY161" i="370"/>
  <c r="C161" i="370" s="1"/>
  <c r="P161" i="370"/>
  <c r="N161" i="370"/>
  <c r="E161" i="370"/>
  <c r="CA160" i="370"/>
  <c r="BZ160" i="370"/>
  <c r="BY160" i="370"/>
  <c r="CB160" i="370" s="1"/>
  <c r="P160" i="370"/>
  <c r="N160" i="370"/>
  <c r="E160" i="370"/>
  <c r="D160" i="370"/>
  <c r="C160" i="370"/>
  <c r="CA159" i="370"/>
  <c r="BZ159" i="370"/>
  <c r="BY159" i="370"/>
  <c r="CB159" i="370" s="1"/>
  <c r="P159" i="370"/>
  <c r="N159" i="370"/>
  <c r="E159" i="370"/>
  <c r="D159" i="370"/>
  <c r="CA158" i="370"/>
  <c r="BZ158" i="370"/>
  <c r="D158" i="370" s="1"/>
  <c r="BY158" i="370"/>
  <c r="CB158" i="370" s="1"/>
  <c r="P158" i="370"/>
  <c r="N158" i="370"/>
  <c r="E158" i="370"/>
  <c r="CA157" i="370"/>
  <c r="BZ157" i="370"/>
  <c r="D157" i="370" s="1"/>
  <c r="BY157" i="370"/>
  <c r="C157" i="370" s="1"/>
  <c r="P157" i="370"/>
  <c r="N157" i="370"/>
  <c r="E157" i="370"/>
  <c r="CA156" i="370"/>
  <c r="BZ156" i="370"/>
  <c r="BY156" i="370"/>
  <c r="CB156" i="370" s="1"/>
  <c r="P156" i="370"/>
  <c r="N156" i="370"/>
  <c r="E156" i="370"/>
  <c r="D156" i="370"/>
  <c r="C156" i="370"/>
  <c r="CA155" i="370"/>
  <c r="BZ155" i="370"/>
  <c r="BY155" i="370"/>
  <c r="CB155" i="370" s="1"/>
  <c r="P155" i="370"/>
  <c r="N155" i="370"/>
  <c r="E155" i="370"/>
  <c r="D155" i="370"/>
  <c r="CA154" i="370"/>
  <c r="BZ154" i="370"/>
  <c r="D154" i="370" s="1"/>
  <c r="BY154" i="370"/>
  <c r="P154" i="370"/>
  <c r="N154" i="370"/>
  <c r="E154" i="370"/>
  <c r="CA153" i="370"/>
  <c r="BZ153" i="370"/>
  <c r="D153" i="370" s="1"/>
  <c r="BY153" i="370"/>
  <c r="C153" i="370" s="1"/>
  <c r="P153" i="370"/>
  <c r="N153" i="370"/>
  <c r="E153" i="370"/>
  <c r="CA152" i="370"/>
  <c r="BZ152" i="370"/>
  <c r="BY152" i="370"/>
  <c r="CB152" i="370" s="1"/>
  <c r="P152" i="370"/>
  <c r="N152" i="370"/>
  <c r="E152" i="370"/>
  <c r="D152" i="370"/>
  <c r="C152" i="370"/>
  <c r="CA151" i="370"/>
  <c r="BZ151" i="370"/>
  <c r="BY151" i="370"/>
  <c r="CB151" i="370" s="1"/>
  <c r="P151" i="370"/>
  <c r="N151" i="370"/>
  <c r="E151" i="370"/>
  <c r="D151" i="370"/>
  <c r="CA150" i="370"/>
  <c r="E150" i="370" s="1"/>
  <c r="BZ150" i="370"/>
  <c r="BY150" i="370"/>
  <c r="P150" i="370"/>
  <c r="N150" i="370"/>
  <c r="D150" i="370"/>
  <c r="CA149" i="370"/>
  <c r="E149" i="370" s="1"/>
  <c r="BZ149" i="370"/>
  <c r="D149" i="370" s="1"/>
  <c r="BY149" i="370"/>
  <c r="C149" i="370" s="1"/>
  <c r="P149" i="370"/>
  <c r="N149" i="370"/>
  <c r="CA148" i="370"/>
  <c r="E148" i="370" s="1"/>
  <c r="BZ148" i="370"/>
  <c r="BY148" i="370"/>
  <c r="P148" i="370"/>
  <c r="N148" i="370"/>
  <c r="D148" i="370"/>
  <c r="C148" i="370"/>
  <c r="CA147" i="370"/>
  <c r="BZ147" i="370"/>
  <c r="BY147" i="370"/>
  <c r="CB147" i="370" s="1"/>
  <c r="P147" i="370"/>
  <c r="N147" i="370"/>
  <c r="E147" i="370"/>
  <c r="D147" i="370"/>
  <c r="CA146" i="370"/>
  <c r="E146" i="370" s="1"/>
  <c r="BZ146" i="370"/>
  <c r="BY146" i="370"/>
  <c r="P146" i="370"/>
  <c r="N146" i="370"/>
  <c r="D146" i="370"/>
  <c r="CA145" i="370"/>
  <c r="E145" i="370" s="1"/>
  <c r="BZ145" i="370"/>
  <c r="D145" i="370" s="1"/>
  <c r="BY145" i="370"/>
  <c r="C145" i="370" s="1"/>
  <c r="P145" i="370"/>
  <c r="N145" i="370"/>
  <c r="CA144" i="370"/>
  <c r="E144" i="370" s="1"/>
  <c r="BZ144" i="370"/>
  <c r="BY144" i="370"/>
  <c r="P144" i="370"/>
  <c r="N144" i="370"/>
  <c r="D144" i="370"/>
  <c r="C144" i="370"/>
  <c r="CA143" i="370"/>
  <c r="CA163" i="370" s="1"/>
  <c r="BZ143" i="370"/>
  <c r="BY143" i="370"/>
  <c r="CB143" i="370" s="1"/>
  <c r="P143" i="370"/>
  <c r="N143" i="370"/>
  <c r="E143" i="370"/>
  <c r="D143" i="370"/>
  <c r="CC141" i="370"/>
  <c r="CD141" i="370" s="1"/>
  <c r="CB141" i="370"/>
  <c r="K141" i="370"/>
  <c r="A141" i="370"/>
  <c r="A142" i="370" s="1"/>
  <c r="A143" i="370" s="1"/>
  <c r="A144" i="370" s="1"/>
  <c r="A145" i="370" s="1"/>
  <c r="A146" i="370" s="1"/>
  <c r="A147" i="370" s="1"/>
  <c r="A148" i="370" s="1"/>
  <c r="A149" i="370" s="1"/>
  <c r="A150" i="370" s="1"/>
  <c r="A151" i="370" s="1"/>
  <c r="A152" i="370" s="1"/>
  <c r="A153" i="370" s="1"/>
  <c r="A154" i="370" s="1"/>
  <c r="A155" i="370" s="1"/>
  <c r="A156" i="370" s="1"/>
  <c r="A157" i="370" s="1"/>
  <c r="A158" i="370" s="1"/>
  <c r="A159" i="370" s="1"/>
  <c r="A160" i="370" s="1"/>
  <c r="A161" i="370" s="1"/>
  <c r="A162" i="370" s="1"/>
  <c r="A163" i="370" s="1"/>
  <c r="A164" i="370" s="1"/>
  <c r="A165" i="370" s="1"/>
  <c r="A166" i="370" s="1"/>
  <c r="A168" i="370" s="1"/>
  <c r="A169" i="370" s="1"/>
  <c r="A170" i="370" s="1"/>
  <c r="A171" i="370" s="1"/>
  <c r="A172" i="370" s="1"/>
  <c r="BX137" i="370"/>
  <c r="BW137" i="370"/>
  <c r="BV137" i="370"/>
  <c r="BU137" i="370"/>
  <c r="BT137" i="370"/>
  <c r="BS137" i="370"/>
  <c r="BR137" i="370"/>
  <c r="BQ137" i="370"/>
  <c r="BP137" i="370"/>
  <c r="BO137" i="370"/>
  <c r="BN137" i="370"/>
  <c r="BM137" i="370"/>
  <c r="BL137" i="370"/>
  <c r="BK137" i="370"/>
  <c r="BJ137" i="370"/>
  <c r="BI137" i="370"/>
  <c r="BH137" i="370"/>
  <c r="BG137" i="370"/>
  <c r="BF137" i="370"/>
  <c r="BE137" i="370"/>
  <c r="BD137" i="370"/>
  <c r="BC137" i="370"/>
  <c r="BB137" i="370"/>
  <c r="BA137" i="370"/>
  <c r="AZ137" i="370"/>
  <c r="AY137" i="370"/>
  <c r="AX137" i="370"/>
  <c r="AW137" i="370"/>
  <c r="AV137" i="370"/>
  <c r="AU137" i="370"/>
  <c r="AT137" i="370"/>
  <c r="AS137" i="370"/>
  <c r="AR137" i="370"/>
  <c r="AQ137" i="370"/>
  <c r="AP137" i="370"/>
  <c r="AO137" i="370"/>
  <c r="AN137" i="370"/>
  <c r="AM137" i="370"/>
  <c r="AL137" i="370"/>
  <c r="AK137" i="370"/>
  <c r="AJ137" i="370"/>
  <c r="AI137" i="370"/>
  <c r="AH137" i="370"/>
  <c r="AG137" i="370"/>
  <c r="AF137" i="370"/>
  <c r="AE137" i="370"/>
  <c r="AD137" i="370"/>
  <c r="AC137" i="370"/>
  <c r="AB137" i="370"/>
  <c r="AA137" i="370"/>
  <c r="Z137" i="370"/>
  <c r="Y137" i="370"/>
  <c r="X137" i="370"/>
  <c r="W137" i="370"/>
  <c r="V137" i="370"/>
  <c r="U137" i="370"/>
  <c r="T137" i="370"/>
  <c r="S137" i="370"/>
  <c r="R137" i="370"/>
  <c r="Q137" i="370"/>
  <c r="BX136" i="370"/>
  <c r="BW136" i="370"/>
  <c r="BV136" i="370"/>
  <c r="BU136" i="370"/>
  <c r="BT136" i="370"/>
  <c r="BS136" i="370"/>
  <c r="BR136" i="370"/>
  <c r="BQ136" i="370"/>
  <c r="BP136" i="370"/>
  <c r="BO136" i="370"/>
  <c r="BN136" i="370"/>
  <c r="BM136" i="370"/>
  <c r="BL136" i="370"/>
  <c r="BK136" i="370"/>
  <c r="BJ136" i="370"/>
  <c r="BI136" i="370"/>
  <c r="BH136" i="370"/>
  <c r="BG136" i="370"/>
  <c r="BF136" i="370"/>
  <c r="BE136" i="370"/>
  <c r="BD136" i="370"/>
  <c r="BC136" i="370"/>
  <c r="BB136" i="370"/>
  <c r="BA136" i="370"/>
  <c r="AZ136" i="370"/>
  <c r="AY136" i="370"/>
  <c r="AX136" i="370"/>
  <c r="AW136" i="370"/>
  <c r="AV136" i="370"/>
  <c r="AU136" i="370"/>
  <c r="AT136" i="370"/>
  <c r="AS136" i="370"/>
  <c r="AR136" i="370"/>
  <c r="AQ136" i="370"/>
  <c r="AP136" i="370"/>
  <c r="AO136" i="370"/>
  <c r="AN136" i="370"/>
  <c r="AM136" i="370"/>
  <c r="AL136" i="370"/>
  <c r="AK136" i="370"/>
  <c r="AJ136" i="370"/>
  <c r="AI136" i="370"/>
  <c r="AH136" i="370"/>
  <c r="AG136" i="370"/>
  <c r="AF136" i="370"/>
  <c r="AE136" i="370"/>
  <c r="AD136" i="370"/>
  <c r="AC136" i="370"/>
  <c r="AB136" i="370"/>
  <c r="AA136" i="370"/>
  <c r="Z136" i="370"/>
  <c r="Y136" i="370"/>
  <c r="X136" i="370"/>
  <c r="W136" i="370"/>
  <c r="V136" i="370"/>
  <c r="U136" i="370"/>
  <c r="T136" i="370"/>
  <c r="S136" i="370"/>
  <c r="R136" i="370"/>
  <c r="Q136" i="370"/>
  <c r="P136" i="370"/>
  <c r="H136" i="370"/>
  <c r="CC134" i="370" s="1"/>
  <c r="CD134" i="370" s="1"/>
  <c r="BX135" i="370"/>
  <c r="BW135" i="370"/>
  <c r="BV135" i="370"/>
  <c r="BU135" i="370"/>
  <c r="BT135" i="370"/>
  <c r="BS135" i="370"/>
  <c r="BR135" i="370"/>
  <c r="BQ135" i="370"/>
  <c r="BP135" i="370"/>
  <c r="BO135" i="370"/>
  <c r="BN135" i="370"/>
  <c r="BM135" i="370"/>
  <c r="BL135" i="370"/>
  <c r="BK135" i="370"/>
  <c r="BJ135" i="370"/>
  <c r="BI135" i="370"/>
  <c r="BH135" i="370"/>
  <c r="BG135" i="370"/>
  <c r="BF135" i="370"/>
  <c r="BE135" i="370"/>
  <c r="BD135" i="370"/>
  <c r="BC135" i="370"/>
  <c r="BB135" i="370"/>
  <c r="BA135" i="370"/>
  <c r="AZ135" i="370"/>
  <c r="AY135" i="370"/>
  <c r="AX135" i="370"/>
  <c r="AW135" i="370"/>
  <c r="AV135" i="370"/>
  <c r="AU135" i="370"/>
  <c r="AT135" i="370"/>
  <c r="AS135" i="370"/>
  <c r="AR135" i="370"/>
  <c r="AQ135" i="370"/>
  <c r="AP135" i="370"/>
  <c r="AO135" i="370"/>
  <c r="AN135" i="370"/>
  <c r="AM135" i="370"/>
  <c r="AL135" i="370"/>
  <c r="AK135" i="370"/>
  <c r="AJ135" i="370"/>
  <c r="AI135" i="370"/>
  <c r="AH135" i="370"/>
  <c r="AG135" i="370"/>
  <c r="AF135" i="370"/>
  <c r="AE135" i="370"/>
  <c r="AD135" i="370"/>
  <c r="AC135" i="370"/>
  <c r="AB135" i="370"/>
  <c r="AA135" i="370"/>
  <c r="Z135" i="370"/>
  <c r="Y135" i="370"/>
  <c r="X135" i="370"/>
  <c r="W135" i="370"/>
  <c r="V135" i="370"/>
  <c r="U135" i="370"/>
  <c r="T135" i="370"/>
  <c r="S135" i="370"/>
  <c r="R135" i="370"/>
  <c r="Q135" i="370"/>
  <c r="P135" i="370"/>
  <c r="BX134" i="370"/>
  <c r="BW134" i="370"/>
  <c r="BV134" i="370"/>
  <c r="BU134" i="370"/>
  <c r="BT134" i="370"/>
  <c r="BS134" i="370"/>
  <c r="BR134" i="370"/>
  <c r="BQ134" i="370"/>
  <c r="BP134" i="370"/>
  <c r="BO134" i="370"/>
  <c r="BN134" i="370"/>
  <c r="BM134" i="370"/>
  <c r="BL134" i="370"/>
  <c r="BK134" i="370"/>
  <c r="BJ134" i="370"/>
  <c r="BI134" i="370"/>
  <c r="BH134" i="370"/>
  <c r="BG134" i="370"/>
  <c r="BF134" i="370"/>
  <c r="BE134" i="370"/>
  <c r="BD134" i="370"/>
  <c r="BC134" i="370"/>
  <c r="BB134" i="370"/>
  <c r="BA134" i="370"/>
  <c r="AZ134" i="370"/>
  <c r="AY134" i="370"/>
  <c r="AX134" i="370"/>
  <c r="AW134" i="370"/>
  <c r="AV134" i="370"/>
  <c r="AU134" i="370"/>
  <c r="AT134" i="370"/>
  <c r="AS134" i="370"/>
  <c r="AR134" i="370"/>
  <c r="AQ134" i="370"/>
  <c r="AP134" i="370"/>
  <c r="AO134" i="370"/>
  <c r="AN134" i="370"/>
  <c r="AM134" i="370"/>
  <c r="AL134" i="370"/>
  <c r="AK134" i="370"/>
  <c r="AJ134" i="370"/>
  <c r="AI134" i="370"/>
  <c r="AH134" i="370"/>
  <c r="AG134" i="370"/>
  <c r="AF134" i="370"/>
  <c r="AE134" i="370"/>
  <c r="AD134" i="370"/>
  <c r="AC134" i="370"/>
  <c r="AB134" i="370"/>
  <c r="AA134" i="370"/>
  <c r="Z134" i="370"/>
  <c r="Y134" i="370"/>
  <c r="X134" i="370"/>
  <c r="W134" i="370"/>
  <c r="V134" i="370"/>
  <c r="U134" i="370"/>
  <c r="T134" i="370"/>
  <c r="S134" i="370"/>
  <c r="R134" i="370"/>
  <c r="Q134" i="370"/>
  <c r="P134" i="370"/>
  <c r="N134" i="370"/>
  <c r="BX133" i="370"/>
  <c r="BW133" i="370"/>
  <c r="BV133" i="370"/>
  <c r="BU133" i="370"/>
  <c r="BT133" i="370"/>
  <c r="BS133" i="370"/>
  <c r="BR133" i="370"/>
  <c r="BQ133" i="370"/>
  <c r="BP133" i="370"/>
  <c r="BO133" i="370"/>
  <c r="BN133" i="370"/>
  <c r="BM133" i="370"/>
  <c r="BL133" i="370"/>
  <c r="BK133" i="370"/>
  <c r="BJ133" i="370"/>
  <c r="BI133" i="370"/>
  <c r="BH133" i="370"/>
  <c r="BG133" i="370"/>
  <c r="BF133" i="370"/>
  <c r="BE133" i="370"/>
  <c r="BD133" i="370"/>
  <c r="BC133" i="370"/>
  <c r="BB133" i="370"/>
  <c r="BA133" i="370"/>
  <c r="AZ133" i="370"/>
  <c r="AY133" i="370"/>
  <c r="AX133" i="370"/>
  <c r="AW133" i="370"/>
  <c r="AV133" i="370"/>
  <c r="AU133" i="370"/>
  <c r="AT133" i="370"/>
  <c r="AS133" i="370"/>
  <c r="AR133" i="370"/>
  <c r="AQ133" i="370"/>
  <c r="AP133" i="370"/>
  <c r="AO133" i="370"/>
  <c r="AN133" i="370"/>
  <c r="AM133" i="370"/>
  <c r="AL133" i="370"/>
  <c r="AK133" i="370"/>
  <c r="AJ133" i="370"/>
  <c r="AI133" i="370"/>
  <c r="AH133" i="370"/>
  <c r="AG133" i="370"/>
  <c r="AF133" i="370"/>
  <c r="AE133" i="370"/>
  <c r="AD133" i="370"/>
  <c r="AC133" i="370"/>
  <c r="AB133" i="370"/>
  <c r="AA133" i="370"/>
  <c r="Z133" i="370"/>
  <c r="Y133" i="370"/>
  <c r="X133" i="370"/>
  <c r="W133" i="370"/>
  <c r="V133" i="370"/>
  <c r="U133" i="370"/>
  <c r="T133" i="370"/>
  <c r="S133" i="370"/>
  <c r="R133" i="370"/>
  <c r="Q133" i="370"/>
  <c r="N133" i="370"/>
  <c r="BX132" i="370"/>
  <c r="BW132" i="370"/>
  <c r="BV132" i="370"/>
  <c r="BU132" i="370"/>
  <c r="BT132" i="370"/>
  <c r="BS132" i="370"/>
  <c r="BR132" i="370"/>
  <c r="BQ132" i="370"/>
  <c r="BP132" i="370"/>
  <c r="BO132" i="370"/>
  <c r="BN132" i="370"/>
  <c r="BM132" i="370"/>
  <c r="BL132" i="370"/>
  <c r="BK132" i="370"/>
  <c r="BJ132" i="370"/>
  <c r="BI132" i="370"/>
  <c r="BH132" i="370"/>
  <c r="BG132" i="370"/>
  <c r="BF132" i="370"/>
  <c r="BE132" i="370"/>
  <c r="BD132" i="370"/>
  <c r="BC132" i="370"/>
  <c r="BB132" i="370"/>
  <c r="BA132" i="370"/>
  <c r="AZ132" i="370"/>
  <c r="AY132" i="370"/>
  <c r="AX132" i="370"/>
  <c r="AW132" i="370"/>
  <c r="AV132" i="370"/>
  <c r="AU132" i="370"/>
  <c r="AT132" i="370"/>
  <c r="AS132" i="370"/>
  <c r="AR132" i="370"/>
  <c r="AQ132" i="370"/>
  <c r="AP132" i="370"/>
  <c r="AO132" i="370"/>
  <c r="AN132" i="370"/>
  <c r="AM132" i="370"/>
  <c r="AL132" i="370"/>
  <c r="AK132" i="370"/>
  <c r="AJ132" i="370"/>
  <c r="AI132" i="370"/>
  <c r="AH132" i="370"/>
  <c r="AG132" i="370"/>
  <c r="AF132" i="370"/>
  <c r="AE132" i="370"/>
  <c r="AD132" i="370"/>
  <c r="AC132" i="370"/>
  <c r="AB132" i="370"/>
  <c r="AA132" i="370"/>
  <c r="Z132" i="370"/>
  <c r="Y132" i="370"/>
  <c r="X132" i="370"/>
  <c r="W132" i="370"/>
  <c r="V132" i="370"/>
  <c r="U132" i="370"/>
  <c r="T132" i="370"/>
  <c r="S132" i="370"/>
  <c r="R132" i="370"/>
  <c r="Q132" i="370"/>
  <c r="G132" i="370" s="1"/>
  <c r="AG131" i="370"/>
  <c r="CC130" i="370"/>
  <c r="CD130" i="370" s="1"/>
  <c r="BX130" i="370"/>
  <c r="BW130" i="370"/>
  <c r="BV130" i="370"/>
  <c r="BU130" i="370"/>
  <c r="BT130" i="370"/>
  <c r="BS130" i="370"/>
  <c r="BR130" i="370"/>
  <c r="BQ130" i="370"/>
  <c r="BP130" i="370"/>
  <c r="BO130" i="370"/>
  <c r="BN130" i="370"/>
  <c r="BM130" i="370"/>
  <c r="BL130" i="370"/>
  <c r="BK130" i="370"/>
  <c r="BJ130" i="370"/>
  <c r="BI130" i="370"/>
  <c r="BH130" i="370"/>
  <c r="BG130" i="370"/>
  <c r="BF130" i="370"/>
  <c r="BE130" i="370"/>
  <c r="BD130" i="370"/>
  <c r="BC130" i="370"/>
  <c r="BB130" i="370"/>
  <c r="BA130" i="370"/>
  <c r="AZ130" i="370"/>
  <c r="AY130" i="370"/>
  <c r="AX130" i="370"/>
  <c r="AW130" i="370"/>
  <c r="AV130" i="370"/>
  <c r="AU130" i="370"/>
  <c r="AT130" i="370"/>
  <c r="AS130" i="370"/>
  <c r="AR130" i="370"/>
  <c r="AQ130" i="370"/>
  <c r="AP130" i="370"/>
  <c r="AO130" i="370"/>
  <c r="AN130" i="370"/>
  <c r="AM130" i="370"/>
  <c r="AL130" i="370"/>
  <c r="AK130" i="370"/>
  <c r="AJ130" i="370"/>
  <c r="AI130" i="370"/>
  <c r="AH130" i="370"/>
  <c r="AG130" i="370"/>
  <c r="AF130" i="370"/>
  <c r="AE130" i="370"/>
  <c r="AD130" i="370"/>
  <c r="AC130" i="370"/>
  <c r="AB130" i="370"/>
  <c r="AA130" i="370"/>
  <c r="Z130" i="370"/>
  <c r="Y130" i="370"/>
  <c r="X130" i="370"/>
  <c r="W130" i="370"/>
  <c r="V130" i="370"/>
  <c r="U130" i="370"/>
  <c r="T130" i="370"/>
  <c r="S130" i="370"/>
  <c r="R130" i="370"/>
  <c r="Q130" i="370"/>
  <c r="A130" i="370"/>
  <c r="A131" i="370" s="1"/>
  <c r="A132" i="370" s="1"/>
  <c r="A134" i="370" s="1"/>
  <c r="A135" i="370" s="1"/>
  <c r="A136" i="370" s="1"/>
  <c r="A137" i="370" s="1"/>
  <c r="A138" i="370" s="1"/>
  <c r="CB128" i="370"/>
  <c r="CA128" i="370"/>
  <c r="BZ128" i="370"/>
  <c r="BY128" i="370"/>
  <c r="P128" i="370"/>
  <c r="N128" i="370"/>
  <c r="E128" i="370"/>
  <c r="D128" i="370"/>
  <c r="C128" i="370"/>
  <c r="CB127" i="370"/>
  <c r="CA127" i="370"/>
  <c r="BZ127" i="370"/>
  <c r="BY127" i="370"/>
  <c r="P127" i="370"/>
  <c r="N127" i="370"/>
  <c r="E127" i="370"/>
  <c r="D127" i="370"/>
  <c r="C127" i="370"/>
  <c r="CB126" i="370"/>
  <c r="CA126" i="370"/>
  <c r="BZ126" i="370"/>
  <c r="BY126" i="370"/>
  <c r="P126" i="370"/>
  <c r="N126" i="370"/>
  <c r="F126" i="370"/>
  <c r="E126" i="370"/>
  <c r="D126" i="370"/>
  <c r="C126" i="370"/>
  <c r="CB125" i="370"/>
  <c r="CA125" i="370"/>
  <c r="BZ125" i="370"/>
  <c r="BY125" i="370"/>
  <c r="P125" i="370"/>
  <c r="N125" i="370"/>
  <c r="F125" i="370"/>
  <c r="E125" i="370"/>
  <c r="D125" i="370"/>
  <c r="C125" i="370"/>
  <c r="CB124" i="370"/>
  <c r="CA124" i="370"/>
  <c r="BZ124" i="370"/>
  <c r="BY124" i="370"/>
  <c r="P124" i="370"/>
  <c r="N124" i="370"/>
  <c r="E124" i="370"/>
  <c r="D124" i="370"/>
  <c r="C124" i="370"/>
  <c r="CB123" i="370"/>
  <c r="CA123" i="370"/>
  <c r="BZ123" i="370"/>
  <c r="BY123" i="370"/>
  <c r="P123" i="370"/>
  <c r="N123" i="370"/>
  <c r="E123" i="370"/>
  <c r="D123" i="370"/>
  <c r="C123" i="370"/>
  <c r="CB122" i="370"/>
  <c r="CA122" i="370"/>
  <c r="BZ122" i="370"/>
  <c r="BY122" i="370"/>
  <c r="P122" i="370"/>
  <c r="N122" i="370"/>
  <c r="F122" i="370"/>
  <c r="E122" i="370"/>
  <c r="D122" i="370"/>
  <c r="C122" i="370"/>
  <c r="CB121" i="370"/>
  <c r="CA121" i="370"/>
  <c r="BZ121" i="370"/>
  <c r="BY121" i="370"/>
  <c r="P121" i="370"/>
  <c r="N121" i="370"/>
  <c r="F121" i="370"/>
  <c r="E121" i="370"/>
  <c r="D121" i="370"/>
  <c r="C121" i="370"/>
  <c r="CB120" i="370"/>
  <c r="CA120" i="370"/>
  <c r="BZ120" i="370"/>
  <c r="BY120" i="370"/>
  <c r="P120" i="370"/>
  <c r="N120" i="370"/>
  <c r="E120" i="370"/>
  <c r="D120" i="370"/>
  <c r="C120" i="370"/>
  <c r="CB119" i="370"/>
  <c r="CA119" i="370"/>
  <c r="BZ119" i="370"/>
  <c r="BY119" i="370"/>
  <c r="P119" i="370"/>
  <c r="N119" i="370"/>
  <c r="E119" i="370"/>
  <c r="D119" i="370"/>
  <c r="C119" i="370"/>
  <c r="CB118" i="370"/>
  <c r="CA118" i="370"/>
  <c r="BZ118" i="370"/>
  <c r="BY118" i="370"/>
  <c r="P118" i="370"/>
  <c r="N118" i="370"/>
  <c r="F118" i="370"/>
  <c r="E118" i="370"/>
  <c r="D118" i="370"/>
  <c r="C118" i="370"/>
  <c r="CB117" i="370"/>
  <c r="CA117" i="370"/>
  <c r="BZ117" i="370"/>
  <c r="BY117" i="370"/>
  <c r="P117" i="370"/>
  <c r="N117" i="370"/>
  <c r="F117" i="370"/>
  <c r="E117" i="370"/>
  <c r="D117" i="370"/>
  <c r="C117" i="370"/>
  <c r="CB116" i="370"/>
  <c r="CA116" i="370"/>
  <c r="BZ116" i="370"/>
  <c r="BY116" i="370"/>
  <c r="P116" i="370"/>
  <c r="N116" i="370"/>
  <c r="E116" i="370"/>
  <c r="D116" i="370"/>
  <c r="C116" i="370"/>
  <c r="CB115" i="370"/>
  <c r="CA115" i="370"/>
  <c r="BZ115" i="370"/>
  <c r="BY115" i="370"/>
  <c r="P115" i="370"/>
  <c r="N115" i="370"/>
  <c r="E115" i="370"/>
  <c r="D115" i="370"/>
  <c r="C115" i="370"/>
  <c r="CB114" i="370"/>
  <c r="CA114" i="370"/>
  <c r="BZ114" i="370"/>
  <c r="BY114" i="370"/>
  <c r="P114" i="370"/>
  <c r="N114" i="370"/>
  <c r="F114" i="370"/>
  <c r="E114" i="370"/>
  <c r="D114" i="370"/>
  <c r="C114" i="370"/>
  <c r="CB113" i="370"/>
  <c r="CA113" i="370"/>
  <c r="BZ113" i="370"/>
  <c r="BY113" i="370"/>
  <c r="P113" i="370"/>
  <c r="N113" i="370"/>
  <c r="F113" i="370"/>
  <c r="E113" i="370"/>
  <c r="D113" i="370"/>
  <c r="C113" i="370"/>
  <c r="CB112" i="370"/>
  <c r="CA112" i="370"/>
  <c r="BZ112" i="370"/>
  <c r="BY112" i="370"/>
  <c r="P112" i="370"/>
  <c r="N112" i="370"/>
  <c r="E112" i="370"/>
  <c r="D112" i="370"/>
  <c r="C112" i="370"/>
  <c r="CB111" i="370"/>
  <c r="CA111" i="370"/>
  <c r="BZ111" i="370"/>
  <c r="BY111" i="370"/>
  <c r="P111" i="370"/>
  <c r="N111" i="370"/>
  <c r="E111" i="370"/>
  <c r="D111" i="370"/>
  <c r="C111" i="370"/>
  <c r="CB110" i="370"/>
  <c r="CA110" i="370"/>
  <c r="BZ110" i="370"/>
  <c r="BY110" i="370"/>
  <c r="P110" i="370"/>
  <c r="N110" i="370"/>
  <c r="F110" i="370"/>
  <c r="E110" i="370"/>
  <c r="D110" i="370"/>
  <c r="C110" i="370"/>
  <c r="CB109" i="370"/>
  <c r="CA109" i="370"/>
  <c r="CA129" i="370" s="1"/>
  <c r="BZ109" i="370"/>
  <c r="BZ129" i="370" s="1"/>
  <c r="BY109" i="370"/>
  <c r="BY129" i="370" s="1"/>
  <c r="P109" i="370"/>
  <c r="N109" i="370"/>
  <c r="F109" i="370"/>
  <c r="E109" i="370"/>
  <c r="D109" i="370"/>
  <c r="C109" i="370"/>
  <c r="CC107" i="370"/>
  <c r="CD107" i="370" s="1"/>
  <c r="CB107" i="370"/>
  <c r="K107" i="370" s="1"/>
  <c r="A107" i="370"/>
  <c r="A108" i="370" s="1"/>
  <c r="A109" i="370" s="1"/>
  <c r="A110" i="370" s="1"/>
  <c r="A111" i="370" s="1"/>
  <c r="A112" i="370" s="1"/>
  <c r="A113" i="370" s="1"/>
  <c r="A114" i="370" s="1"/>
  <c r="A115" i="370" s="1"/>
  <c r="A116" i="370" s="1"/>
  <c r="A117" i="370" s="1"/>
  <c r="A118" i="370" s="1"/>
  <c r="A119" i="370" s="1"/>
  <c r="A120" i="370" s="1"/>
  <c r="A121" i="370" s="1"/>
  <c r="A122" i="370" s="1"/>
  <c r="A123" i="370" s="1"/>
  <c r="A124" i="370" s="1"/>
  <c r="A125" i="370" s="1"/>
  <c r="A126" i="370" s="1"/>
  <c r="A127" i="370" s="1"/>
  <c r="A128" i="370" s="1"/>
  <c r="A129" i="370" s="1"/>
  <c r="BX103" i="370"/>
  <c r="BW103" i="370"/>
  <c r="BV103" i="370"/>
  <c r="BU103" i="370"/>
  <c r="BT103" i="370"/>
  <c r="BS103" i="370"/>
  <c r="BR103" i="370"/>
  <c r="BQ103" i="370"/>
  <c r="BP103" i="370"/>
  <c r="BO103" i="370"/>
  <c r="BN103" i="370"/>
  <c r="BM103" i="370"/>
  <c r="BL103" i="370"/>
  <c r="BK103" i="370"/>
  <c r="BJ103" i="370"/>
  <c r="BI103" i="370"/>
  <c r="BH103" i="370"/>
  <c r="BG103" i="370"/>
  <c r="BF103" i="370"/>
  <c r="BE103" i="370"/>
  <c r="BD103" i="370"/>
  <c r="BC103" i="370"/>
  <c r="BB103" i="370"/>
  <c r="BA103" i="370"/>
  <c r="AZ103" i="370"/>
  <c r="AY103" i="370"/>
  <c r="AX103" i="370"/>
  <c r="AW103" i="370"/>
  <c r="AV103" i="370"/>
  <c r="AU103" i="370"/>
  <c r="AT103" i="370"/>
  <c r="AS103" i="370"/>
  <c r="AR103" i="370"/>
  <c r="AQ103" i="370"/>
  <c r="AP103" i="370"/>
  <c r="AO103" i="370"/>
  <c r="AN103" i="370"/>
  <c r="AM103" i="370"/>
  <c r="AL103" i="370"/>
  <c r="AK103" i="370"/>
  <c r="AJ103" i="370"/>
  <c r="AI103" i="370"/>
  <c r="AH103" i="370"/>
  <c r="AG103" i="370"/>
  <c r="AF103" i="370"/>
  <c r="AE103" i="370"/>
  <c r="AD103" i="370"/>
  <c r="AC103" i="370"/>
  <c r="AB103" i="370"/>
  <c r="AA103" i="370"/>
  <c r="Z103" i="370"/>
  <c r="Y103" i="370"/>
  <c r="X103" i="370"/>
  <c r="W103" i="370"/>
  <c r="V103" i="370"/>
  <c r="U103" i="370"/>
  <c r="T103" i="370"/>
  <c r="S103" i="370"/>
  <c r="R103" i="370"/>
  <c r="Q103" i="370"/>
  <c r="BX102" i="370"/>
  <c r="BW102" i="370"/>
  <c r="BV102" i="370"/>
  <c r="BU102" i="370"/>
  <c r="BT102" i="370"/>
  <c r="BS102" i="370"/>
  <c r="BR102" i="370"/>
  <c r="BQ102" i="370"/>
  <c r="BP102" i="370"/>
  <c r="BO102" i="370"/>
  <c r="BN102" i="370"/>
  <c r="BM102" i="370"/>
  <c r="BL102" i="370"/>
  <c r="BK102" i="370"/>
  <c r="BJ102" i="370"/>
  <c r="BI102" i="370"/>
  <c r="BH102" i="370"/>
  <c r="BG102" i="370"/>
  <c r="BF102" i="370"/>
  <c r="BE102" i="370"/>
  <c r="BD102" i="370"/>
  <c r="BC102" i="370"/>
  <c r="BB102" i="370"/>
  <c r="BA102" i="370"/>
  <c r="AZ102" i="370"/>
  <c r="AY102" i="370"/>
  <c r="AX102" i="370"/>
  <c r="AW102" i="370"/>
  <c r="AV102" i="370"/>
  <c r="AU102" i="370"/>
  <c r="AT102" i="370"/>
  <c r="AS102" i="370"/>
  <c r="AR102" i="370"/>
  <c r="AQ102" i="370"/>
  <c r="AP102" i="370"/>
  <c r="AO102" i="370"/>
  <c r="AN102" i="370"/>
  <c r="AM102" i="370"/>
  <c r="AL102" i="370"/>
  <c r="AK102" i="370"/>
  <c r="AJ102" i="370"/>
  <c r="AI102" i="370"/>
  <c r="AH102" i="370"/>
  <c r="AG102" i="370"/>
  <c r="AF102" i="370"/>
  <c r="AE102" i="370"/>
  <c r="AD102" i="370"/>
  <c r="AC102" i="370"/>
  <c r="AB102" i="370"/>
  <c r="AA102" i="370"/>
  <c r="Z102" i="370"/>
  <c r="Y102" i="370"/>
  <c r="X102" i="370"/>
  <c r="W102" i="370"/>
  <c r="V102" i="370"/>
  <c r="U102" i="370"/>
  <c r="T102" i="370"/>
  <c r="S102" i="370"/>
  <c r="R102" i="370"/>
  <c r="Q102" i="370"/>
  <c r="P102" i="370"/>
  <c r="H102" i="370"/>
  <c r="CC100" i="370" s="1"/>
  <c r="CD100" i="370" s="1"/>
  <c r="BX101" i="370"/>
  <c r="BW101" i="370"/>
  <c r="BV101" i="370"/>
  <c r="BU101" i="370"/>
  <c r="BT101" i="370"/>
  <c r="BS101" i="370"/>
  <c r="BR101" i="370"/>
  <c r="BQ101" i="370"/>
  <c r="BP101" i="370"/>
  <c r="BO101" i="370"/>
  <c r="BN101" i="370"/>
  <c r="BM101" i="370"/>
  <c r="BL101" i="370"/>
  <c r="BK101" i="370"/>
  <c r="BJ101" i="370"/>
  <c r="BI101" i="370"/>
  <c r="BH101" i="370"/>
  <c r="BG101" i="370"/>
  <c r="BF101" i="370"/>
  <c r="BE101" i="370"/>
  <c r="BD101" i="370"/>
  <c r="BC101" i="370"/>
  <c r="BB101" i="370"/>
  <c r="BA101" i="370"/>
  <c r="AZ101" i="370"/>
  <c r="AY101" i="370"/>
  <c r="AX101" i="370"/>
  <c r="AW101" i="370"/>
  <c r="AV101" i="370"/>
  <c r="AU101" i="370"/>
  <c r="AT101" i="370"/>
  <c r="AS101" i="370"/>
  <c r="AR101" i="370"/>
  <c r="AQ101" i="370"/>
  <c r="AP101" i="370"/>
  <c r="AO101" i="370"/>
  <c r="AN101" i="370"/>
  <c r="AM101" i="370"/>
  <c r="AL101" i="370"/>
  <c r="AK101" i="370"/>
  <c r="AJ101" i="370"/>
  <c r="AI101" i="370"/>
  <c r="AH101" i="370"/>
  <c r="AG101" i="370"/>
  <c r="AF101" i="370"/>
  <c r="AE101" i="370"/>
  <c r="AD101" i="370"/>
  <c r="AC101" i="370"/>
  <c r="AB101" i="370"/>
  <c r="AA101" i="370"/>
  <c r="Z101" i="370"/>
  <c r="Y101" i="370"/>
  <c r="X101" i="370"/>
  <c r="W101" i="370"/>
  <c r="V101" i="370"/>
  <c r="U101" i="370"/>
  <c r="T101" i="370"/>
  <c r="S101" i="370"/>
  <c r="R101" i="370"/>
  <c r="Q101" i="370"/>
  <c r="P101" i="370"/>
  <c r="BX100" i="370"/>
  <c r="BW100" i="370"/>
  <c r="BV100" i="370"/>
  <c r="BU100" i="370"/>
  <c r="BT100" i="370"/>
  <c r="BS100" i="370"/>
  <c r="BR100" i="370"/>
  <c r="BQ100" i="370"/>
  <c r="BP100" i="370"/>
  <c r="BO100" i="370"/>
  <c r="BN100" i="370"/>
  <c r="BM100" i="370"/>
  <c r="BL100" i="370"/>
  <c r="BK100" i="370"/>
  <c r="BJ100" i="370"/>
  <c r="BI100" i="370"/>
  <c r="BH100" i="370"/>
  <c r="BG100" i="370"/>
  <c r="BF100" i="370"/>
  <c r="BE100" i="370"/>
  <c r="BD100" i="370"/>
  <c r="BC100" i="370"/>
  <c r="BB100" i="370"/>
  <c r="BA100" i="370"/>
  <c r="AZ100" i="370"/>
  <c r="AY100" i="370"/>
  <c r="AX100" i="370"/>
  <c r="AW100" i="370"/>
  <c r="AV100" i="370"/>
  <c r="AU100" i="370"/>
  <c r="AT100" i="370"/>
  <c r="AS100" i="370"/>
  <c r="AR100" i="370"/>
  <c r="AQ100" i="370"/>
  <c r="AP100" i="370"/>
  <c r="AO100" i="370"/>
  <c r="AN100" i="370"/>
  <c r="AM100" i="370"/>
  <c r="AL100" i="370"/>
  <c r="AK100" i="370"/>
  <c r="AJ100" i="370"/>
  <c r="AI100" i="370"/>
  <c r="AH100" i="370"/>
  <c r="AG100" i="370"/>
  <c r="AF100" i="370"/>
  <c r="AE100" i="370"/>
  <c r="AD100" i="370"/>
  <c r="AC100" i="370"/>
  <c r="AB100" i="370"/>
  <c r="AA100" i="370"/>
  <c r="Z100" i="370"/>
  <c r="Y100" i="370"/>
  <c r="X100" i="370"/>
  <c r="W100" i="370"/>
  <c r="V100" i="370"/>
  <c r="U100" i="370"/>
  <c r="T100" i="370"/>
  <c r="S100" i="370"/>
  <c r="R100" i="370"/>
  <c r="Q100" i="370"/>
  <c r="P100" i="370"/>
  <c r="N100" i="370"/>
  <c r="BX99" i="370"/>
  <c r="BW99" i="370"/>
  <c r="BV99" i="370"/>
  <c r="BU99" i="370"/>
  <c r="BT99" i="370"/>
  <c r="BS99" i="370"/>
  <c r="BR99" i="370"/>
  <c r="BQ99" i="370"/>
  <c r="BP99" i="370"/>
  <c r="BO99" i="370"/>
  <c r="BN99" i="370"/>
  <c r="BM99" i="370"/>
  <c r="BL99" i="370"/>
  <c r="BK99" i="370"/>
  <c r="BJ99" i="370"/>
  <c r="BI99" i="370"/>
  <c r="BH99" i="370"/>
  <c r="BG99" i="370"/>
  <c r="BF99" i="370"/>
  <c r="BE99" i="370"/>
  <c r="BD99" i="370"/>
  <c r="BC99" i="370"/>
  <c r="BB99" i="370"/>
  <c r="BA99" i="370"/>
  <c r="AZ99" i="370"/>
  <c r="AY99" i="370"/>
  <c r="AX99" i="370"/>
  <c r="AW99" i="370"/>
  <c r="AV99" i="370"/>
  <c r="AU99" i="370"/>
  <c r="AT99" i="370"/>
  <c r="AS99" i="370"/>
  <c r="AR99" i="370"/>
  <c r="AQ99" i="370"/>
  <c r="AP99" i="370"/>
  <c r="AO99" i="370"/>
  <c r="AN99" i="370"/>
  <c r="AM99" i="370"/>
  <c r="AL99" i="370"/>
  <c r="AK99" i="370"/>
  <c r="AJ99" i="370"/>
  <c r="AI99" i="370"/>
  <c r="AH99" i="370"/>
  <c r="AG99" i="370"/>
  <c r="AF99" i="370"/>
  <c r="AE99" i="370"/>
  <c r="AD99" i="370"/>
  <c r="AC99" i="370"/>
  <c r="AB99" i="370"/>
  <c r="AA99" i="370"/>
  <c r="Z99" i="370"/>
  <c r="Y99" i="370"/>
  <c r="X99" i="370"/>
  <c r="W99" i="370"/>
  <c r="V99" i="370"/>
  <c r="U99" i="370"/>
  <c r="T99" i="370"/>
  <c r="S99" i="370"/>
  <c r="R99" i="370"/>
  <c r="Q99" i="370"/>
  <c r="N99" i="370"/>
  <c r="BX98" i="370"/>
  <c r="BW98" i="370"/>
  <c r="BV98" i="370"/>
  <c r="BU98" i="370"/>
  <c r="BT98" i="370"/>
  <c r="BS98" i="370"/>
  <c r="BR98" i="370"/>
  <c r="BQ98" i="370"/>
  <c r="BP98" i="370"/>
  <c r="BO98" i="370"/>
  <c r="BN98" i="370"/>
  <c r="BM98" i="370"/>
  <c r="BL98" i="370"/>
  <c r="BK98" i="370"/>
  <c r="BJ98" i="370"/>
  <c r="BI98" i="370"/>
  <c r="BH98" i="370"/>
  <c r="BG98" i="370"/>
  <c r="BF98" i="370"/>
  <c r="BE98" i="370"/>
  <c r="BD98" i="370"/>
  <c r="BC98" i="370"/>
  <c r="BB98" i="370"/>
  <c r="BA98" i="370"/>
  <c r="AZ98" i="370"/>
  <c r="AY98" i="370"/>
  <c r="AX98" i="370"/>
  <c r="AW98" i="370"/>
  <c r="AV98" i="370"/>
  <c r="AU98" i="370"/>
  <c r="AT98" i="370"/>
  <c r="AS98" i="370"/>
  <c r="AR98" i="370"/>
  <c r="AQ98" i="370"/>
  <c r="AP98" i="370"/>
  <c r="AO98" i="370"/>
  <c r="AN98" i="370"/>
  <c r="AM98" i="370"/>
  <c r="AL98" i="370"/>
  <c r="AK98" i="370"/>
  <c r="AJ98" i="370"/>
  <c r="AI98" i="370"/>
  <c r="AH98" i="370"/>
  <c r="AG98" i="370"/>
  <c r="AF98" i="370"/>
  <c r="AE98" i="370"/>
  <c r="AD98" i="370"/>
  <c r="AC98" i="370"/>
  <c r="AB98" i="370"/>
  <c r="AA98" i="370"/>
  <c r="Z98" i="370"/>
  <c r="Y98" i="370"/>
  <c r="X98" i="370"/>
  <c r="W98" i="370"/>
  <c r="V98" i="370"/>
  <c r="U98" i="370"/>
  <c r="T98" i="370"/>
  <c r="S98" i="370"/>
  <c r="R98" i="370"/>
  <c r="Q98" i="370"/>
  <c r="BU97" i="370"/>
  <c r="BI97" i="370"/>
  <c r="AV97" i="370"/>
  <c r="AH97" i="370"/>
  <c r="W97" i="370"/>
  <c r="CC96" i="370"/>
  <c r="CD96" i="370" s="1"/>
  <c r="BX96" i="370"/>
  <c r="BW96" i="370"/>
  <c r="BV96" i="370"/>
  <c r="BU96" i="370"/>
  <c r="BT96" i="370"/>
  <c r="BS96" i="370"/>
  <c r="BR96" i="370"/>
  <c r="BQ96" i="370"/>
  <c r="BP96" i="370"/>
  <c r="BO96" i="370"/>
  <c r="BN96" i="370"/>
  <c r="BM96" i="370"/>
  <c r="BL96" i="370"/>
  <c r="BK96" i="370"/>
  <c r="BJ96" i="370"/>
  <c r="BI96" i="370"/>
  <c r="BH96" i="370"/>
  <c r="BG96" i="370"/>
  <c r="BF96" i="370"/>
  <c r="BE96" i="370"/>
  <c r="BD96" i="370"/>
  <c r="BC96" i="370"/>
  <c r="BB96" i="370"/>
  <c r="BA96" i="370"/>
  <c r="AZ96" i="370"/>
  <c r="AY96" i="370"/>
  <c r="AX96" i="370"/>
  <c r="AW96" i="370"/>
  <c r="AV96" i="370"/>
  <c r="AU96" i="370"/>
  <c r="AT96" i="370"/>
  <c r="AS96" i="370"/>
  <c r="AR96" i="370"/>
  <c r="AQ96" i="370"/>
  <c r="AP96" i="370"/>
  <c r="AO96" i="370"/>
  <c r="AN96" i="370"/>
  <c r="AM96" i="370"/>
  <c r="AL96" i="370"/>
  <c r="AK96" i="370"/>
  <c r="AJ96" i="370"/>
  <c r="AI96" i="370"/>
  <c r="AH96" i="370"/>
  <c r="AG96" i="370"/>
  <c r="AF96" i="370"/>
  <c r="AE96" i="370"/>
  <c r="AD96" i="370"/>
  <c r="AC96" i="370"/>
  <c r="AB96" i="370"/>
  <c r="AA96" i="370"/>
  <c r="Z96" i="370"/>
  <c r="Y96" i="370"/>
  <c r="X96" i="370"/>
  <c r="W96" i="370"/>
  <c r="V96" i="370"/>
  <c r="U96" i="370"/>
  <c r="T96" i="370"/>
  <c r="S96" i="370"/>
  <c r="R96" i="370"/>
  <c r="Q96" i="370"/>
  <c r="CB94" i="370"/>
  <c r="CA94" i="370"/>
  <c r="BZ94" i="370"/>
  <c r="BY94" i="370"/>
  <c r="C94" i="370" s="1"/>
  <c r="P94" i="370"/>
  <c r="N94" i="370"/>
  <c r="E94" i="370"/>
  <c r="D94" i="370"/>
  <c r="CA93" i="370"/>
  <c r="E93" i="370" s="1"/>
  <c r="BZ93" i="370"/>
  <c r="BY93" i="370"/>
  <c r="CB93" i="370" s="1"/>
  <c r="P93" i="370"/>
  <c r="N93" i="370"/>
  <c r="D93" i="370"/>
  <c r="CA92" i="370"/>
  <c r="CB92" i="370" s="1"/>
  <c r="BZ92" i="370"/>
  <c r="BY92" i="370"/>
  <c r="C92" i="370" s="1"/>
  <c r="P92" i="370"/>
  <c r="N92" i="370"/>
  <c r="D92" i="370"/>
  <c r="CA91" i="370"/>
  <c r="E91" i="370" s="1"/>
  <c r="BZ91" i="370"/>
  <c r="BY91" i="370"/>
  <c r="C91" i="370" s="1"/>
  <c r="P91" i="370"/>
  <c r="N91" i="370"/>
  <c r="D91" i="370"/>
  <c r="CA90" i="370"/>
  <c r="E90" i="370" s="1"/>
  <c r="BZ90" i="370"/>
  <c r="BY90" i="370"/>
  <c r="CB90" i="370" s="1"/>
  <c r="P90" i="370"/>
  <c r="N90" i="370"/>
  <c r="D90" i="370"/>
  <c r="C90" i="370"/>
  <c r="CA89" i="370"/>
  <c r="CB89" i="370" s="1"/>
  <c r="BZ89" i="370"/>
  <c r="BY89" i="370"/>
  <c r="P89" i="370"/>
  <c r="N89" i="370"/>
  <c r="D89" i="370"/>
  <c r="C89" i="370"/>
  <c r="CA88" i="370"/>
  <c r="BZ88" i="370"/>
  <c r="BY88" i="370"/>
  <c r="CB88" i="370" s="1"/>
  <c r="P88" i="370"/>
  <c r="N88" i="370"/>
  <c r="E88" i="370"/>
  <c r="D88" i="370"/>
  <c r="C88" i="370"/>
  <c r="CB87" i="370"/>
  <c r="CA87" i="370"/>
  <c r="BZ87" i="370"/>
  <c r="BY87" i="370"/>
  <c r="C87" i="370" s="1"/>
  <c r="P87" i="370"/>
  <c r="N87" i="370"/>
  <c r="E87" i="370"/>
  <c r="D87" i="370"/>
  <c r="CB86" i="370"/>
  <c r="CA86" i="370"/>
  <c r="BZ86" i="370"/>
  <c r="BY86" i="370"/>
  <c r="P86" i="370"/>
  <c r="N86" i="370"/>
  <c r="F86" i="370"/>
  <c r="E86" i="370"/>
  <c r="D86" i="370"/>
  <c r="C86" i="370"/>
  <c r="CA85" i="370"/>
  <c r="E85" i="370" s="1"/>
  <c r="BZ85" i="370"/>
  <c r="BY85" i="370"/>
  <c r="CB85" i="370" s="1"/>
  <c r="P85" i="370"/>
  <c r="N85" i="370"/>
  <c r="D85" i="370"/>
  <c r="C85" i="370"/>
  <c r="CA84" i="370"/>
  <c r="BZ84" i="370"/>
  <c r="D84" i="370" s="1"/>
  <c r="BY84" i="370"/>
  <c r="CB84" i="370" s="1"/>
  <c r="P84" i="370"/>
  <c r="N84" i="370"/>
  <c r="E84" i="370"/>
  <c r="C84" i="370"/>
  <c r="CA83" i="370"/>
  <c r="BZ83" i="370"/>
  <c r="BY83" i="370"/>
  <c r="C83" i="370" s="1"/>
  <c r="P83" i="370"/>
  <c r="N83" i="370"/>
  <c r="E83" i="370"/>
  <c r="D83" i="370"/>
  <c r="CA82" i="370"/>
  <c r="BZ82" i="370"/>
  <c r="BY82" i="370"/>
  <c r="CB82" i="370" s="1"/>
  <c r="P82" i="370"/>
  <c r="N82" i="370"/>
  <c r="E82" i="370"/>
  <c r="D82" i="370"/>
  <c r="C82" i="370"/>
  <c r="CB81" i="370"/>
  <c r="CA81" i="370"/>
  <c r="BZ81" i="370"/>
  <c r="BY81" i="370"/>
  <c r="P81" i="370"/>
  <c r="N81" i="370"/>
  <c r="F81" i="370"/>
  <c r="E81" i="370"/>
  <c r="D81" i="370"/>
  <c r="C81" i="370"/>
  <c r="CA80" i="370"/>
  <c r="CB80" i="370" s="1"/>
  <c r="BZ80" i="370"/>
  <c r="BY80" i="370"/>
  <c r="P80" i="370"/>
  <c r="N80" i="370"/>
  <c r="E80" i="370"/>
  <c r="D80" i="370"/>
  <c r="C80" i="370"/>
  <c r="CA79" i="370"/>
  <c r="BZ79" i="370"/>
  <c r="CB79" i="370" s="1"/>
  <c r="BY79" i="370"/>
  <c r="P79" i="370"/>
  <c r="N79" i="370"/>
  <c r="E79" i="370"/>
  <c r="D79" i="370"/>
  <c r="C79" i="370"/>
  <c r="CB78" i="370"/>
  <c r="CA78" i="370"/>
  <c r="BZ78" i="370"/>
  <c r="BY78" i="370"/>
  <c r="P78" i="370"/>
  <c r="N78" i="370"/>
  <c r="F78" i="370"/>
  <c r="E78" i="370"/>
  <c r="D78" i="370"/>
  <c r="C78" i="370"/>
  <c r="CA77" i="370"/>
  <c r="AF50" i="370" s="1"/>
  <c r="BZ77" i="370"/>
  <c r="BY77" i="370"/>
  <c r="CB77" i="370" s="1"/>
  <c r="P77" i="370"/>
  <c r="N77" i="370"/>
  <c r="D77" i="370"/>
  <c r="C77" i="370"/>
  <c r="AA49" i="370"/>
  <c r="CB76" i="370"/>
  <c r="CC76" i="370" s="1"/>
  <c r="P76" i="370"/>
  <c r="N76" i="370"/>
  <c r="E76" i="370"/>
  <c r="C76" i="370"/>
  <c r="CA75" i="370"/>
  <c r="BZ75" i="370"/>
  <c r="BZ95" i="370" s="1"/>
  <c r="BY75" i="370"/>
  <c r="BY95" i="370" s="1"/>
  <c r="P75" i="370"/>
  <c r="N75" i="370"/>
  <c r="E75" i="370"/>
  <c r="D75" i="370"/>
  <c r="A74" i="370"/>
  <c r="A75" i="370" s="1"/>
  <c r="CD73" i="370"/>
  <c r="CC73" i="370"/>
  <c r="CB73" i="370"/>
  <c r="K73" i="370"/>
  <c r="A73" i="370"/>
  <c r="Q53" i="370"/>
  <c r="O53" i="370"/>
  <c r="Q52" i="370"/>
  <c r="O52" i="370"/>
  <c r="Q51" i="370"/>
  <c r="O51" i="370"/>
  <c r="Q50" i="370"/>
  <c r="O50" i="370"/>
  <c r="AF49" i="370"/>
  <c r="Q49" i="370"/>
  <c r="O49" i="370"/>
  <c r="AA48" i="370"/>
  <c r="Q48" i="370"/>
  <c r="O48" i="370"/>
  <c r="V47" i="370"/>
  <c r="Q47" i="370"/>
  <c r="O47" i="370"/>
  <c r="V46" i="370"/>
  <c r="Q46" i="370"/>
  <c r="O46" i="370"/>
  <c r="V45" i="370"/>
  <c r="Q45" i="370"/>
  <c r="O45" i="370"/>
  <c r="O86" i="370" s="1"/>
  <c r="B86" i="370" s="1"/>
  <c r="V44" i="370"/>
  <c r="Q44" i="370"/>
  <c r="O44" i="370"/>
  <c r="O85" i="370" s="1"/>
  <c r="B85" i="370" s="1"/>
  <c r="CD43" i="370"/>
  <c r="AA43" i="370"/>
  <c r="Q43" i="370"/>
  <c r="O43" i="370"/>
  <c r="AA42" i="370"/>
  <c r="Q42" i="370"/>
  <c r="O42" i="370"/>
  <c r="V41" i="370"/>
  <c r="Q41" i="370"/>
  <c r="O41" i="370"/>
  <c r="Q40" i="370"/>
  <c r="O40" i="370"/>
  <c r="O81" i="370" s="1"/>
  <c r="B81" i="370" s="1"/>
  <c r="Q39" i="370"/>
  <c r="O39" i="370"/>
  <c r="Q38" i="370"/>
  <c r="O38" i="370"/>
  <c r="Q37" i="370"/>
  <c r="O37" i="370"/>
  <c r="Q36" i="370"/>
  <c r="O36" i="370"/>
  <c r="AF35" i="370"/>
  <c r="Q35" i="370"/>
  <c r="O35" i="370"/>
  <c r="O76" i="370" s="1"/>
  <c r="B76" i="370" s="1"/>
  <c r="AA34" i="370"/>
  <c r="Q34" i="370"/>
  <c r="O34" i="370"/>
  <c r="BR29" i="370"/>
  <c r="CD29" i="370" s="1"/>
  <c r="AZ29" i="370"/>
  <c r="BR27" i="370"/>
  <c r="CD27" i="370" s="1"/>
  <c r="AZ27" i="370"/>
  <c r="BZ26" i="370"/>
  <c r="BR23" i="370"/>
  <c r="CD23" i="370" s="1"/>
  <c r="AZ23" i="370"/>
  <c r="AJ23" i="370"/>
  <c r="BR21" i="370"/>
  <c r="AZ21" i="370"/>
  <c r="AC165" i="370" s="1"/>
  <c r="U17" i="370"/>
  <c r="BR16" i="370"/>
  <c r="AJ16" i="370"/>
  <c r="U16" i="370"/>
  <c r="BR15" i="370"/>
  <c r="AJ15" i="370"/>
  <c r="U15" i="370"/>
  <c r="BR14" i="370"/>
  <c r="U14" i="370"/>
  <c r="BR13" i="370"/>
  <c r="U13" i="370"/>
  <c r="CB8" i="370"/>
  <c r="CB7" i="370"/>
  <c r="CB6" i="370"/>
  <c r="BX239" i="369"/>
  <c r="BW239" i="369"/>
  <c r="BV239" i="369"/>
  <c r="BU239" i="369"/>
  <c r="BT239" i="369"/>
  <c r="BS239" i="369"/>
  <c r="BR239" i="369"/>
  <c r="BQ239" i="369"/>
  <c r="BP239" i="369"/>
  <c r="BO239" i="369"/>
  <c r="BN239" i="369"/>
  <c r="BM239" i="369"/>
  <c r="BL239" i="369"/>
  <c r="BK239" i="369"/>
  <c r="BJ239" i="369"/>
  <c r="BI239" i="369"/>
  <c r="BH239" i="369"/>
  <c r="BG239" i="369"/>
  <c r="BF239" i="369"/>
  <c r="BE239" i="369"/>
  <c r="BD239" i="369"/>
  <c r="BC239" i="369"/>
  <c r="BB239" i="369"/>
  <c r="BA239" i="369"/>
  <c r="AZ239" i="369"/>
  <c r="AY239" i="369"/>
  <c r="AX239" i="369"/>
  <c r="AW239" i="369"/>
  <c r="AV239" i="369"/>
  <c r="AU239" i="369"/>
  <c r="AT239" i="369"/>
  <c r="AS239" i="369"/>
  <c r="AR239" i="369"/>
  <c r="AQ239" i="369"/>
  <c r="AP239" i="369"/>
  <c r="AO239" i="369"/>
  <c r="AN239" i="369"/>
  <c r="AM239" i="369"/>
  <c r="AL239" i="369"/>
  <c r="AK239" i="369"/>
  <c r="AJ239" i="369"/>
  <c r="AI239" i="369"/>
  <c r="AH239" i="369"/>
  <c r="AG239" i="369"/>
  <c r="AF239" i="369"/>
  <c r="AE239" i="369"/>
  <c r="AD239" i="369"/>
  <c r="AC239" i="369"/>
  <c r="AB239" i="369"/>
  <c r="AA239" i="369"/>
  <c r="Z239" i="369"/>
  <c r="Y239" i="369"/>
  <c r="X239" i="369"/>
  <c r="W239" i="369"/>
  <c r="V239" i="369"/>
  <c r="U239" i="369"/>
  <c r="T239" i="369"/>
  <c r="S239" i="369"/>
  <c r="R239" i="369"/>
  <c r="Q239" i="369"/>
  <c r="BX238" i="369"/>
  <c r="BW238" i="369"/>
  <c r="BV238" i="369"/>
  <c r="BU238" i="369"/>
  <c r="BT238" i="369"/>
  <c r="BS238" i="369"/>
  <c r="BR238" i="369"/>
  <c r="BQ238" i="369"/>
  <c r="BP238" i="369"/>
  <c r="BO238" i="369"/>
  <c r="BN238" i="369"/>
  <c r="BM238" i="369"/>
  <c r="BL238" i="369"/>
  <c r="BK238" i="369"/>
  <c r="BJ238" i="369"/>
  <c r="BI238" i="369"/>
  <c r="BH238" i="369"/>
  <c r="BG238" i="369"/>
  <c r="BF238" i="369"/>
  <c r="BE238" i="369"/>
  <c r="BD238" i="369"/>
  <c r="BC238" i="369"/>
  <c r="BB238" i="369"/>
  <c r="BA238" i="369"/>
  <c r="AZ238" i="369"/>
  <c r="AY238" i="369"/>
  <c r="AX238" i="369"/>
  <c r="AW238" i="369"/>
  <c r="AV238" i="369"/>
  <c r="AU238" i="369"/>
  <c r="AT238" i="369"/>
  <c r="AS238" i="369"/>
  <c r="AR238" i="369"/>
  <c r="AQ238" i="369"/>
  <c r="AP238" i="369"/>
  <c r="AO238" i="369"/>
  <c r="AN238" i="369"/>
  <c r="AM238" i="369"/>
  <c r="AL238" i="369"/>
  <c r="AK238" i="369"/>
  <c r="AJ238" i="369"/>
  <c r="AI238" i="369"/>
  <c r="AH238" i="369"/>
  <c r="AG238" i="369"/>
  <c r="AF238" i="369"/>
  <c r="AE238" i="369"/>
  <c r="AD238" i="369"/>
  <c r="AC238" i="369"/>
  <c r="AB238" i="369"/>
  <c r="AA238" i="369"/>
  <c r="Z238" i="369"/>
  <c r="Y238" i="369"/>
  <c r="X238" i="369"/>
  <c r="W238" i="369"/>
  <c r="V238" i="369"/>
  <c r="U238" i="369"/>
  <c r="T238" i="369"/>
  <c r="S238" i="369"/>
  <c r="R238" i="369"/>
  <c r="Q238" i="369"/>
  <c r="P238" i="369"/>
  <c r="H238" i="369"/>
  <c r="CC236" i="369" s="1"/>
  <c r="CD236" i="369" s="1"/>
  <c r="BX237" i="369"/>
  <c r="BW237" i="369"/>
  <c r="BV237" i="369"/>
  <c r="BU237" i="369"/>
  <c r="BT237" i="369"/>
  <c r="BS237" i="369"/>
  <c r="BR237" i="369"/>
  <c r="BQ237" i="369"/>
  <c r="BP237" i="369"/>
  <c r="BO237" i="369"/>
  <c r="BN237" i="369"/>
  <c r="BM237" i="369"/>
  <c r="BL237" i="369"/>
  <c r="BK237" i="369"/>
  <c r="BJ237" i="369"/>
  <c r="BI237" i="369"/>
  <c r="BH237" i="369"/>
  <c r="BG237" i="369"/>
  <c r="BF237" i="369"/>
  <c r="BE237" i="369"/>
  <c r="BD237" i="369"/>
  <c r="BC237" i="369"/>
  <c r="BB237" i="369"/>
  <c r="BA237" i="369"/>
  <c r="AZ237" i="369"/>
  <c r="AY237" i="369"/>
  <c r="AX237" i="369"/>
  <c r="AW237" i="369"/>
  <c r="AV237" i="369"/>
  <c r="AU237" i="369"/>
  <c r="AT237" i="369"/>
  <c r="AS237" i="369"/>
  <c r="AR237" i="369"/>
  <c r="AQ237" i="369"/>
  <c r="AP237" i="369"/>
  <c r="AO237" i="369"/>
  <c r="AN237" i="369"/>
  <c r="AM237" i="369"/>
  <c r="AL237" i="369"/>
  <c r="AK237" i="369"/>
  <c r="AJ237" i="369"/>
  <c r="AI237" i="369"/>
  <c r="AH237" i="369"/>
  <c r="AG237" i="369"/>
  <c r="AF237" i="369"/>
  <c r="AE237" i="369"/>
  <c r="AD237" i="369"/>
  <c r="AC237" i="369"/>
  <c r="AB237" i="369"/>
  <c r="AA237" i="369"/>
  <c r="Z237" i="369"/>
  <c r="Y237" i="369"/>
  <c r="X237" i="369"/>
  <c r="W237" i="369"/>
  <c r="V237" i="369"/>
  <c r="U237" i="369"/>
  <c r="T237" i="369"/>
  <c r="S237" i="369"/>
  <c r="R237" i="369"/>
  <c r="Q237" i="369"/>
  <c r="P237" i="369"/>
  <c r="BX236" i="369"/>
  <c r="BW236" i="369"/>
  <c r="BV236" i="369"/>
  <c r="BU236" i="369"/>
  <c r="BT236" i="369"/>
  <c r="BS236" i="369"/>
  <c r="BR236" i="369"/>
  <c r="BQ236" i="369"/>
  <c r="BP236" i="369"/>
  <c r="BO236" i="369"/>
  <c r="BN236" i="369"/>
  <c r="BM236" i="369"/>
  <c r="BL236" i="369"/>
  <c r="BK236" i="369"/>
  <c r="BJ236" i="369"/>
  <c r="BI236" i="369"/>
  <c r="BH236" i="369"/>
  <c r="BG236" i="369"/>
  <c r="BF236" i="369"/>
  <c r="BE236" i="369"/>
  <c r="BD236" i="369"/>
  <c r="BC236" i="369"/>
  <c r="BB236" i="369"/>
  <c r="BA236" i="369"/>
  <c r="AZ236" i="369"/>
  <c r="AY236" i="369"/>
  <c r="AX236" i="369"/>
  <c r="AW236" i="369"/>
  <c r="AV236" i="369"/>
  <c r="AU236" i="369"/>
  <c r="AT236" i="369"/>
  <c r="AS236" i="369"/>
  <c r="AR236" i="369"/>
  <c r="AQ236" i="369"/>
  <c r="AP236" i="369"/>
  <c r="AO236" i="369"/>
  <c r="AN236" i="369"/>
  <c r="AM236" i="369"/>
  <c r="AL236" i="369"/>
  <c r="AK236" i="369"/>
  <c r="AJ236" i="369"/>
  <c r="AI236" i="369"/>
  <c r="AH236" i="369"/>
  <c r="AG236" i="369"/>
  <c r="AF236" i="369"/>
  <c r="AE236" i="369"/>
  <c r="AD236" i="369"/>
  <c r="AC236" i="369"/>
  <c r="AB236" i="369"/>
  <c r="AA236" i="369"/>
  <c r="Z236" i="369"/>
  <c r="Y236" i="369"/>
  <c r="X236" i="369"/>
  <c r="W236" i="369"/>
  <c r="V236" i="369"/>
  <c r="U236" i="369"/>
  <c r="T236" i="369"/>
  <c r="S236" i="369"/>
  <c r="R236" i="369"/>
  <c r="Q236" i="369"/>
  <c r="P236" i="369"/>
  <c r="N236" i="369"/>
  <c r="BX235" i="369"/>
  <c r="BW235" i="369"/>
  <c r="BV235" i="369"/>
  <c r="BU235" i="369"/>
  <c r="BT235" i="369"/>
  <c r="BS235" i="369"/>
  <c r="BR235" i="369"/>
  <c r="BQ235" i="369"/>
  <c r="BP235" i="369"/>
  <c r="BO235" i="369"/>
  <c r="BN235" i="369"/>
  <c r="BM235" i="369"/>
  <c r="BL235" i="369"/>
  <c r="BK235" i="369"/>
  <c r="BJ235" i="369"/>
  <c r="BI235" i="369"/>
  <c r="BH235" i="369"/>
  <c r="BG235" i="369"/>
  <c r="BF235" i="369"/>
  <c r="BE235" i="369"/>
  <c r="BD235" i="369"/>
  <c r="BC235" i="369"/>
  <c r="BB235" i="369"/>
  <c r="BA235" i="369"/>
  <c r="AZ235" i="369"/>
  <c r="AY235" i="369"/>
  <c r="AX235" i="369"/>
  <c r="AW235" i="369"/>
  <c r="AV235" i="369"/>
  <c r="AU235" i="369"/>
  <c r="AT235" i="369"/>
  <c r="AS235" i="369"/>
  <c r="AR235" i="369"/>
  <c r="AQ235" i="369"/>
  <c r="AP235" i="369"/>
  <c r="AO235" i="369"/>
  <c r="AN235" i="369"/>
  <c r="AM235" i="369"/>
  <c r="AL235" i="369"/>
  <c r="AK235" i="369"/>
  <c r="AJ235" i="369"/>
  <c r="AI235" i="369"/>
  <c r="AH235" i="369"/>
  <c r="AG235" i="369"/>
  <c r="AF235" i="369"/>
  <c r="AE235" i="369"/>
  <c r="AD235" i="369"/>
  <c r="AC235" i="369"/>
  <c r="AB235" i="369"/>
  <c r="AA235" i="369"/>
  <c r="Z235" i="369"/>
  <c r="Y235" i="369"/>
  <c r="X235" i="369"/>
  <c r="W235" i="369"/>
  <c r="V235" i="369"/>
  <c r="U235" i="369"/>
  <c r="T235" i="369"/>
  <c r="S235" i="369"/>
  <c r="R235" i="369"/>
  <c r="Q235" i="369"/>
  <c r="N235" i="369"/>
  <c r="BX234" i="369"/>
  <c r="BW234" i="369"/>
  <c r="BV234" i="369"/>
  <c r="BU234" i="369"/>
  <c r="BT234" i="369"/>
  <c r="BS234" i="369"/>
  <c r="BR234" i="369"/>
  <c r="BQ234" i="369"/>
  <c r="BP234" i="369"/>
  <c r="BO234" i="369"/>
  <c r="BN234" i="369"/>
  <c r="BM234" i="369"/>
  <c r="BL234" i="369"/>
  <c r="BK234" i="369"/>
  <c r="BJ234" i="369"/>
  <c r="BI234" i="369"/>
  <c r="BH234" i="369"/>
  <c r="BG234" i="369"/>
  <c r="BF234" i="369"/>
  <c r="BE234" i="369"/>
  <c r="BD234" i="369"/>
  <c r="BC234" i="369"/>
  <c r="BB234" i="369"/>
  <c r="BA234" i="369"/>
  <c r="AZ234" i="369"/>
  <c r="AY234" i="369"/>
  <c r="AX234" i="369"/>
  <c r="AW234" i="369"/>
  <c r="AV234" i="369"/>
  <c r="AU234" i="369"/>
  <c r="AT234" i="369"/>
  <c r="AS234" i="369"/>
  <c r="AR234" i="369"/>
  <c r="AQ234" i="369"/>
  <c r="AP234" i="369"/>
  <c r="AO234" i="369"/>
  <c r="AN234" i="369"/>
  <c r="AM234" i="369"/>
  <c r="AL234" i="369"/>
  <c r="AK234" i="369"/>
  <c r="AJ234" i="369"/>
  <c r="AI234" i="369"/>
  <c r="AH234" i="369"/>
  <c r="AG234" i="369"/>
  <c r="AF234" i="369"/>
  <c r="AE234" i="369"/>
  <c r="AD234" i="369"/>
  <c r="AC234" i="369"/>
  <c r="AB234" i="369"/>
  <c r="AA234" i="369"/>
  <c r="Z234" i="369"/>
  <c r="Y234" i="369"/>
  <c r="X234" i="369"/>
  <c r="W234" i="369"/>
  <c r="V234" i="369"/>
  <c r="U234" i="369"/>
  <c r="T234" i="369"/>
  <c r="S234" i="369"/>
  <c r="R234" i="369"/>
  <c r="G234" i="369" s="1"/>
  <c r="Q234" i="369"/>
  <c r="CC232" i="369"/>
  <c r="CD232" i="369" s="1"/>
  <c r="BX232" i="369"/>
  <c r="BW232" i="369"/>
  <c r="BV232" i="369"/>
  <c r="BU232" i="369"/>
  <c r="BT232" i="369"/>
  <c r="BS232" i="369"/>
  <c r="BR232" i="369"/>
  <c r="BQ232" i="369"/>
  <c r="BP232" i="369"/>
  <c r="BO232" i="369"/>
  <c r="BN232" i="369"/>
  <c r="BM232" i="369"/>
  <c r="BL232" i="369"/>
  <c r="BK232" i="369"/>
  <c r="BJ232" i="369"/>
  <c r="BI232" i="369"/>
  <c r="BH232" i="369"/>
  <c r="BG232" i="369"/>
  <c r="BF232" i="369"/>
  <c r="BE232" i="369"/>
  <c r="BD232" i="369"/>
  <c r="BC232" i="369"/>
  <c r="BB232" i="369"/>
  <c r="BA232" i="369"/>
  <c r="AZ232" i="369"/>
  <c r="AY232" i="369"/>
  <c r="AX232" i="369"/>
  <c r="AW232" i="369"/>
  <c r="AV232" i="369"/>
  <c r="AU232" i="369"/>
  <c r="AT232" i="369"/>
  <c r="AS232" i="369"/>
  <c r="AR232" i="369"/>
  <c r="AQ232" i="369"/>
  <c r="AP232" i="369"/>
  <c r="AO232" i="369"/>
  <c r="AN232" i="369"/>
  <c r="AM232" i="369"/>
  <c r="AL232" i="369"/>
  <c r="AK232" i="369"/>
  <c r="AJ232" i="369"/>
  <c r="AI232" i="369"/>
  <c r="AH232" i="369"/>
  <c r="AG232" i="369"/>
  <c r="AF232" i="369"/>
  <c r="AE232" i="369"/>
  <c r="AD232" i="369"/>
  <c r="AC232" i="369"/>
  <c r="AB232" i="369"/>
  <c r="AA232" i="369"/>
  <c r="Z232" i="369"/>
  <c r="Y232" i="369"/>
  <c r="X232" i="369"/>
  <c r="W232" i="369"/>
  <c r="V232" i="369"/>
  <c r="U232" i="369"/>
  <c r="T232" i="369"/>
  <c r="S232" i="369"/>
  <c r="R232" i="369"/>
  <c r="Q232" i="369"/>
  <c r="CA230" i="369"/>
  <c r="E230" i="369" s="1"/>
  <c r="BZ230" i="369"/>
  <c r="BY230" i="369"/>
  <c r="CB230" i="369" s="1"/>
  <c r="P230" i="369"/>
  <c r="N230" i="369"/>
  <c r="D230" i="369"/>
  <c r="C230" i="369"/>
  <c r="CA229" i="369"/>
  <c r="E229" i="369" s="1"/>
  <c r="BZ229" i="369"/>
  <c r="BY229" i="369"/>
  <c r="CB229" i="369" s="1"/>
  <c r="P229" i="369"/>
  <c r="N229" i="369"/>
  <c r="D229" i="369"/>
  <c r="C229" i="369"/>
  <c r="CA228" i="369"/>
  <c r="E228" i="369" s="1"/>
  <c r="BZ228" i="369"/>
  <c r="BY228" i="369"/>
  <c r="CB228" i="369" s="1"/>
  <c r="P228" i="369"/>
  <c r="N228" i="369"/>
  <c r="D228" i="369"/>
  <c r="C228" i="369"/>
  <c r="CA227" i="369"/>
  <c r="E227" i="369" s="1"/>
  <c r="BZ227" i="369"/>
  <c r="BY227" i="369"/>
  <c r="CB227" i="369" s="1"/>
  <c r="P227" i="369"/>
  <c r="N227" i="369"/>
  <c r="D227" i="369"/>
  <c r="C227" i="369"/>
  <c r="CA226" i="369"/>
  <c r="E226" i="369" s="1"/>
  <c r="BZ226" i="369"/>
  <c r="BY226" i="369"/>
  <c r="P226" i="369"/>
  <c r="N226" i="369"/>
  <c r="D226" i="369"/>
  <c r="C226" i="369"/>
  <c r="CA225" i="369"/>
  <c r="E225" i="369" s="1"/>
  <c r="BZ225" i="369"/>
  <c r="BY225" i="369"/>
  <c r="P225" i="369"/>
  <c r="N225" i="369"/>
  <c r="D225" i="369"/>
  <c r="C225" i="369"/>
  <c r="CA224" i="369"/>
  <c r="E224" i="369" s="1"/>
  <c r="BZ224" i="369"/>
  <c r="BY224" i="369"/>
  <c r="P224" i="369"/>
  <c r="N224" i="369"/>
  <c r="D224" i="369"/>
  <c r="C224" i="369"/>
  <c r="CA223" i="369"/>
  <c r="E223" i="369" s="1"/>
  <c r="BZ223" i="369"/>
  <c r="BY223" i="369"/>
  <c r="P223" i="369"/>
  <c r="N223" i="369"/>
  <c r="D223" i="369"/>
  <c r="C223" i="369"/>
  <c r="CA222" i="369"/>
  <c r="E222" i="369" s="1"/>
  <c r="BZ222" i="369"/>
  <c r="BY222" i="369"/>
  <c r="P222" i="369"/>
  <c r="N222" i="369"/>
  <c r="D222" i="369"/>
  <c r="C222" i="369"/>
  <c r="CA221" i="369"/>
  <c r="E221" i="369" s="1"/>
  <c r="BZ221" i="369"/>
  <c r="BY221" i="369"/>
  <c r="P221" i="369"/>
  <c r="N221" i="369"/>
  <c r="D221" i="369"/>
  <c r="C221" i="369"/>
  <c r="CA220" i="369"/>
  <c r="E220" i="369" s="1"/>
  <c r="BZ220" i="369"/>
  <c r="BY220" i="369"/>
  <c r="P220" i="369"/>
  <c r="N220" i="369"/>
  <c r="D220" i="369"/>
  <c r="C220" i="369"/>
  <c r="CA219" i="369"/>
  <c r="E219" i="369" s="1"/>
  <c r="BZ219" i="369"/>
  <c r="BY219" i="369"/>
  <c r="P219" i="369"/>
  <c r="N219" i="369"/>
  <c r="D219" i="369"/>
  <c r="C219" i="369"/>
  <c r="CA218" i="369"/>
  <c r="E218" i="369" s="1"/>
  <c r="BZ218" i="369"/>
  <c r="BY218" i="369"/>
  <c r="P218" i="369"/>
  <c r="N218" i="369"/>
  <c r="D218" i="369"/>
  <c r="C218" i="369"/>
  <c r="CA217" i="369"/>
  <c r="E217" i="369" s="1"/>
  <c r="BZ217" i="369"/>
  <c r="BY217" i="369"/>
  <c r="P217" i="369"/>
  <c r="N217" i="369"/>
  <c r="D217" i="369"/>
  <c r="C217" i="369"/>
  <c r="CA216" i="369"/>
  <c r="E216" i="369" s="1"/>
  <c r="BZ216" i="369"/>
  <c r="BY216" i="369"/>
  <c r="P216" i="369"/>
  <c r="N216" i="369"/>
  <c r="D216" i="369"/>
  <c r="C216" i="369"/>
  <c r="CA215" i="369"/>
  <c r="E215" i="369" s="1"/>
  <c r="BZ215" i="369"/>
  <c r="BY215" i="369"/>
  <c r="P215" i="369"/>
  <c r="N215" i="369"/>
  <c r="D215" i="369"/>
  <c r="C215" i="369"/>
  <c r="CA214" i="369"/>
  <c r="E214" i="369" s="1"/>
  <c r="BZ214" i="369"/>
  <c r="BY214" i="369"/>
  <c r="P214" i="369"/>
  <c r="N214" i="369"/>
  <c r="D214" i="369"/>
  <c r="C214" i="369"/>
  <c r="CA213" i="369"/>
  <c r="E213" i="369" s="1"/>
  <c r="BZ213" i="369"/>
  <c r="BY213" i="369"/>
  <c r="P213" i="369"/>
  <c r="N213" i="369"/>
  <c r="D213" i="369"/>
  <c r="C213" i="369"/>
  <c r="CA212" i="369"/>
  <c r="E212" i="369" s="1"/>
  <c r="BZ212" i="369"/>
  <c r="BY212" i="369"/>
  <c r="P212" i="369"/>
  <c r="N212" i="369"/>
  <c r="D212" i="369"/>
  <c r="C212" i="369"/>
  <c r="CA211" i="369"/>
  <c r="CA231" i="369" s="1"/>
  <c r="BZ211" i="369"/>
  <c r="BZ231" i="369" s="1"/>
  <c r="BY211" i="369"/>
  <c r="BY231" i="369" s="1"/>
  <c r="P211" i="369"/>
  <c r="N211" i="369"/>
  <c r="D211" i="369"/>
  <c r="C211" i="369"/>
  <c r="CC209" i="369"/>
  <c r="CD209" i="369" s="1"/>
  <c r="CB209" i="369"/>
  <c r="K209" i="369" s="1"/>
  <c r="A209" i="369"/>
  <c r="A210" i="369" s="1"/>
  <c r="A211" i="369" s="1"/>
  <c r="A212" i="369" s="1"/>
  <c r="A213" i="369" s="1"/>
  <c r="A214" i="369" s="1"/>
  <c r="A215" i="369" s="1"/>
  <c r="A216" i="369" s="1"/>
  <c r="A217" i="369" s="1"/>
  <c r="A218" i="369" s="1"/>
  <c r="A219" i="369" s="1"/>
  <c r="A220" i="369" s="1"/>
  <c r="A221" i="369" s="1"/>
  <c r="A222" i="369" s="1"/>
  <c r="A223" i="369" s="1"/>
  <c r="A224" i="369" s="1"/>
  <c r="A225" i="369" s="1"/>
  <c r="A226" i="369" s="1"/>
  <c r="A227" i="369" s="1"/>
  <c r="A228" i="369" s="1"/>
  <c r="A229" i="369" s="1"/>
  <c r="A230" i="369" s="1"/>
  <c r="A231" i="369" s="1"/>
  <c r="A232" i="369" s="1"/>
  <c r="A233" i="369" s="1"/>
  <c r="A234" i="369" s="1"/>
  <c r="A236" i="369" s="1"/>
  <c r="A237" i="369" s="1"/>
  <c r="A238" i="369" s="1"/>
  <c r="A239" i="369" s="1"/>
  <c r="A240" i="369" s="1"/>
  <c r="BX205" i="369"/>
  <c r="BW205" i="369"/>
  <c r="BV205" i="369"/>
  <c r="BU205" i="369"/>
  <c r="BT205" i="369"/>
  <c r="BS205" i="369"/>
  <c r="BR205" i="369"/>
  <c r="BQ205" i="369"/>
  <c r="BP205" i="369"/>
  <c r="BO205" i="369"/>
  <c r="BN205" i="369"/>
  <c r="BM205" i="369"/>
  <c r="BL205" i="369"/>
  <c r="BK205" i="369"/>
  <c r="BJ205" i="369"/>
  <c r="BI205" i="369"/>
  <c r="BH205" i="369"/>
  <c r="BG205" i="369"/>
  <c r="BF205" i="369"/>
  <c r="BE205" i="369"/>
  <c r="BD205" i="369"/>
  <c r="BC205" i="369"/>
  <c r="BB205" i="369"/>
  <c r="BA205" i="369"/>
  <c r="AZ205" i="369"/>
  <c r="AY205" i="369"/>
  <c r="AX205" i="369"/>
  <c r="AW205" i="369"/>
  <c r="AV205" i="369"/>
  <c r="AU205" i="369"/>
  <c r="AT205" i="369"/>
  <c r="AS205" i="369"/>
  <c r="AR205" i="369"/>
  <c r="AQ205" i="369"/>
  <c r="AP205" i="369"/>
  <c r="AO205" i="369"/>
  <c r="AN205" i="369"/>
  <c r="AM205" i="369"/>
  <c r="AL205" i="369"/>
  <c r="AK205" i="369"/>
  <c r="AJ205" i="369"/>
  <c r="AI205" i="369"/>
  <c r="AH205" i="369"/>
  <c r="AG205" i="369"/>
  <c r="AF205" i="369"/>
  <c r="AE205" i="369"/>
  <c r="AD205" i="369"/>
  <c r="AC205" i="369"/>
  <c r="AB205" i="369"/>
  <c r="AA205" i="369"/>
  <c r="Z205" i="369"/>
  <c r="Y205" i="369"/>
  <c r="X205" i="369"/>
  <c r="W205" i="369"/>
  <c r="V205" i="369"/>
  <c r="U205" i="369"/>
  <c r="T205" i="369"/>
  <c r="S205" i="369"/>
  <c r="R205" i="369"/>
  <c r="Q205" i="369"/>
  <c r="BX204" i="369"/>
  <c r="BW204" i="369"/>
  <c r="BV204" i="369"/>
  <c r="BU204" i="369"/>
  <c r="BT204" i="369"/>
  <c r="BS204" i="369"/>
  <c r="BR204" i="369"/>
  <c r="BQ204" i="369"/>
  <c r="BP204" i="369"/>
  <c r="BO204" i="369"/>
  <c r="BN204" i="369"/>
  <c r="BM204" i="369"/>
  <c r="BL204" i="369"/>
  <c r="BK204" i="369"/>
  <c r="BJ204" i="369"/>
  <c r="BI204" i="369"/>
  <c r="BH204" i="369"/>
  <c r="BG204" i="369"/>
  <c r="BF204" i="369"/>
  <c r="BE204" i="369"/>
  <c r="BD204" i="369"/>
  <c r="BC204" i="369"/>
  <c r="BB204" i="369"/>
  <c r="BA204" i="369"/>
  <c r="AZ204" i="369"/>
  <c r="AY204" i="369"/>
  <c r="AX204" i="369"/>
  <c r="AW204" i="369"/>
  <c r="AV204" i="369"/>
  <c r="AU204" i="369"/>
  <c r="AT204" i="369"/>
  <c r="AS204" i="369"/>
  <c r="AR204" i="369"/>
  <c r="AQ204" i="369"/>
  <c r="AP204" i="369"/>
  <c r="AO204" i="369"/>
  <c r="AN204" i="369"/>
  <c r="AM204" i="369"/>
  <c r="AL204" i="369"/>
  <c r="AK204" i="369"/>
  <c r="AJ204" i="369"/>
  <c r="AI204" i="369"/>
  <c r="AH204" i="369"/>
  <c r="AG204" i="369"/>
  <c r="AF204" i="369"/>
  <c r="AE204" i="369"/>
  <c r="AD204" i="369"/>
  <c r="AC204" i="369"/>
  <c r="AB204" i="369"/>
  <c r="AA204" i="369"/>
  <c r="Z204" i="369"/>
  <c r="Y204" i="369"/>
  <c r="X204" i="369"/>
  <c r="W204" i="369"/>
  <c r="V204" i="369"/>
  <c r="U204" i="369"/>
  <c r="T204" i="369"/>
  <c r="S204" i="369"/>
  <c r="R204" i="369"/>
  <c r="Q204" i="369"/>
  <c r="P204" i="369"/>
  <c r="H204" i="369"/>
  <c r="CC202" i="369" s="1"/>
  <c r="CD202" i="369" s="1"/>
  <c r="BX203" i="369"/>
  <c r="BW203" i="369"/>
  <c r="BV203" i="369"/>
  <c r="BU203" i="369"/>
  <c r="BT203" i="369"/>
  <c r="BS203" i="369"/>
  <c r="BR203" i="369"/>
  <c r="BQ203" i="369"/>
  <c r="BP203" i="369"/>
  <c r="BO203" i="369"/>
  <c r="BN203" i="369"/>
  <c r="BM203" i="369"/>
  <c r="BL203" i="369"/>
  <c r="BK203" i="369"/>
  <c r="BJ203" i="369"/>
  <c r="BI203" i="369"/>
  <c r="BH203" i="369"/>
  <c r="BG203" i="369"/>
  <c r="BF203" i="369"/>
  <c r="BE203" i="369"/>
  <c r="BD203" i="369"/>
  <c r="BC203" i="369"/>
  <c r="BB203" i="369"/>
  <c r="BA203" i="369"/>
  <c r="AZ203" i="369"/>
  <c r="AY203" i="369"/>
  <c r="AX203" i="369"/>
  <c r="AW203" i="369"/>
  <c r="AV203" i="369"/>
  <c r="AU203" i="369"/>
  <c r="AT203" i="369"/>
  <c r="AS203" i="369"/>
  <c r="AR203" i="369"/>
  <c r="AQ203" i="369"/>
  <c r="AP203" i="369"/>
  <c r="AO203" i="369"/>
  <c r="AN203" i="369"/>
  <c r="AM203" i="369"/>
  <c r="AL203" i="369"/>
  <c r="AK203" i="369"/>
  <c r="AJ203" i="369"/>
  <c r="AI203" i="369"/>
  <c r="AH203" i="369"/>
  <c r="AG203" i="369"/>
  <c r="AF203" i="369"/>
  <c r="AE203" i="369"/>
  <c r="AD203" i="369"/>
  <c r="AC203" i="369"/>
  <c r="AB203" i="369"/>
  <c r="AA203" i="369"/>
  <c r="Z203" i="369"/>
  <c r="Y203" i="369"/>
  <c r="X203" i="369"/>
  <c r="W203" i="369"/>
  <c r="V203" i="369"/>
  <c r="U203" i="369"/>
  <c r="T203" i="369"/>
  <c r="S203" i="369"/>
  <c r="R203" i="369"/>
  <c r="Q203" i="369"/>
  <c r="P203" i="369"/>
  <c r="BX202" i="369"/>
  <c r="BW202" i="369"/>
  <c r="BV202" i="369"/>
  <c r="BU202" i="369"/>
  <c r="BT202" i="369"/>
  <c r="BS202" i="369"/>
  <c r="BR202" i="369"/>
  <c r="BQ202" i="369"/>
  <c r="BP202" i="369"/>
  <c r="BO202" i="369"/>
  <c r="BN202" i="369"/>
  <c r="BM202" i="369"/>
  <c r="BL202" i="369"/>
  <c r="BK202" i="369"/>
  <c r="BJ202" i="369"/>
  <c r="BI202" i="369"/>
  <c r="BH202" i="369"/>
  <c r="BG202" i="369"/>
  <c r="BF202" i="369"/>
  <c r="BE202" i="369"/>
  <c r="BD202" i="369"/>
  <c r="BC202" i="369"/>
  <c r="BB202" i="369"/>
  <c r="BA202" i="369"/>
  <c r="AZ202" i="369"/>
  <c r="AY202" i="369"/>
  <c r="AX202" i="369"/>
  <c r="AW202" i="369"/>
  <c r="AV202" i="369"/>
  <c r="AU202" i="369"/>
  <c r="AT202" i="369"/>
  <c r="AS202" i="369"/>
  <c r="AR202" i="369"/>
  <c r="AQ202" i="369"/>
  <c r="AP202" i="369"/>
  <c r="AO202" i="369"/>
  <c r="AN202" i="369"/>
  <c r="AM202" i="369"/>
  <c r="AL202" i="369"/>
  <c r="AK202" i="369"/>
  <c r="AJ202" i="369"/>
  <c r="AI202" i="369"/>
  <c r="AH202" i="369"/>
  <c r="AG202" i="369"/>
  <c r="AF202" i="369"/>
  <c r="AE202" i="369"/>
  <c r="AD202" i="369"/>
  <c r="AC202" i="369"/>
  <c r="AB202" i="369"/>
  <c r="AA202" i="369"/>
  <c r="Z202" i="369"/>
  <c r="Y202" i="369"/>
  <c r="X202" i="369"/>
  <c r="W202" i="369"/>
  <c r="V202" i="369"/>
  <c r="U202" i="369"/>
  <c r="T202" i="369"/>
  <c r="S202" i="369"/>
  <c r="R202" i="369"/>
  <c r="Q202" i="369"/>
  <c r="P202" i="369"/>
  <c r="N202" i="369"/>
  <c r="BX201" i="369"/>
  <c r="BW201" i="369"/>
  <c r="BV201" i="369"/>
  <c r="BU201" i="369"/>
  <c r="BT201" i="369"/>
  <c r="BS201" i="369"/>
  <c r="BR201" i="369"/>
  <c r="BQ201" i="369"/>
  <c r="BP201" i="369"/>
  <c r="BO201" i="369"/>
  <c r="BN201" i="369"/>
  <c r="BM201" i="369"/>
  <c r="BL201" i="369"/>
  <c r="BK201" i="369"/>
  <c r="BJ201" i="369"/>
  <c r="BI201" i="369"/>
  <c r="BH201" i="369"/>
  <c r="BG201" i="369"/>
  <c r="BF201" i="369"/>
  <c r="BE201" i="369"/>
  <c r="BD201" i="369"/>
  <c r="BC201" i="369"/>
  <c r="BB201" i="369"/>
  <c r="BA201" i="369"/>
  <c r="AZ201" i="369"/>
  <c r="AY201" i="369"/>
  <c r="AX201" i="369"/>
  <c r="AW201" i="369"/>
  <c r="AV201" i="369"/>
  <c r="AU201" i="369"/>
  <c r="AT201" i="369"/>
  <c r="AS201" i="369"/>
  <c r="AR201" i="369"/>
  <c r="AQ201" i="369"/>
  <c r="AP201" i="369"/>
  <c r="AO201" i="369"/>
  <c r="AN201" i="369"/>
  <c r="AM201" i="369"/>
  <c r="AL201" i="369"/>
  <c r="AK201" i="369"/>
  <c r="AJ201" i="369"/>
  <c r="AI201" i="369"/>
  <c r="AH201" i="369"/>
  <c r="AG201" i="369"/>
  <c r="AF201" i="369"/>
  <c r="AE201" i="369"/>
  <c r="AD201" i="369"/>
  <c r="AC201" i="369"/>
  <c r="AB201" i="369"/>
  <c r="AA201" i="369"/>
  <c r="Z201" i="369"/>
  <c r="Y201" i="369"/>
  <c r="X201" i="369"/>
  <c r="W201" i="369"/>
  <c r="V201" i="369"/>
  <c r="U201" i="369"/>
  <c r="T201" i="369"/>
  <c r="S201" i="369"/>
  <c r="R201" i="369"/>
  <c r="Q201" i="369"/>
  <c r="N201" i="369"/>
  <c r="BX200" i="369"/>
  <c r="BW200" i="369"/>
  <c r="BV200" i="369"/>
  <c r="BU200" i="369"/>
  <c r="BT200" i="369"/>
  <c r="BS200" i="369"/>
  <c r="BR200" i="369"/>
  <c r="BQ200" i="369"/>
  <c r="BP200" i="369"/>
  <c r="BO200" i="369"/>
  <c r="BN200" i="369"/>
  <c r="BM200" i="369"/>
  <c r="BL200" i="369"/>
  <c r="BK200" i="369"/>
  <c r="BJ200" i="369"/>
  <c r="BI200" i="369"/>
  <c r="BH200" i="369"/>
  <c r="BG200" i="369"/>
  <c r="BF200" i="369"/>
  <c r="BE200" i="369"/>
  <c r="BD200" i="369"/>
  <c r="BC200" i="369"/>
  <c r="BB200" i="369"/>
  <c r="BA200" i="369"/>
  <c r="AZ200" i="369"/>
  <c r="AY200" i="369"/>
  <c r="AX200" i="369"/>
  <c r="AW200" i="369"/>
  <c r="AV200" i="369"/>
  <c r="AU200" i="369"/>
  <c r="AT200" i="369"/>
  <c r="AS200" i="369"/>
  <c r="AR200" i="369"/>
  <c r="AQ200" i="369"/>
  <c r="AP200" i="369"/>
  <c r="AO200" i="369"/>
  <c r="AN200" i="369"/>
  <c r="AM200" i="369"/>
  <c r="AL200" i="369"/>
  <c r="AK200" i="369"/>
  <c r="AJ200" i="369"/>
  <c r="AI200" i="369"/>
  <c r="AH200" i="369"/>
  <c r="AG200" i="369"/>
  <c r="AF200" i="369"/>
  <c r="AE200" i="369"/>
  <c r="AD200" i="369"/>
  <c r="AC200" i="369"/>
  <c r="AB200" i="369"/>
  <c r="AA200" i="369"/>
  <c r="Z200" i="369"/>
  <c r="Y200" i="369"/>
  <c r="X200" i="369"/>
  <c r="W200" i="369"/>
  <c r="V200" i="369"/>
  <c r="U200" i="369"/>
  <c r="T200" i="369"/>
  <c r="S200" i="369"/>
  <c r="R200" i="369"/>
  <c r="Q200" i="369"/>
  <c r="G200" i="369"/>
  <c r="CC198" i="369"/>
  <c r="CD198" i="369" s="1"/>
  <c r="BX198" i="369"/>
  <c r="BW198" i="369"/>
  <c r="BV198" i="369"/>
  <c r="BU198" i="369"/>
  <c r="BT198" i="369"/>
  <c r="BS198" i="369"/>
  <c r="BR198" i="369"/>
  <c r="BQ198" i="369"/>
  <c r="BP198" i="369"/>
  <c r="BO198" i="369"/>
  <c r="BN198" i="369"/>
  <c r="BM198" i="369"/>
  <c r="BL198" i="369"/>
  <c r="BK198" i="369"/>
  <c r="BJ198" i="369"/>
  <c r="BI198" i="369"/>
  <c r="BH198" i="369"/>
  <c r="BG198" i="369"/>
  <c r="BF198" i="369"/>
  <c r="BE198" i="369"/>
  <c r="BD198" i="369"/>
  <c r="BC198" i="369"/>
  <c r="BB198" i="369"/>
  <c r="BA198" i="369"/>
  <c r="AZ198" i="369"/>
  <c r="AY198" i="369"/>
  <c r="AX198" i="369"/>
  <c r="AW198" i="369"/>
  <c r="AV198" i="369"/>
  <c r="AU198" i="369"/>
  <c r="AT198" i="369"/>
  <c r="AS198" i="369"/>
  <c r="AR198" i="369"/>
  <c r="AQ198" i="369"/>
  <c r="AP198" i="369"/>
  <c r="AO198" i="369"/>
  <c r="AN198" i="369"/>
  <c r="AM198" i="369"/>
  <c r="AL198" i="369"/>
  <c r="AK198" i="369"/>
  <c r="AJ198" i="369"/>
  <c r="AI198" i="369"/>
  <c r="AH198" i="369"/>
  <c r="AG198" i="369"/>
  <c r="AF198" i="369"/>
  <c r="AE198" i="369"/>
  <c r="AD198" i="369"/>
  <c r="AC198" i="369"/>
  <c r="AB198" i="369"/>
  <c r="AA198" i="369"/>
  <c r="Z198" i="369"/>
  <c r="Y198" i="369"/>
  <c r="X198" i="369"/>
  <c r="W198" i="369"/>
  <c r="V198" i="369"/>
  <c r="U198" i="369"/>
  <c r="T198" i="369"/>
  <c r="S198" i="369"/>
  <c r="R198" i="369"/>
  <c r="Q198" i="369"/>
  <c r="CA196" i="369"/>
  <c r="BZ196" i="369"/>
  <c r="BY196" i="369"/>
  <c r="P196" i="369"/>
  <c r="N196" i="369"/>
  <c r="E196" i="369"/>
  <c r="D196" i="369"/>
  <c r="CA195" i="369"/>
  <c r="BZ195" i="369"/>
  <c r="BY195" i="369"/>
  <c r="P195" i="369"/>
  <c r="N195" i="369"/>
  <c r="E195" i="369"/>
  <c r="D195" i="369"/>
  <c r="CA194" i="369"/>
  <c r="BZ194" i="369"/>
  <c r="BY194" i="369"/>
  <c r="P194" i="369"/>
  <c r="N194" i="369"/>
  <c r="E194" i="369"/>
  <c r="D194" i="369"/>
  <c r="CA193" i="369"/>
  <c r="E193" i="369" s="1"/>
  <c r="BZ193" i="369"/>
  <c r="BY193" i="369"/>
  <c r="P193" i="369"/>
  <c r="N193" i="369"/>
  <c r="D193" i="369"/>
  <c r="CA192" i="369"/>
  <c r="BZ192" i="369"/>
  <c r="D192" i="369" s="1"/>
  <c r="BY192" i="369"/>
  <c r="CB192" i="369" s="1"/>
  <c r="P192" i="369"/>
  <c r="N192" i="369"/>
  <c r="E192" i="369"/>
  <c r="CA191" i="369"/>
  <c r="E191" i="369" s="1"/>
  <c r="BZ191" i="369"/>
  <c r="D191" i="369" s="1"/>
  <c r="BY191" i="369"/>
  <c r="P191" i="369"/>
  <c r="N191" i="369"/>
  <c r="C191" i="369"/>
  <c r="CA190" i="369"/>
  <c r="BZ190" i="369"/>
  <c r="BY190" i="369"/>
  <c r="C190" i="369" s="1"/>
  <c r="P190" i="369"/>
  <c r="N190" i="369"/>
  <c r="E190" i="369"/>
  <c r="D190" i="369"/>
  <c r="CA189" i="369"/>
  <c r="E189" i="369" s="1"/>
  <c r="BZ189" i="369"/>
  <c r="BY189" i="369"/>
  <c r="CB189" i="369" s="1"/>
  <c r="P189" i="369"/>
  <c r="N189" i="369"/>
  <c r="D189" i="369"/>
  <c r="C189" i="369"/>
  <c r="CB188" i="369"/>
  <c r="CA188" i="369"/>
  <c r="BZ188" i="369"/>
  <c r="BY188" i="369"/>
  <c r="C188" i="369" s="1"/>
  <c r="P188" i="369"/>
  <c r="N188" i="369"/>
  <c r="E188" i="369"/>
  <c r="D188" i="369"/>
  <c r="CA187" i="369"/>
  <c r="E187" i="369" s="1"/>
  <c r="BZ187" i="369"/>
  <c r="BY187" i="369"/>
  <c r="CB187" i="369" s="1"/>
  <c r="P187" i="369"/>
  <c r="N187" i="369"/>
  <c r="D187" i="369"/>
  <c r="C187" i="369"/>
  <c r="CB186" i="369"/>
  <c r="CA186" i="369"/>
  <c r="BZ186" i="369"/>
  <c r="BY186" i="369"/>
  <c r="C186" i="369" s="1"/>
  <c r="P186" i="369"/>
  <c r="N186" i="369"/>
  <c r="E186" i="369"/>
  <c r="D186" i="369"/>
  <c r="CA185" i="369"/>
  <c r="E185" i="369" s="1"/>
  <c r="BZ185" i="369"/>
  <c r="BY185" i="369"/>
  <c r="CB185" i="369" s="1"/>
  <c r="P185" i="369"/>
  <c r="N185" i="369"/>
  <c r="D185" i="369"/>
  <c r="C185" i="369"/>
  <c r="CB184" i="369"/>
  <c r="CA184" i="369"/>
  <c r="BZ184" i="369"/>
  <c r="BY184" i="369"/>
  <c r="C184" i="369" s="1"/>
  <c r="P184" i="369"/>
  <c r="N184" i="369"/>
  <c r="E184" i="369"/>
  <c r="D184" i="369"/>
  <c r="CA183" i="369"/>
  <c r="BZ183" i="369"/>
  <c r="D183" i="369" s="1"/>
  <c r="BY183" i="369"/>
  <c r="CB183" i="369" s="1"/>
  <c r="P183" i="369"/>
  <c r="N183" i="369"/>
  <c r="E183" i="369"/>
  <c r="CA182" i="369"/>
  <c r="BZ182" i="369"/>
  <c r="BY182" i="369"/>
  <c r="CB182" i="369" s="1"/>
  <c r="P182" i="369"/>
  <c r="N182" i="369"/>
  <c r="E182" i="369"/>
  <c r="D182" i="369"/>
  <c r="C182" i="369"/>
  <c r="CA181" i="369"/>
  <c r="BZ181" i="369"/>
  <c r="BY181" i="369"/>
  <c r="CB181" i="369" s="1"/>
  <c r="P181" i="369"/>
  <c r="N181" i="369"/>
  <c r="E181" i="369"/>
  <c r="D181" i="369"/>
  <c r="C181" i="369"/>
  <c r="CA180" i="369"/>
  <c r="BZ180" i="369"/>
  <c r="BY180" i="369"/>
  <c r="CB180" i="369" s="1"/>
  <c r="P180" i="369"/>
  <c r="N180" i="369"/>
  <c r="E180" i="369"/>
  <c r="D180" i="369"/>
  <c r="C180" i="369"/>
  <c r="CA179" i="369"/>
  <c r="BZ179" i="369"/>
  <c r="BY179" i="369"/>
  <c r="CB179" i="369" s="1"/>
  <c r="P179" i="369"/>
  <c r="N179" i="369"/>
  <c r="E179" i="369"/>
  <c r="D179" i="369"/>
  <c r="C179" i="369"/>
  <c r="CA178" i="369"/>
  <c r="BZ178" i="369"/>
  <c r="BY178" i="369"/>
  <c r="CB178" i="369" s="1"/>
  <c r="P178" i="369"/>
  <c r="N178" i="369"/>
  <c r="E178" i="369"/>
  <c r="D178" i="369"/>
  <c r="C178" i="369"/>
  <c r="CA177" i="369"/>
  <c r="CA197" i="369" s="1"/>
  <c r="BZ177" i="369"/>
  <c r="BZ197" i="369" s="1"/>
  <c r="BY177" i="369"/>
  <c r="P177" i="369"/>
  <c r="N177" i="369"/>
  <c r="E177" i="369"/>
  <c r="D177" i="369"/>
  <c r="C177" i="369"/>
  <c r="CC175" i="369"/>
  <c r="CD175" i="369" s="1"/>
  <c r="CB175" i="369"/>
  <c r="K175" i="369" s="1"/>
  <c r="A175" i="369"/>
  <c r="A176" i="369" s="1"/>
  <c r="A177" i="369" s="1"/>
  <c r="A178" i="369" s="1"/>
  <c r="A179" i="369" s="1"/>
  <c r="A180" i="369" s="1"/>
  <c r="A181" i="369" s="1"/>
  <c r="A182" i="369" s="1"/>
  <c r="A183" i="369" s="1"/>
  <c r="A184" i="369" s="1"/>
  <c r="A185" i="369" s="1"/>
  <c r="A186" i="369" s="1"/>
  <c r="A187" i="369" s="1"/>
  <c r="A188" i="369" s="1"/>
  <c r="A189" i="369" s="1"/>
  <c r="A190" i="369" s="1"/>
  <c r="A191" i="369" s="1"/>
  <c r="A192" i="369" s="1"/>
  <c r="A193" i="369" s="1"/>
  <c r="A194" i="369" s="1"/>
  <c r="A195" i="369" s="1"/>
  <c r="A196" i="369" s="1"/>
  <c r="A197" i="369" s="1"/>
  <c r="A198" i="369" s="1"/>
  <c r="A199" i="369" s="1"/>
  <c r="A200" i="369" s="1"/>
  <c r="A202" i="369" s="1"/>
  <c r="A203" i="369" s="1"/>
  <c r="A204" i="369" s="1"/>
  <c r="A205" i="369" s="1"/>
  <c r="A206" i="369" s="1"/>
  <c r="BX171" i="369"/>
  <c r="BW171" i="369"/>
  <c r="BV171" i="369"/>
  <c r="BU171" i="369"/>
  <c r="BT171" i="369"/>
  <c r="BS171" i="369"/>
  <c r="BR171" i="369"/>
  <c r="BQ171" i="369"/>
  <c r="BP171" i="369"/>
  <c r="BO171" i="369"/>
  <c r="BN171" i="369"/>
  <c r="BM171" i="369"/>
  <c r="BL171" i="369"/>
  <c r="BK171" i="369"/>
  <c r="BJ171" i="369"/>
  <c r="BI171" i="369"/>
  <c r="BH171" i="369"/>
  <c r="BG171" i="369"/>
  <c r="BF171" i="369"/>
  <c r="BE171" i="369"/>
  <c r="BD171" i="369"/>
  <c r="BC171" i="369"/>
  <c r="BB171" i="369"/>
  <c r="BA171" i="369"/>
  <c r="AZ171" i="369"/>
  <c r="AY171" i="369"/>
  <c r="AX171" i="369"/>
  <c r="AW171" i="369"/>
  <c r="AV171" i="369"/>
  <c r="AU171" i="369"/>
  <c r="AT171" i="369"/>
  <c r="AS171" i="369"/>
  <c r="AR171" i="369"/>
  <c r="AQ171" i="369"/>
  <c r="AP171" i="369"/>
  <c r="AO171" i="369"/>
  <c r="AN171" i="369"/>
  <c r="AM171" i="369"/>
  <c r="AL171" i="369"/>
  <c r="AK171" i="369"/>
  <c r="AJ171" i="369"/>
  <c r="AI171" i="369"/>
  <c r="AH171" i="369"/>
  <c r="AG171" i="369"/>
  <c r="AF171" i="369"/>
  <c r="AE171" i="369"/>
  <c r="AD171" i="369"/>
  <c r="AC171" i="369"/>
  <c r="AB171" i="369"/>
  <c r="AA171" i="369"/>
  <c r="Z171" i="369"/>
  <c r="Y171" i="369"/>
  <c r="X171" i="369"/>
  <c r="W171" i="369"/>
  <c r="V171" i="369"/>
  <c r="U171" i="369"/>
  <c r="T171" i="369"/>
  <c r="S171" i="369"/>
  <c r="R171" i="369"/>
  <c r="Q171" i="369"/>
  <c r="BX170" i="369"/>
  <c r="BW170" i="369"/>
  <c r="BV170" i="369"/>
  <c r="BU170" i="369"/>
  <c r="BT170" i="369"/>
  <c r="BS170" i="369"/>
  <c r="BR170" i="369"/>
  <c r="BQ170" i="369"/>
  <c r="BP170" i="369"/>
  <c r="BO170" i="369"/>
  <c r="BN170" i="369"/>
  <c r="BM170" i="369"/>
  <c r="BL170" i="369"/>
  <c r="BK170" i="369"/>
  <c r="BJ170" i="369"/>
  <c r="BI170" i="369"/>
  <c r="BH170" i="369"/>
  <c r="BG170" i="369"/>
  <c r="BF170" i="369"/>
  <c r="BE170" i="369"/>
  <c r="BD170" i="369"/>
  <c r="BC170" i="369"/>
  <c r="BB170" i="369"/>
  <c r="BA170" i="369"/>
  <c r="AZ170" i="369"/>
  <c r="AY170" i="369"/>
  <c r="AX170" i="369"/>
  <c r="AW170" i="369"/>
  <c r="AV170" i="369"/>
  <c r="AU170" i="369"/>
  <c r="AT170" i="369"/>
  <c r="AS170" i="369"/>
  <c r="AR170" i="369"/>
  <c r="AQ170" i="369"/>
  <c r="AP170" i="369"/>
  <c r="AO170" i="369"/>
  <c r="AN170" i="369"/>
  <c r="AM170" i="369"/>
  <c r="AL170" i="369"/>
  <c r="AK170" i="369"/>
  <c r="AJ170" i="369"/>
  <c r="AI170" i="369"/>
  <c r="AH170" i="369"/>
  <c r="AG170" i="369"/>
  <c r="AF170" i="369"/>
  <c r="AE170" i="369"/>
  <c r="AD170" i="369"/>
  <c r="AC170" i="369"/>
  <c r="AB170" i="369"/>
  <c r="AA170" i="369"/>
  <c r="Z170" i="369"/>
  <c r="Y170" i="369"/>
  <c r="X170" i="369"/>
  <c r="W170" i="369"/>
  <c r="V170" i="369"/>
  <c r="U170" i="369"/>
  <c r="T170" i="369"/>
  <c r="S170" i="369"/>
  <c r="R170" i="369"/>
  <c r="Q170" i="369"/>
  <c r="P170" i="369"/>
  <c r="H170" i="369"/>
  <c r="CC168" i="369" s="1"/>
  <c r="CD168" i="369" s="1"/>
  <c r="BX169" i="369"/>
  <c r="BW169" i="369"/>
  <c r="BV169" i="369"/>
  <c r="BU169" i="369"/>
  <c r="BT169" i="369"/>
  <c r="BS169" i="369"/>
  <c r="BR169" i="369"/>
  <c r="BQ169" i="369"/>
  <c r="BP169" i="369"/>
  <c r="BO169" i="369"/>
  <c r="BN169" i="369"/>
  <c r="BM169" i="369"/>
  <c r="BL169" i="369"/>
  <c r="BK169" i="369"/>
  <c r="BJ169" i="369"/>
  <c r="BI169" i="369"/>
  <c r="BH169" i="369"/>
  <c r="BG169" i="369"/>
  <c r="BF169" i="369"/>
  <c r="BE169" i="369"/>
  <c r="BD169" i="369"/>
  <c r="BC169" i="369"/>
  <c r="BB169" i="369"/>
  <c r="BA169" i="369"/>
  <c r="AZ169" i="369"/>
  <c r="AY169" i="369"/>
  <c r="AX169" i="369"/>
  <c r="AW169" i="369"/>
  <c r="AV169" i="369"/>
  <c r="AU169" i="369"/>
  <c r="AT169" i="369"/>
  <c r="AS169" i="369"/>
  <c r="AR169" i="369"/>
  <c r="AQ169" i="369"/>
  <c r="AP169" i="369"/>
  <c r="AO169" i="369"/>
  <c r="AN169" i="369"/>
  <c r="AM169" i="369"/>
  <c r="AL169" i="369"/>
  <c r="AK169" i="369"/>
  <c r="AJ169" i="369"/>
  <c r="AI169" i="369"/>
  <c r="AH169" i="369"/>
  <c r="AG169" i="369"/>
  <c r="AF169" i="369"/>
  <c r="AE169" i="369"/>
  <c r="AD169" i="369"/>
  <c r="AC169" i="369"/>
  <c r="AB169" i="369"/>
  <c r="AA169" i="369"/>
  <c r="Z169" i="369"/>
  <c r="Y169" i="369"/>
  <c r="X169" i="369"/>
  <c r="W169" i="369"/>
  <c r="V169" i="369"/>
  <c r="U169" i="369"/>
  <c r="T169" i="369"/>
  <c r="S169" i="369"/>
  <c r="R169" i="369"/>
  <c r="Q169" i="369"/>
  <c r="P169" i="369"/>
  <c r="BX168" i="369"/>
  <c r="BW168" i="369"/>
  <c r="BV168" i="369"/>
  <c r="BU168" i="369"/>
  <c r="BT168" i="369"/>
  <c r="BS168" i="369"/>
  <c r="BR168" i="369"/>
  <c r="BQ168" i="369"/>
  <c r="BP168" i="369"/>
  <c r="BO168" i="369"/>
  <c r="BN168" i="369"/>
  <c r="BM168" i="369"/>
  <c r="BL168" i="369"/>
  <c r="BK168" i="369"/>
  <c r="BJ168" i="369"/>
  <c r="BI168" i="369"/>
  <c r="BH168" i="369"/>
  <c r="BG168" i="369"/>
  <c r="BF168" i="369"/>
  <c r="BE168" i="369"/>
  <c r="BD168" i="369"/>
  <c r="BC168" i="369"/>
  <c r="BB168" i="369"/>
  <c r="BA168" i="369"/>
  <c r="AZ168" i="369"/>
  <c r="AY168" i="369"/>
  <c r="AX168" i="369"/>
  <c r="AW168" i="369"/>
  <c r="AV168" i="369"/>
  <c r="AU168" i="369"/>
  <c r="AT168" i="369"/>
  <c r="AS168" i="369"/>
  <c r="AR168" i="369"/>
  <c r="AQ168" i="369"/>
  <c r="AP168" i="369"/>
  <c r="AO168" i="369"/>
  <c r="AN168" i="369"/>
  <c r="AM168" i="369"/>
  <c r="AL168" i="369"/>
  <c r="AK168" i="369"/>
  <c r="AJ168" i="369"/>
  <c r="AI168" i="369"/>
  <c r="AH168" i="369"/>
  <c r="AG168" i="369"/>
  <c r="AF168" i="369"/>
  <c r="AE168" i="369"/>
  <c r="AD168" i="369"/>
  <c r="AC168" i="369"/>
  <c r="AB168" i="369"/>
  <c r="AA168" i="369"/>
  <c r="Z168" i="369"/>
  <c r="Y168" i="369"/>
  <c r="X168" i="369"/>
  <c r="W168" i="369"/>
  <c r="V168" i="369"/>
  <c r="U168" i="369"/>
  <c r="T168" i="369"/>
  <c r="S168" i="369"/>
  <c r="R168" i="369"/>
  <c r="Q168" i="369"/>
  <c r="P168" i="369"/>
  <c r="N168" i="369"/>
  <c r="BX167" i="369"/>
  <c r="BW167" i="369"/>
  <c r="BV167" i="369"/>
  <c r="BU167" i="369"/>
  <c r="BT167" i="369"/>
  <c r="BS167" i="369"/>
  <c r="BR167" i="369"/>
  <c r="BQ167" i="369"/>
  <c r="BP167" i="369"/>
  <c r="BO167" i="369"/>
  <c r="BN167" i="369"/>
  <c r="BM167" i="369"/>
  <c r="BL167" i="369"/>
  <c r="BK167" i="369"/>
  <c r="BJ167" i="369"/>
  <c r="BI167" i="369"/>
  <c r="BH167" i="369"/>
  <c r="BG167" i="369"/>
  <c r="BF167" i="369"/>
  <c r="BE167" i="369"/>
  <c r="BD167" i="369"/>
  <c r="BC167" i="369"/>
  <c r="BB167" i="369"/>
  <c r="BA167" i="369"/>
  <c r="AZ167" i="369"/>
  <c r="AY167" i="369"/>
  <c r="AX167" i="369"/>
  <c r="AW167" i="369"/>
  <c r="AV167" i="369"/>
  <c r="AU167" i="369"/>
  <c r="AT167" i="369"/>
  <c r="AS167" i="369"/>
  <c r="AR167" i="369"/>
  <c r="AQ167" i="369"/>
  <c r="AP167" i="369"/>
  <c r="AO167" i="369"/>
  <c r="AN167" i="369"/>
  <c r="AM167" i="369"/>
  <c r="AL167" i="369"/>
  <c r="AK167" i="369"/>
  <c r="AJ167" i="369"/>
  <c r="AI167" i="369"/>
  <c r="AH167" i="369"/>
  <c r="AG167" i="369"/>
  <c r="AF167" i="369"/>
  <c r="AE167" i="369"/>
  <c r="AD167" i="369"/>
  <c r="AC167" i="369"/>
  <c r="AB167" i="369"/>
  <c r="AA167" i="369"/>
  <c r="Z167" i="369"/>
  <c r="Y167" i="369"/>
  <c r="X167" i="369"/>
  <c r="W167" i="369"/>
  <c r="V167" i="369"/>
  <c r="U167" i="369"/>
  <c r="T167" i="369"/>
  <c r="S167" i="369"/>
  <c r="R167" i="369"/>
  <c r="Q167" i="369"/>
  <c r="N167" i="369"/>
  <c r="BX166" i="369"/>
  <c r="BW166" i="369"/>
  <c r="BV166" i="369"/>
  <c r="BU166" i="369"/>
  <c r="BT166" i="369"/>
  <c r="BS166" i="369"/>
  <c r="BR166" i="369"/>
  <c r="BQ166" i="369"/>
  <c r="BP166" i="369"/>
  <c r="BO166" i="369"/>
  <c r="BN166" i="369"/>
  <c r="BM166" i="369"/>
  <c r="BL166" i="369"/>
  <c r="BK166" i="369"/>
  <c r="BJ166" i="369"/>
  <c r="BI166" i="369"/>
  <c r="BH166" i="369"/>
  <c r="BG166" i="369"/>
  <c r="BF166" i="369"/>
  <c r="BE166" i="369"/>
  <c r="BD166" i="369"/>
  <c r="BC166" i="369"/>
  <c r="BB166" i="369"/>
  <c r="BA166" i="369"/>
  <c r="AZ166" i="369"/>
  <c r="AY166" i="369"/>
  <c r="AX166" i="369"/>
  <c r="AW166" i="369"/>
  <c r="AV166" i="369"/>
  <c r="AU166" i="369"/>
  <c r="AT166" i="369"/>
  <c r="AS166" i="369"/>
  <c r="AR166" i="369"/>
  <c r="AQ166" i="369"/>
  <c r="AP166" i="369"/>
  <c r="AO166" i="369"/>
  <c r="AN166" i="369"/>
  <c r="AM166" i="369"/>
  <c r="AL166" i="369"/>
  <c r="AK166" i="369"/>
  <c r="AJ166" i="369"/>
  <c r="AI166" i="369"/>
  <c r="AH166" i="369"/>
  <c r="AG166" i="369"/>
  <c r="AF166" i="369"/>
  <c r="AE166" i="369"/>
  <c r="AD166" i="369"/>
  <c r="AC166" i="369"/>
  <c r="AB166" i="369"/>
  <c r="AA166" i="369"/>
  <c r="Z166" i="369"/>
  <c r="Y166" i="369"/>
  <c r="X166" i="369"/>
  <c r="W166" i="369"/>
  <c r="V166" i="369"/>
  <c r="U166" i="369"/>
  <c r="T166" i="369"/>
  <c r="S166" i="369"/>
  <c r="R166" i="369"/>
  <c r="G166" i="369" s="1"/>
  <c r="Q166" i="369"/>
  <c r="CC164" i="369"/>
  <c r="CD164" i="369" s="1"/>
  <c r="BX164" i="369"/>
  <c r="BW164" i="369"/>
  <c r="BV164" i="369"/>
  <c r="BU164" i="369"/>
  <c r="BT164" i="369"/>
  <c r="BS164" i="369"/>
  <c r="BR164" i="369"/>
  <c r="BQ164" i="369"/>
  <c r="BP164" i="369"/>
  <c r="BO164" i="369"/>
  <c r="BN164" i="369"/>
  <c r="BM164" i="369"/>
  <c r="BL164" i="369"/>
  <c r="BK164" i="369"/>
  <c r="BJ164" i="369"/>
  <c r="BI164" i="369"/>
  <c r="BH164" i="369"/>
  <c r="BG164" i="369"/>
  <c r="BF164" i="369"/>
  <c r="BE164" i="369"/>
  <c r="BD164" i="369"/>
  <c r="BC164" i="369"/>
  <c r="BB164" i="369"/>
  <c r="BA164" i="369"/>
  <c r="AZ164" i="369"/>
  <c r="AY164" i="369"/>
  <c r="AX164" i="369"/>
  <c r="AW164" i="369"/>
  <c r="AV164" i="369"/>
  <c r="AU164" i="369"/>
  <c r="AT164" i="369"/>
  <c r="AS164" i="369"/>
  <c r="AR164" i="369"/>
  <c r="AQ164" i="369"/>
  <c r="AP164" i="369"/>
  <c r="AO164" i="369"/>
  <c r="AN164" i="369"/>
  <c r="AM164" i="369"/>
  <c r="AL164" i="369"/>
  <c r="AK164" i="369"/>
  <c r="AJ164" i="369"/>
  <c r="AI164" i="369"/>
  <c r="AH164" i="369"/>
  <c r="AG164" i="369"/>
  <c r="AF164" i="369"/>
  <c r="AE164" i="369"/>
  <c r="AD164" i="369"/>
  <c r="AC164" i="369"/>
  <c r="AB164" i="369"/>
  <c r="AA164" i="369"/>
  <c r="Z164" i="369"/>
  <c r="Y164" i="369"/>
  <c r="X164" i="369"/>
  <c r="W164" i="369"/>
  <c r="V164" i="369"/>
  <c r="U164" i="369"/>
  <c r="T164" i="369"/>
  <c r="S164" i="369"/>
  <c r="R164" i="369"/>
  <c r="Q164" i="369"/>
  <c r="CA162" i="369"/>
  <c r="E162" i="369" s="1"/>
  <c r="BZ162" i="369"/>
  <c r="BY162" i="369"/>
  <c r="P162" i="369"/>
  <c r="N162" i="369"/>
  <c r="D162" i="369"/>
  <c r="C162" i="369"/>
  <c r="CA161" i="369"/>
  <c r="E161" i="369" s="1"/>
  <c r="BZ161" i="369"/>
  <c r="BY161" i="369"/>
  <c r="P161" i="369"/>
  <c r="N161" i="369"/>
  <c r="D161" i="369"/>
  <c r="C161" i="369"/>
  <c r="CA160" i="369"/>
  <c r="BZ160" i="369"/>
  <c r="BY160" i="369"/>
  <c r="P160" i="369"/>
  <c r="N160" i="369"/>
  <c r="E160" i="369"/>
  <c r="D160" i="369"/>
  <c r="CA159" i="369"/>
  <c r="BZ159" i="369"/>
  <c r="BY159" i="369"/>
  <c r="CB159" i="369" s="1"/>
  <c r="P159" i="369"/>
  <c r="N159" i="369"/>
  <c r="E159" i="369"/>
  <c r="D159" i="369"/>
  <c r="C159" i="369"/>
  <c r="CA158" i="369"/>
  <c r="E158" i="369" s="1"/>
  <c r="BZ158" i="369"/>
  <c r="BY158" i="369"/>
  <c r="P158" i="369"/>
  <c r="N158" i="369"/>
  <c r="D158" i="369"/>
  <c r="C158" i="369"/>
  <c r="CA157" i="369"/>
  <c r="E157" i="369" s="1"/>
  <c r="BZ157" i="369"/>
  <c r="BY157" i="369"/>
  <c r="P157" i="369"/>
  <c r="N157" i="369"/>
  <c r="D157" i="369"/>
  <c r="CA156" i="369"/>
  <c r="BZ156" i="369"/>
  <c r="BY156" i="369"/>
  <c r="CB156" i="369" s="1"/>
  <c r="P156" i="369"/>
  <c r="N156" i="369"/>
  <c r="E156" i="369"/>
  <c r="D156" i="369"/>
  <c r="CA155" i="369"/>
  <c r="E155" i="369" s="1"/>
  <c r="BZ155" i="369"/>
  <c r="BY155" i="369"/>
  <c r="C155" i="369" s="1"/>
  <c r="P155" i="369"/>
  <c r="N155" i="369"/>
  <c r="D155" i="369"/>
  <c r="CA154" i="369"/>
  <c r="E154" i="369" s="1"/>
  <c r="BZ154" i="369"/>
  <c r="BY154" i="369"/>
  <c r="P154" i="369"/>
  <c r="N154" i="369"/>
  <c r="D154" i="369"/>
  <c r="C154" i="369"/>
  <c r="CA153" i="369"/>
  <c r="BZ153" i="369"/>
  <c r="BY153" i="369"/>
  <c r="CB153" i="369" s="1"/>
  <c r="P153" i="369"/>
  <c r="N153" i="369"/>
  <c r="E153" i="369"/>
  <c r="D153" i="369"/>
  <c r="CA152" i="369"/>
  <c r="E152" i="369" s="1"/>
  <c r="BZ152" i="369"/>
  <c r="BY152" i="369"/>
  <c r="P152" i="369"/>
  <c r="N152" i="369"/>
  <c r="D152" i="369"/>
  <c r="CA151" i="369"/>
  <c r="E151" i="369" s="1"/>
  <c r="BZ151" i="369"/>
  <c r="BY151" i="369"/>
  <c r="C151" i="369" s="1"/>
  <c r="P151" i="369"/>
  <c r="N151" i="369"/>
  <c r="D151" i="369"/>
  <c r="CA150" i="369"/>
  <c r="E150" i="369" s="1"/>
  <c r="BZ150" i="369"/>
  <c r="BY150" i="369"/>
  <c r="P150" i="369"/>
  <c r="N150" i="369"/>
  <c r="D150" i="369"/>
  <c r="C150" i="369"/>
  <c r="CA149" i="369"/>
  <c r="BZ149" i="369"/>
  <c r="BY149" i="369"/>
  <c r="CB149" i="369" s="1"/>
  <c r="P149" i="369"/>
  <c r="N149" i="369"/>
  <c r="E149" i="369"/>
  <c r="D149" i="369"/>
  <c r="CA148" i="369"/>
  <c r="E148" i="369" s="1"/>
  <c r="BZ148" i="369"/>
  <c r="BY148" i="369"/>
  <c r="P148" i="369"/>
  <c r="N148" i="369"/>
  <c r="D148" i="369"/>
  <c r="CA147" i="369"/>
  <c r="E147" i="369" s="1"/>
  <c r="BZ147" i="369"/>
  <c r="BY147" i="369"/>
  <c r="C147" i="369" s="1"/>
  <c r="P147" i="369"/>
  <c r="N147" i="369"/>
  <c r="D147" i="369"/>
  <c r="CA146" i="369"/>
  <c r="E146" i="369" s="1"/>
  <c r="BZ146" i="369"/>
  <c r="BY146" i="369"/>
  <c r="P146" i="369"/>
  <c r="N146" i="369"/>
  <c r="D146" i="369"/>
  <c r="C146" i="369"/>
  <c r="CA145" i="369"/>
  <c r="BZ145" i="369"/>
  <c r="BY145" i="369"/>
  <c r="CB145" i="369" s="1"/>
  <c r="P145" i="369"/>
  <c r="N145" i="369"/>
  <c r="E145" i="369"/>
  <c r="D145" i="369"/>
  <c r="CA144" i="369"/>
  <c r="E144" i="369" s="1"/>
  <c r="BZ144" i="369"/>
  <c r="BY144" i="369"/>
  <c r="BY163" i="369" s="1"/>
  <c r="P144" i="369"/>
  <c r="N144" i="369"/>
  <c r="D144" i="369"/>
  <c r="CA143" i="369"/>
  <c r="BZ143" i="369"/>
  <c r="BZ163" i="369" s="1"/>
  <c r="BY143" i="369"/>
  <c r="C143" i="369" s="1"/>
  <c r="P143" i="369"/>
  <c r="N143" i="369"/>
  <c r="D143" i="369"/>
  <c r="A142" i="369"/>
  <c r="A143" i="369" s="1"/>
  <c r="A144" i="369" s="1"/>
  <c r="A145" i="369" s="1"/>
  <c r="A146" i="369" s="1"/>
  <c r="A147" i="369" s="1"/>
  <c r="A148" i="369" s="1"/>
  <c r="A149" i="369" s="1"/>
  <c r="A150" i="369" s="1"/>
  <c r="A151" i="369" s="1"/>
  <c r="A152" i="369" s="1"/>
  <c r="A153" i="369" s="1"/>
  <c r="A154" i="369" s="1"/>
  <c r="A155" i="369" s="1"/>
  <c r="A156" i="369" s="1"/>
  <c r="A157" i="369" s="1"/>
  <c r="A158" i="369" s="1"/>
  <c r="A159" i="369" s="1"/>
  <c r="A160" i="369" s="1"/>
  <c r="A161" i="369" s="1"/>
  <c r="A162" i="369" s="1"/>
  <c r="A163" i="369" s="1"/>
  <c r="A164" i="369" s="1"/>
  <c r="A165" i="369" s="1"/>
  <c r="A166" i="369" s="1"/>
  <c r="A168" i="369" s="1"/>
  <c r="A169" i="369" s="1"/>
  <c r="A170" i="369" s="1"/>
  <c r="A171" i="369" s="1"/>
  <c r="A172" i="369" s="1"/>
  <c r="CC141" i="369"/>
  <c r="CD141" i="369" s="1"/>
  <c r="CB141" i="369"/>
  <c r="K141" i="369" s="1"/>
  <c r="A141" i="369"/>
  <c r="BX137" i="369"/>
  <c r="BW137" i="369"/>
  <c r="BV137" i="369"/>
  <c r="BU137" i="369"/>
  <c r="BT137" i="369"/>
  <c r="BS137" i="369"/>
  <c r="BR137" i="369"/>
  <c r="BQ137" i="369"/>
  <c r="BP137" i="369"/>
  <c r="BO137" i="369"/>
  <c r="BN137" i="369"/>
  <c r="BM137" i="369"/>
  <c r="BL137" i="369"/>
  <c r="BK137" i="369"/>
  <c r="BJ137" i="369"/>
  <c r="BI137" i="369"/>
  <c r="BH137" i="369"/>
  <c r="BG137" i="369"/>
  <c r="BF137" i="369"/>
  <c r="BE137" i="369"/>
  <c r="BD137" i="369"/>
  <c r="BC137" i="369"/>
  <c r="BB137" i="369"/>
  <c r="BA137" i="369"/>
  <c r="AZ137" i="369"/>
  <c r="AY137" i="369"/>
  <c r="AX137" i="369"/>
  <c r="AW137" i="369"/>
  <c r="AV137" i="369"/>
  <c r="AU137" i="369"/>
  <c r="AT137" i="369"/>
  <c r="AS137" i="369"/>
  <c r="AR137" i="369"/>
  <c r="AQ137" i="369"/>
  <c r="AP137" i="369"/>
  <c r="AO137" i="369"/>
  <c r="AN137" i="369"/>
  <c r="AM137" i="369"/>
  <c r="AL137" i="369"/>
  <c r="AK137" i="369"/>
  <c r="AJ137" i="369"/>
  <c r="AI137" i="369"/>
  <c r="AH137" i="369"/>
  <c r="AG137" i="369"/>
  <c r="AF137" i="369"/>
  <c r="AE137" i="369"/>
  <c r="AD137" i="369"/>
  <c r="AC137" i="369"/>
  <c r="AB137" i="369"/>
  <c r="AA137" i="369"/>
  <c r="Z137" i="369"/>
  <c r="Y137" i="369"/>
  <c r="X137" i="369"/>
  <c r="W137" i="369"/>
  <c r="V137" i="369"/>
  <c r="U137" i="369"/>
  <c r="T137" i="369"/>
  <c r="S137" i="369"/>
  <c r="R137" i="369"/>
  <c r="Q137" i="369"/>
  <c r="BX136" i="369"/>
  <c r="BW136" i="369"/>
  <c r="BV136" i="369"/>
  <c r="BU136" i="369"/>
  <c r="BT136" i="369"/>
  <c r="BS136" i="369"/>
  <c r="BR136" i="369"/>
  <c r="BQ136" i="369"/>
  <c r="BP136" i="369"/>
  <c r="BO136" i="369"/>
  <c r="BN136" i="369"/>
  <c r="BM136" i="369"/>
  <c r="BL136" i="369"/>
  <c r="BK136" i="369"/>
  <c r="BJ136" i="369"/>
  <c r="BI136" i="369"/>
  <c r="BH136" i="369"/>
  <c r="BG136" i="369"/>
  <c r="BF136" i="369"/>
  <c r="BE136" i="369"/>
  <c r="BD136" i="369"/>
  <c r="BC136" i="369"/>
  <c r="BB136" i="369"/>
  <c r="BA136" i="369"/>
  <c r="AZ136" i="369"/>
  <c r="AY136" i="369"/>
  <c r="AX136" i="369"/>
  <c r="AW136" i="369"/>
  <c r="AV136" i="369"/>
  <c r="AU136" i="369"/>
  <c r="AT136" i="369"/>
  <c r="AS136" i="369"/>
  <c r="AR136" i="369"/>
  <c r="AQ136" i="369"/>
  <c r="AP136" i="369"/>
  <c r="AO136" i="369"/>
  <c r="AN136" i="369"/>
  <c r="AM136" i="369"/>
  <c r="AL136" i="369"/>
  <c r="AK136" i="369"/>
  <c r="AJ136" i="369"/>
  <c r="AI136" i="369"/>
  <c r="AH136" i="369"/>
  <c r="AG136" i="369"/>
  <c r="AF136" i="369"/>
  <c r="AE136" i="369"/>
  <c r="AD136" i="369"/>
  <c r="AC136" i="369"/>
  <c r="AB136" i="369"/>
  <c r="AA136" i="369"/>
  <c r="Z136" i="369"/>
  <c r="Y136" i="369"/>
  <c r="X136" i="369"/>
  <c r="W136" i="369"/>
  <c r="V136" i="369"/>
  <c r="U136" i="369"/>
  <c r="T136" i="369"/>
  <c r="S136" i="369"/>
  <c r="R136" i="369"/>
  <c r="Q136" i="369"/>
  <c r="P136" i="369"/>
  <c r="H136" i="369"/>
  <c r="CC134" i="369" s="1"/>
  <c r="CD134" i="369" s="1"/>
  <c r="BX135" i="369"/>
  <c r="BW135" i="369"/>
  <c r="BV135" i="369"/>
  <c r="BU135" i="369"/>
  <c r="BT135" i="369"/>
  <c r="BS135" i="369"/>
  <c r="BR135" i="369"/>
  <c r="BQ135" i="369"/>
  <c r="BP135" i="369"/>
  <c r="BO135" i="369"/>
  <c r="BN135" i="369"/>
  <c r="BM135" i="369"/>
  <c r="BL135" i="369"/>
  <c r="BK135" i="369"/>
  <c r="BJ135" i="369"/>
  <c r="BI135" i="369"/>
  <c r="BH135" i="369"/>
  <c r="BG135" i="369"/>
  <c r="BF135" i="369"/>
  <c r="BE135" i="369"/>
  <c r="BD135" i="369"/>
  <c r="BC135" i="369"/>
  <c r="BB135" i="369"/>
  <c r="BA135" i="369"/>
  <c r="AZ135" i="369"/>
  <c r="AY135" i="369"/>
  <c r="AX135" i="369"/>
  <c r="AW135" i="369"/>
  <c r="AV135" i="369"/>
  <c r="AU135" i="369"/>
  <c r="AT135" i="369"/>
  <c r="AS135" i="369"/>
  <c r="AR135" i="369"/>
  <c r="AQ135" i="369"/>
  <c r="AP135" i="369"/>
  <c r="AO135" i="369"/>
  <c r="AN135" i="369"/>
  <c r="AM135" i="369"/>
  <c r="AL135" i="369"/>
  <c r="AK135" i="369"/>
  <c r="AJ135" i="369"/>
  <c r="AI135" i="369"/>
  <c r="AH135" i="369"/>
  <c r="AG135" i="369"/>
  <c r="AF135" i="369"/>
  <c r="AE135" i="369"/>
  <c r="AD135" i="369"/>
  <c r="AC135" i="369"/>
  <c r="AB135" i="369"/>
  <c r="AA135" i="369"/>
  <c r="Z135" i="369"/>
  <c r="Y135" i="369"/>
  <c r="X135" i="369"/>
  <c r="W135" i="369"/>
  <c r="V135" i="369"/>
  <c r="U135" i="369"/>
  <c r="T135" i="369"/>
  <c r="S135" i="369"/>
  <c r="R135" i="369"/>
  <c r="Q135" i="369"/>
  <c r="P135" i="369"/>
  <c r="BX134" i="369"/>
  <c r="BW134" i="369"/>
  <c r="BV134" i="369"/>
  <c r="BU134" i="369"/>
  <c r="BT134" i="369"/>
  <c r="BS134" i="369"/>
  <c r="BR134" i="369"/>
  <c r="BQ134" i="369"/>
  <c r="BP134" i="369"/>
  <c r="BO134" i="369"/>
  <c r="BN134" i="369"/>
  <c r="BM134" i="369"/>
  <c r="BL134" i="369"/>
  <c r="BK134" i="369"/>
  <c r="BJ134" i="369"/>
  <c r="BI134" i="369"/>
  <c r="BH134" i="369"/>
  <c r="BG134" i="369"/>
  <c r="BF134" i="369"/>
  <c r="BE134" i="369"/>
  <c r="BD134" i="369"/>
  <c r="BC134" i="369"/>
  <c r="BB134" i="369"/>
  <c r="BA134" i="369"/>
  <c r="AZ134" i="369"/>
  <c r="AY134" i="369"/>
  <c r="AX134" i="369"/>
  <c r="AW134" i="369"/>
  <c r="AV134" i="369"/>
  <c r="AU134" i="369"/>
  <c r="AT134" i="369"/>
  <c r="AS134" i="369"/>
  <c r="AR134" i="369"/>
  <c r="AQ134" i="369"/>
  <c r="AP134" i="369"/>
  <c r="AO134" i="369"/>
  <c r="AN134" i="369"/>
  <c r="AM134" i="369"/>
  <c r="AL134" i="369"/>
  <c r="AK134" i="369"/>
  <c r="AJ134" i="369"/>
  <c r="AI134" i="369"/>
  <c r="AH134" i="369"/>
  <c r="AG134" i="369"/>
  <c r="AF134" i="369"/>
  <c r="AE134" i="369"/>
  <c r="AD134" i="369"/>
  <c r="AC134" i="369"/>
  <c r="AB134" i="369"/>
  <c r="AA134" i="369"/>
  <c r="Z134" i="369"/>
  <c r="Y134" i="369"/>
  <c r="X134" i="369"/>
  <c r="W134" i="369"/>
  <c r="V134" i="369"/>
  <c r="U134" i="369"/>
  <c r="T134" i="369"/>
  <c r="S134" i="369"/>
  <c r="R134" i="369"/>
  <c r="Q134" i="369"/>
  <c r="P134" i="369"/>
  <c r="N134" i="369"/>
  <c r="BX133" i="369"/>
  <c r="BW133" i="369"/>
  <c r="BV133" i="369"/>
  <c r="BU133" i="369"/>
  <c r="BT133" i="369"/>
  <c r="BS133" i="369"/>
  <c r="BR133" i="369"/>
  <c r="BQ133" i="369"/>
  <c r="BP133" i="369"/>
  <c r="BO133" i="369"/>
  <c r="BN133" i="369"/>
  <c r="BM133" i="369"/>
  <c r="BL133" i="369"/>
  <c r="BK133" i="369"/>
  <c r="BJ133" i="369"/>
  <c r="BI133" i="369"/>
  <c r="BH133" i="369"/>
  <c r="BG133" i="369"/>
  <c r="BF133" i="369"/>
  <c r="BE133" i="369"/>
  <c r="BD133" i="369"/>
  <c r="BC133" i="369"/>
  <c r="BB133" i="369"/>
  <c r="BA133" i="369"/>
  <c r="AZ133" i="369"/>
  <c r="AY133" i="369"/>
  <c r="AX133" i="369"/>
  <c r="AW133" i="369"/>
  <c r="AV133" i="369"/>
  <c r="AU133" i="369"/>
  <c r="AT133" i="369"/>
  <c r="AS133" i="369"/>
  <c r="AR133" i="369"/>
  <c r="AQ133" i="369"/>
  <c r="AP133" i="369"/>
  <c r="AO133" i="369"/>
  <c r="AN133" i="369"/>
  <c r="AM133" i="369"/>
  <c r="AL133" i="369"/>
  <c r="AK133" i="369"/>
  <c r="AJ133" i="369"/>
  <c r="AI133" i="369"/>
  <c r="AH133" i="369"/>
  <c r="AG133" i="369"/>
  <c r="AF133" i="369"/>
  <c r="AE133" i="369"/>
  <c r="AD133" i="369"/>
  <c r="AC133" i="369"/>
  <c r="AB133" i="369"/>
  <c r="AA133" i="369"/>
  <c r="Z133" i="369"/>
  <c r="Y133" i="369"/>
  <c r="X133" i="369"/>
  <c r="W133" i="369"/>
  <c r="V133" i="369"/>
  <c r="U133" i="369"/>
  <c r="T133" i="369"/>
  <c r="S133" i="369"/>
  <c r="R133" i="369"/>
  <c r="Q133" i="369"/>
  <c r="N133" i="369"/>
  <c r="BX132" i="369"/>
  <c r="BW132" i="369"/>
  <c r="BV132" i="369"/>
  <c r="BU132" i="369"/>
  <c r="BT132" i="369"/>
  <c r="BS132" i="369"/>
  <c r="BR132" i="369"/>
  <c r="BQ132" i="369"/>
  <c r="BP132" i="369"/>
  <c r="BO132" i="369"/>
  <c r="BN132" i="369"/>
  <c r="BM132" i="369"/>
  <c r="BL132" i="369"/>
  <c r="BK132" i="369"/>
  <c r="BJ132" i="369"/>
  <c r="BI132" i="369"/>
  <c r="BH132" i="369"/>
  <c r="BG132" i="369"/>
  <c r="BF132" i="369"/>
  <c r="BE132" i="369"/>
  <c r="BD132" i="369"/>
  <c r="BC132" i="369"/>
  <c r="BB132" i="369"/>
  <c r="BA132" i="369"/>
  <c r="AZ132" i="369"/>
  <c r="AY132" i="369"/>
  <c r="AX132" i="369"/>
  <c r="AW132" i="369"/>
  <c r="AV132" i="369"/>
  <c r="AU132" i="369"/>
  <c r="AT132" i="369"/>
  <c r="AS132" i="369"/>
  <c r="AR132" i="369"/>
  <c r="AQ132" i="369"/>
  <c r="AP132" i="369"/>
  <c r="AO132" i="369"/>
  <c r="AN132" i="369"/>
  <c r="AM132" i="369"/>
  <c r="AL132" i="369"/>
  <c r="AK132" i="369"/>
  <c r="AJ132" i="369"/>
  <c r="AI132" i="369"/>
  <c r="AH132" i="369"/>
  <c r="AG132" i="369"/>
  <c r="AF132" i="369"/>
  <c r="AE132" i="369"/>
  <c r="AD132" i="369"/>
  <c r="AC132" i="369"/>
  <c r="AB132" i="369"/>
  <c r="AA132" i="369"/>
  <c r="Z132" i="369"/>
  <c r="Y132" i="369"/>
  <c r="X132" i="369"/>
  <c r="W132" i="369"/>
  <c r="V132" i="369"/>
  <c r="U132" i="369"/>
  <c r="T132" i="369"/>
  <c r="S132" i="369"/>
  <c r="R132" i="369"/>
  <c r="Q132" i="369"/>
  <c r="G132" i="369" s="1"/>
  <c r="CD130" i="369"/>
  <c r="CC130" i="369"/>
  <c r="BX130" i="369"/>
  <c r="BW130" i="369"/>
  <c r="BV130" i="369"/>
  <c r="BU130" i="369"/>
  <c r="BT130" i="369"/>
  <c r="BS130" i="369"/>
  <c r="BR130" i="369"/>
  <c r="BQ130" i="369"/>
  <c r="BP130" i="369"/>
  <c r="BO130" i="369"/>
  <c r="BN130" i="369"/>
  <c r="BM130" i="369"/>
  <c r="BL130" i="369"/>
  <c r="BK130" i="369"/>
  <c r="BJ130" i="369"/>
  <c r="BI130" i="369"/>
  <c r="BH130" i="369"/>
  <c r="BG130" i="369"/>
  <c r="BF130" i="369"/>
  <c r="BE130" i="369"/>
  <c r="BD130" i="369"/>
  <c r="BC130" i="369"/>
  <c r="BB130" i="369"/>
  <c r="BA130" i="369"/>
  <c r="AZ130" i="369"/>
  <c r="AY130" i="369"/>
  <c r="AX130" i="369"/>
  <c r="AW130" i="369"/>
  <c r="AV130" i="369"/>
  <c r="AU130" i="369"/>
  <c r="AT130" i="369"/>
  <c r="AS130" i="369"/>
  <c r="AR130" i="369"/>
  <c r="AQ130" i="369"/>
  <c r="AP130" i="369"/>
  <c r="AO130" i="369"/>
  <c r="AN130" i="369"/>
  <c r="AM130" i="369"/>
  <c r="AL130" i="369"/>
  <c r="AK130" i="369"/>
  <c r="AJ130" i="369"/>
  <c r="AI130" i="369"/>
  <c r="AH130" i="369"/>
  <c r="AG130" i="369"/>
  <c r="AF130" i="369"/>
  <c r="AE130" i="369"/>
  <c r="AD130" i="369"/>
  <c r="AC130" i="369"/>
  <c r="AB130" i="369"/>
  <c r="AA130" i="369"/>
  <c r="Z130" i="369"/>
  <c r="Y130" i="369"/>
  <c r="X130" i="369"/>
  <c r="W130" i="369"/>
  <c r="V130" i="369"/>
  <c r="U130" i="369"/>
  <c r="T130" i="369"/>
  <c r="S130" i="369"/>
  <c r="R130" i="369"/>
  <c r="Q130" i="369"/>
  <c r="CB128" i="369"/>
  <c r="CA128" i="369"/>
  <c r="BZ128" i="369"/>
  <c r="BY128" i="369"/>
  <c r="P128" i="369"/>
  <c r="N128" i="369"/>
  <c r="F128" i="369"/>
  <c r="E128" i="369"/>
  <c r="D128" i="369"/>
  <c r="C128" i="369"/>
  <c r="CB127" i="369"/>
  <c r="CA127" i="369"/>
  <c r="BZ127" i="369"/>
  <c r="BY127" i="369"/>
  <c r="P127" i="369"/>
  <c r="N127" i="369"/>
  <c r="F127" i="369"/>
  <c r="E127" i="369"/>
  <c r="D127" i="369"/>
  <c r="C127" i="369"/>
  <c r="CB126" i="369"/>
  <c r="CA126" i="369"/>
  <c r="BZ126" i="369"/>
  <c r="BY126" i="369"/>
  <c r="P126" i="369"/>
  <c r="N126" i="369"/>
  <c r="F126" i="369"/>
  <c r="E126" i="369"/>
  <c r="D126" i="369"/>
  <c r="C126" i="369"/>
  <c r="CB125" i="369"/>
  <c r="CA125" i="369"/>
  <c r="BZ125" i="369"/>
  <c r="BY125" i="369"/>
  <c r="P125" i="369"/>
  <c r="N125" i="369"/>
  <c r="F125" i="369"/>
  <c r="E125" i="369"/>
  <c r="D125" i="369"/>
  <c r="C125" i="369"/>
  <c r="CB124" i="369"/>
  <c r="CA124" i="369"/>
  <c r="BZ124" i="369"/>
  <c r="BY124" i="369"/>
  <c r="P124" i="369"/>
  <c r="N124" i="369"/>
  <c r="F124" i="369"/>
  <c r="E124" i="369"/>
  <c r="D124" i="369"/>
  <c r="C124" i="369"/>
  <c r="CB123" i="369"/>
  <c r="CA123" i="369"/>
  <c r="BZ123" i="369"/>
  <c r="BY123" i="369"/>
  <c r="P123" i="369"/>
  <c r="N123" i="369"/>
  <c r="F123" i="369"/>
  <c r="E123" i="369"/>
  <c r="D123" i="369"/>
  <c r="C123" i="369"/>
  <c r="CB122" i="369"/>
  <c r="CA122" i="369"/>
  <c r="BZ122" i="369"/>
  <c r="BY122" i="369"/>
  <c r="P122" i="369"/>
  <c r="N122" i="369"/>
  <c r="F122" i="369"/>
  <c r="E122" i="369"/>
  <c r="D122" i="369"/>
  <c r="C122" i="369"/>
  <c r="CB121" i="369"/>
  <c r="CA121" i="369"/>
  <c r="BZ121" i="369"/>
  <c r="BY121" i="369"/>
  <c r="P121" i="369"/>
  <c r="N121" i="369"/>
  <c r="F121" i="369"/>
  <c r="E121" i="369"/>
  <c r="D121" i="369"/>
  <c r="C121" i="369"/>
  <c r="CA120" i="369"/>
  <c r="CB120" i="369" s="1"/>
  <c r="BZ120" i="369"/>
  <c r="BY120" i="369"/>
  <c r="P120" i="369"/>
  <c r="N120" i="369"/>
  <c r="E120" i="369"/>
  <c r="D120" i="369"/>
  <c r="C120" i="369"/>
  <c r="CA119" i="369"/>
  <c r="CB119" i="369" s="1"/>
  <c r="BZ119" i="369"/>
  <c r="BY119" i="369"/>
  <c r="P119" i="369"/>
  <c r="N119" i="369"/>
  <c r="E119" i="369"/>
  <c r="D119" i="369"/>
  <c r="C119" i="369"/>
  <c r="CA118" i="369"/>
  <c r="CB118" i="369" s="1"/>
  <c r="BZ118" i="369"/>
  <c r="BY118" i="369"/>
  <c r="P118" i="369"/>
  <c r="N118" i="369"/>
  <c r="E118" i="369"/>
  <c r="D118" i="369"/>
  <c r="C118" i="369"/>
  <c r="CA117" i="369"/>
  <c r="CB117" i="369" s="1"/>
  <c r="BZ117" i="369"/>
  <c r="BY117" i="369"/>
  <c r="P117" i="369"/>
  <c r="N117" i="369"/>
  <c r="E117" i="369"/>
  <c r="D117" i="369"/>
  <c r="C117" i="369"/>
  <c r="CA116" i="369"/>
  <c r="CB116" i="369" s="1"/>
  <c r="BZ116" i="369"/>
  <c r="BY116" i="369"/>
  <c r="P116" i="369"/>
  <c r="N116" i="369"/>
  <c r="E116" i="369"/>
  <c r="D116" i="369"/>
  <c r="C116" i="369"/>
  <c r="CA115" i="369"/>
  <c r="BZ115" i="369"/>
  <c r="CB115" i="369" s="1"/>
  <c r="BY115" i="369"/>
  <c r="P115" i="369"/>
  <c r="N115" i="369"/>
  <c r="E115" i="369"/>
  <c r="D115" i="369"/>
  <c r="C115" i="369"/>
  <c r="CA114" i="369"/>
  <c r="BZ114" i="369"/>
  <c r="CB114" i="369" s="1"/>
  <c r="BY114" i="369"/>
  <c r="P114" i="369"/>
  <c r="N114" i="369"/>
  <c r="E114" i="369"/>
  <c r="D114" i="369"/>
  <c r="C114" i="369"/>
  <c r="CA113" i="369"/>
  <c r="BZ113" i="369"/>
  <c r="CB113" i="369" s="1"/>
  <c r="BY113" i="369"/>
  <c r="P113" i="369"/>
  <c r="N113" i="369"/>
  <c r="E113" i="369"/>
  <c r="D113" i="369"/>
  <c r="C113" i="369"/>
  <c r="CA112" i="369"/>
  <c r="BZ112" i="369"/>
  <c r="CB112" i="369" s="1"/>
  <c r="BY112" i="369"/>
  <c r="P112" i="369"/>
  <c r="N112" i="369"/>
  <c r="E112" i="369"/>
  <c r="D112" i="369"/>
  <c r="C112" i="369"/>
  <c r="CA111" i="369"/>
  <c r="BZ111" i="369"/>
  <c r="CB111" i="369" s="1"/>
  <c r="BY111" i="369"/>
  <c r="P111" i="369"/>
  <c r="N111" i="369"/>
  <c r="E111" i="369"/>
  <c r="D111" i="369"/>
  <c r="C111" i="369"/>
  <c r="CA110" i="369"/>
  <c r="BZ110" i="369"/>
  <c r="CB110" i="369" s="1"/>
  <c r="BY110" i="369"/>
  <c r="P110" i="369"/>
  <c r="N110" i="369"/>
  <c r="E110" i="369"/>
  <c r="D110" i="369"/>
  <c r="C110" i="369"/>
  <c r="CA109" i="369"/>
  <c r="CA129" i="369" s="1"/>
  <c r="BZ109" i="369"/>
  <c r="CB109" i="369" s="1"/>
  <c r="BY109" i="369"/>
  <c r="BY129" i="369" s="1"/>
  <c r="P109" i="369"/>
  <c r="N109" i="369"/>
  <c r="E109" i="369"/>
  <c r="D109" i="369"/>
  <c r="C109" i="369"/>
  <c r="A108" i="369"/>
  <c r="A109" i="369" s="1"/>
  <c r="A110" i="369" s="1"/>
  <c r="A111" i="369" s="1"/>
  <c r="A112" i="369" s="1"/>
  <c r="A113" i="369" s="1"/>
  <c r="A114" i="369" s="1"/>
  <c r="A115" i="369" s="1"/>
  <c r="A116" i="369" s="1"/>
  <c r="A117" i="369" s="1"/>
  <c r="A118" i="369" s="1"/>
  <c r="A119" i="369" s="1"/>
  <c r="A120" i="369" s="1"/>
  <c r="A121" i="369" s="1"/>
  <c r="A122" i="369" s="1"/>
  <c r="A123" i="369" s="1"/>
  <c r="A124" i="369" s="1"/>
  <c r="A125" i="369" s="1"/>
  <c r="A126" i="369" s="1"/>
  <c r="A127" i="369" s="1"/>
  <c r="A128" i="369" s="1"/>
  <c r="A129" i="369" s="1"/>
  <c r="A130" i="369" s="1"/>
  <c r="A131" i="369" s="1"/>
  <c r="A132" i="369" s="1"/>
  <c r="A134" i="369" s="1"/>
  <c r="A135" i="369" s="1"/>
  <c r="A136" i="369" s="1"/>
  <c r="A137" i="369" s="1"/>
  <c r="A138" i="369" s="1"/>
  <c r="CC107" i="369"/>
  <c r="CD107" i="369" s="1"/>
  <c r="CB107" i="369"/>
  <c r="K107" i="369" s="1"/>
  <c r="A107" i="369"/>
  <c r="BX103" i="369"/>
  <c r="BW103" i="369"/>
  <c r="BV103" i="369"/>
  <c r="BU103" i="369"/>
  <c r="BT103" i="369"/>
  <c r="BS103" i="369"/>
  <c r="BR103" i="369"/>
  <c r="BQ103" i="369"/>
  <c r="BP103" i="369"/>
  <c r="BO103" i="369"/>
  <c r="BN103" i="369"/>
  <c r="BM103" i="369"/>
  <c r="BL103" i="369"/>
  <c r="BK103" i="369"/>
  <c r="BJ103" i="369"/>
  <c r="BI103" i="369"/>
  <c r="BH103" i="369"/>
  <c r="BG103" i="369"/>
  <c r="BF103" i="369"/>
  <c r="BE103" i="369"/>
  <c r="BD103" i="369"/>
  <c r="BC103" i="369"/>
  <c r="BB103" i="369"/>
  <c r="BA103" i="369"/>
  <c r="AZ103" i="369"/>
  <c r="AY103" i="369"/>
  <c r="AX103" i="369"/>
  <c r="AW103" i="369"/>
  <c r="AV103" i="369"/>
  <c r="AU103" i="369"/>
  <c r="AT103" i="369"/>
  <c r="AS103" i="369"/>
  <c r="AR103" i="369"/>
  <c r="AQ103" i="369"/>
  <c r="AP103" i="369"/>
  <c r="AO103" i="369"/>
  <c r="AN103" i="369"/>
  <c r="AM103" i="369"/>
  <c r="AL103" i="369"/>
  <c r="AK103" i="369"/>
  <c r="AJ103" i="369"/>
  <c r="AI103" i="369"/>
  <c r="AH103" i="369"/>
  <c r="AG103" i="369"/>
  <c r="AF103" i="369"/>
  <c r="AE103" i="369"/>
  <c r="AD103" i="369"/>
  <c r="AC103" i="369"/>
  <c r="AB103" i="369"/>
  <c r="AA103" i="369"/>
  <c r="Z103" i="369"/>
  <c r="Y103" i="369"/>
  <c r="X103" i="369"/>
  <c r="W103" i="369"/>
  <c r="V103" i="369"/>
  <c r="U103" i="369"/>
  <c r="T103" i="369"/>
  <c r="S103" i="369"/>
  <c r="R103" i="369"/>
  <c r="Q103" i="369"/>
  <c r="BX102" i="369"/>
  <c r="BW102" i="369"/>
  <c r="BV102" i="369"/>
  <c r="BU102" i="369"/>
  <c r="BT102" i="369"/>
  <c r="BS102" i="369"/>
  <c r="BR102" i="369"/>
  <c r="BQ102" i="369"/>
  <c r="BP102" i="369"/>
  <c r="BO102" i="369"/>
  <c r="BN102" i="369"/>
  <c r="BM102" i="369"/>
  <c r="BL102" i="369"/>
  <c r="BK102" i="369"/>
  <c r="BJ102" i="369"/>
  <c r="BI102" i="369"/>
  <c r="BH102" i="369"/>
  <c r="BG102" i="369"/>
  <c r="BF102" i="369"/>
  <c r="BE102" i="369"/>
  <c r="BD102" i="369"/>
  <c r="BC102" i="369"/>
  <c r="BB102" i="369"/>
  <c r="BA102" i="369"/>
  <c r="AZ102" i="369"/>
  <c r="AY102" i="369"/>
  <c r="AX102" i="369"/>
  <c r="AW102" i="369"/>
  <c r="AV102" i="369"/>
  <c r="AU102" i="369"/>
  <c r="AT102" i="369"/>
  <c r="AS102" i="369"/>
  <c r="AR102" i="369"/>
  <c r="AQ102" i="369"/>
  <c r="AP102" i="369"/>
  <c r="AO102" i="369"/>
  <c r="AN102" i="369"/>
  <c r="AM102" i="369"/>
  <c r="AL102" i="369"/>
  <c r="AK102" i="369"/>
  <c r="AJ102" i="369"/>
  <c r="AI102" i="369"/>
  <c r="AH102" i="369"/>
  <c r="AG102" i="369"/>
  <c r="AF102" i="369"/>
  <c r="AE102" i="369"/>
  <c r="AD102" i="369"/>
  <c r="AC102" i="369"/>
  <c r="AB102" i="369"/>
  <c r="AA102" i="369"/>
  <c r="Z102" i="369"/>
  <c r="Y102" i="369"/>
  <c r="X102" i="369"/>
  <c r="W102" i="369"/>
  <c r="V102" i="369"/>
  <c r="U102" i="369"/>
  <c r="T102" i="369"/>
  <c r="S102" i="369"/>
  <c r="R102" i="369"/>
  <c r="Q102" i="369"/>
  <c r="P102" i="369"/>
  <c r="H102" i="369"/>
  <c r="CC100" i="369" s="1"/>
  <c r="CD100" i="369" s="1"/>
  <c r="BX101" i="369"/>
  <c r="BW101" i="369"/>
  <c r="BV101" i="369"/>
  <c r="BU101" i="369"/>
  <c r="BT101" i="369"/>
  <c r="BS101" i="369"/>
  <c r="BR101" i="369"/>
  <c r="BQ101" i="369"/>
  <c r="BP101" i="369"/>
  <c r="BO101" i="369"/>
  <c r="BN101" i="369"/>
  <c r="BM101" i="369"/>
  <c r="BL101" i="369"/>
  <c r="BK101" i="369"/>
  <c r="BJ101" i="369"/>
  <c r="BI101" i="369"/>
  <c r="BH101" i="369"/>
  <c r="BG101" i="369"/>
  <c r="BF101" i="369"/>
  <c r="BE101" i="369"/>
  <c r="BD101" i="369"/>
  <c r="BC101" i="369"/>
  <c r="BB101" i="369"/>
  <c r="BA101" i="369"/>
  <c r="AZ101" i="369"/>
  <c r="AY101" i="369"/>
  <c r="AX101" i="369"/>
  <c r="AW101" i="369"/>
  <c r="AV101" i="369"/>
  <c r="AU101" i="369"/>
  <c r="AT101" i="369"/>
  <c r="AS101" i="369"/>
  <c r="AR101" i="369"/>
  <c r="AQ101" i="369"/>
  <c r="AP101" i="369"/>
  <c r="AO101" i="369"/>
  <c r="AN101" i="369"/>
  <c r="AM101" i="369"/>
  <c r="AL101" i="369"/>
  <c r="AK101" i="369"/>
  <c r="AJ101" i="369"/>
  <c r="AI101" i="369"/>
  <c r="AH101" i="369"/>
  <c r="AG101" i="369"/>
  <c r="AF101" i="369"/>
  <c r="AE101" i="369"/>
  <c r="AD101" i="369"/>
  <c r="AC101" i="369"/>
  <c r="AB101" i="369"/>
  <c r="AA101" i="369"/>
  <c r="Z101" i="369"/>
  <c r="Y101" i="369"/>
  <c r="X101" i="369"/>
  <c r="W101" i="369"/>
  <c r="V101" i="369"/>
  <c r="U101" i="369"/>
  <c r="T101" i="369"/>
  <c r="S101" i="369"/>
  <c r="R101" i="369"/>
  <c r="Q101" i="369"/>
  <c r="P101" i="369"/>
  <c r="BX100" i="369"/>
  <c r="BW100" i="369"/>
  <c r="BV100" i="369"/>
  <c r="BU100" i="369"/>
  <c r="BT100" i="369"/>
  <c r="BS100" i="369"/>
  <c r="BR100" i="369"/>
  <c r="BQ100" i="369"/>
  <c r="BP100" i="369"/>
  <c r="BO100" i="369"/>
  <c r="BN100" i="369"/>
  <c r="BM100" i="369"/>
  <c r="BL100" i="369"/>
  <c r="BK100" i="369"/>
  <c r="BJ100" i="369"/>
  <c r="BI100" i="369"/>
  <c r="BH100" i="369"/>
  <c r="BG100" i="369"/>
  <c r="BF100" i="369"/>
  <c r="BE100" i="369"/>
  <c r="BD100" i="369"/>
  <c r="BC100" i="369"/>
  <c r="BB100" i="369"/>
  <c r="BA100" i="369"/>
  <c r="AZ100" i="369"/>
  <c r="AY100" i="369"/>
  <c r="AX100" i="369"/>
  <c r="AW100" i="369"/>
  <c r="AV100" i="369"/>
  <c r="AU100" i="369"/>
  <c r="AT100" i="369"/>
  <c r="AS100" i="369"/>
  <c r="AR100" i="369"/>
  <c r="AQ100" i="369"/>
  <c r="AP100" i="369"/>
  <c r="AO100" i="369"/>
  <c r="AN100" i="369"/>
  <c r="AM100" i="369"/>
  <c r="AL100" i="369"/>
  <c r="AK100" i="369"/>
  <c r="AJ100" i="369"/>
  <c r="AI100" i="369"/>
  <c r="AH100" i="369"/>
  <c r="AG100" i="369"/>
  <c r="AF100" i="369"/>
  <c r="AE100" i="369"/>
  <c r="AD100" i="369"/>
  <c r="AC100" i="369"/>
  <c r="AB100" i="369"/>
  <c r="AA100" i="369"/>
  <c r="Z100" i="369"/>
  <c r="Y100" i="369"/>
  <c r="X100" i="369"/>
  <c r="W100" i="369"/>
  <c r="V100" i="369"/>
  <c r="U100" i="369"/>
  <c r="T100" i="369"/>
  <c r="S100" i="369"/>
  <c r="R100" i="369"/>
  <c r="Q100" i="369"/>
  <c r="P100" i="369"/>
  <c r="N100" i="369"/>
  <c r="BX99" i="369"/>
  <c r="BW99" i="369"/>
  <c r="BV99" i="369"/>
  <c r="BU99" i="369"/>
  <c r="BT99" i="369"/>
  <c r="BS99" i="369"/>
  <c r="BR99" i="369"/>
  <c r="BQ99" i="369"/>
  <c r="BP99" i="369"/>
  <c r="BO99" i="369"/>
  <c r="BN99" i="369"/>
  <c r="BM99" i="369"/>
  <c r="BL99" i="369"/>
  <c r="BK99" i="369"/>
  <c r="BJ99" i="369"/>
  <c r="BI99" i="369"/>
  <c r="BH99" i="369"/>
  <c r="BG99" i="369"/>
  <c r="BF99" i="369"/>
  <c r="BE99" i="369"/>
  <c r="BD99" i="369"/>
  <c r="BC99" i="369"/>
  <c r="BB99" i="369"/>
  <c r="BA99" i="369"/>
  <c r="AZ99" i="369"/>
  <c r="AY99" i="369"/>
  <c r="AX99" i="369"/>
  <c r="AW99" i="369"/>
  <c r="AV99" i="369"/>
  <c r="AU99" i="369"/>
  <c r="AT99" i="369"/>
  <c r="AS99" i="369"/>
  <c r="AR99" i="369"/>
  <c r="AQ99" i="369"/>
  <c r="AP99" i="369"/>
  <c r="AO99" i="369"/>
  <c r="AN99" i="369"/>
  <c r="AM99" i="369"/>
  <c r="AL99" i="369"/>
  <c r="AK99" i="369"/>
  <c r="AJ99" i="369"/>
  <c r="AI99" i="369"/>
  <c r="AH99" i="369"/>
  <c r="AG99" i="369"/>
  <c r="AF99" i="369"/>
  <c r="AE99" i="369"/>
  <c r="AD99" i="369"/>
  <c r="AC99" i="369"/>
  <c r="AB99" i="369"/>
  <c r="AA99" i="369"/>
  <c r="Z99" i="369"/>
  <c r="Y99" i="369"/>
  <c r="X99" i="369"/>
  <c r="W99" i="369"/>
  <c r="V99" i="369"/>
  <c r="U99" i="369"/>
  <c r="T99" i="369"/>
  <c r="S99" i="369"/>
  <c r="R99" i="369"/>
  <c r="Q99" i="369"/>
  <c r="N99" i="369"/>
  <c r="BX98" i="369"/>
  <c r="BW98" i="369"/>
  <c r="BV98" i="369"/>
  <c r="BU98" i="369"/>
  <c r="BT98" i="369"/>
  <c r="BS98" i="369"/>
  <c r="BR98" i="369"/>
  <c r="BQ98" i="369"/>
  <c r="BP98" i="369"/>
  <c r="BO98" i="369"/>
  <c r="BN98" i="369"/>
  <c r="BM98" i="369"/>
  <c r="BL98" i="369"/>
  <c r="BK98" i="369"/>
  <c r="BJ98" i="369"/>
  <c r="BI98" i="369"/>
  <c r="BH98" i="369"/>
  <c r="BG98" i="369"/>
  <c r="BF98" i="369"/>
  <c r="BE98" i="369"/>
  <c r="BD98" i="369"/>
  <c r="BC98" i="369"/>
  <c r="BB98" i="369"/>
  <c r="BA98" i="369"/>
  <c r="AZ98" i="369"/>
  <c r="AY98" i="369"/>
  <c r="AX98" i="369"/>
  <c r="AW98" i="369"/>
  <c r="AV98" i="369"/>
  <c r="AU98" i="369"/>
  <c r="AT98" i="369"/>
  <c r="AS98" i="369"/>
  <c r="AR98" i="369"/>
  <c r="AQ98" i="369"/>
  <c r="AP98" i="369"/>
  <c r="AO98" i="369"/>
  <c r="AN98" i="369"/>
  <c r="AM98" i="369"/>
  <c r="AL98" i="369"/>
  <c r="AK98" i="369"/>
  <c r="AJ98" i="369"/>
  <c r="AI98" i="369"/>
  <c r="AH98" i="369"/>
  <c r="AG98" i="369"/>
  <c r="AF98" i="369"/>
  <c r="AE98" i="369"/>
  <c r="AD98" i="369"/>
  <c r="AC98" i="369"/>
  <c r="AB98" i="369"/>
  <c r="AA98" i="369"/>
  <c r="Z98" i="369"/>
  <c r="Y98" i="369"/>
  <c r="X98" i="369"/>
  <c r="W98" i="369"/>
  <c r="V98" i="369"/>
  <c r="U98" i="369"/>
  <c r="T98" i="369"/>
  <c r="S98" i="369"/>
  <c r="R98" i="369"/>
  <c r="Q98" i="369"/>
  <c r="CD96" i="369"/>
  <c r="CC96" i="369"/>
  <c r="BX96" i="369"/>
  <c r="BW96" i="369"/>
  <c r="BV96" i="369"/>
  <c r="BU96" i="369"/>
  <c r="BT96" i="369"/>
  <c r="BS96" i="369"/>
  <c r="BR96" i="369"/>
  <c r="BQ96" i="369"/>
  <c r="BP96" i="369"/>
  <c r="BO96" i="369"/>
  <c r="BN96" i="369"/>
  <c r="BM96" i="369"/>
  <c r="BL96" i="369"/>
  <c r="BK96" i="369"/>
  <c r="BJ96" i="369"/>
  <c r="BI96" i="369"/>
  <c r="BH96" i="369"/>
  <c r="BG96" i="369"/>
  <c r="BF96" i="369"/>
  <c r="BE96" i="369"/>
  <c r="BD96" i="369"/>
  <c r="BC96" i="369"/>
  <c r="BB96" i="369"/>
  <c r="BA96" i="369"/>
  <c r="AZ96" i="369"/>
  <c r="AY96" i="369"/>
  <c r="AX96" i="369"/>
  <c r="AW96" i="369"/>
  <c r="AV96" i="369"/>
  <c r="AU96" i="369"/>
  <c r="AT96" i="369"/>
  <c r="AS96" i="369"/>
  <c r="AR96" i="369"/>
  <c r="AQ96" i="369"/>
  <c r="AP96" i="369"/>
  <c r="AO96" i="369"/>
  <c r="AN96" i="369"/>
  <c r="AM96" i="369"/>
  <c r="AL96" i="369"/>
  <c r="AK96" i="369"/>
  <c r="AJ96" i="369"/>
  <c r="AI96" i="369"/>
  <c r="AH96" i="369"/>
  <c r="AG96" i="369"/>
  <c r="AF96" i="369"/>
  <c r="AE96" i="369"/>
  <c r="AD96" i="369"/>
  <c r="AC96" i="369"/>
  <c r="AB96" i="369"/>
  <c r="AA96" i="369"/>
  <c r="Z96" i="369"/>
  <c r="Y96" i="369"/>
  <c r="X96" i="369"/>
  <c r="W96" i="369"/>
  <c r="V96" i="369"/>
  <c r="U96" i="369"/>
  <c r="T96" i="369"/>
  <c r="S96" i="369"/>
  <c r="R96" i="369"/>
  <c r="Q96" i="369"/>
  <c r="CB94" i="369"/>
  <c r="CA94" i="369"/>
  <c r="BZ94" i="369"/>
  <c r="BY94" i="369"/>
  <c r="P94" i="369"/>
  <c r="N94" i="369"/>
  <c r="E94" i="369"/>
  <c r="D94" i="369"/>
  <c r="C94" i="369"/>
  <c r="CA93" i="369"/>
  <c r="CB93" i="369" s="1"/>
  <c r="BZ93" i="369"/>
  <c r="BY93" i="369"/>
  <c r="P93" i="369"/>
  <c r="N93" i="369"/>
  <c r="D93" i="369"/>
  <c r="C93" i="369"/>
  <c r="CB92" i="369"/>
  <c r="CA92" i="369"/>
  <c r="BZ92" i="369"/>
  <c r="BY92" i="369"/>
  <c r="P92" i="369"/>
  <c r="N92" i="369"/>
  <c r="F92" i="369"/>
  <c r="E92" i="369"/>
  <c r="D92" i="369"/>
  <c r="C92" i="369"/>
  <c r="CA91" i="369"/>
  <c r="E91" i="369" s="1"/>
  <c r="BZ91" i="369"/>
  <c r="CB91" i="369" s="1"/>
  <c r="BY91" i="369"/>
  <c r="P91" i="369"/>
  <c r="N91" i="369"/>
  <c r="D91" i="369"/>
  <c r="C91" i="369"/>
  <c r="CA90" i="369"/>
  <c r="BZ90" i="369"/>
  <c r="D90" i="369" s="1"/>
  <c r="BY90" i="369"/>
  <c r="P90" i="369"/>
  <c r="N90" i="369"/>
  <c r="E90" i="369"/>
  <c r="C90" i="369"/>
  <c r="CA89" i="369"/>
  <c r="E89" i="369" s="1"/>
  <c r="BZ89" i="369"/>
  <c r="CB89" i="369" s="1"/>
  <c r="BY89" i="369"/>
  <c r="P89" i="369"/>
  <c r="N89" i="369"/>
  <c r="D89" i="369"/>
  <c r="C89" i="369"/>
  <c r="CB88" i="369"/>
  <c r="CA88" i="369"/>
  <c r="BZ88" i="369"/>
  <c r="BY88" i="369"/>
  <c r="P88" i="369"/>
  <c r="N88" i="369"/>
  <c r="F88" i="369"/>
  <c r="E88" i="369"/>
  <c r="D88" i="369"/>
  <c r="C88" i="369"/>
  <c r="CA87" i="369"/>
  <c r="E87" i="369" s="1"/>
  <c r="BZ87" i="369"/>
  <c r="CB87" i="369" s="1"/>
  <c r="BY87" i="369"/>
  <c r="P87" i="369"/>
  <c r="N87" i="369"/>
  <c r="D87" i="369"/>
  <c r="C87" i="369"/>
  <c r="CA86" i="369"/>
  <c r="BZ86" i="369"/>
  <c r="D86" i="369" s="1"/>
  <c r="BY86" i="369"/>
  <c r="P86" i="369"/>
  <c r="N86" i="369"/>
  <c r="E86" i="369"/>
  <c r="C86" i="369"/>
  <c r="CA85" i="369"/>
  <c r="E85" i="369" s="1"/>
  <c r="BZ85" i="369"/>
  <c r="CB85" i="369" s="1"/>
  <c r="BY85" i="369"/>
  <c r="P85" i="369"/>
  <c r="N85" i="369"/>
  <c r="D85" i="369"/>
  <c r="C85" i="369"/>
  <c r="CB84" i="369"/>
  <c r="CA84" i="369"/>
  <c r="BZ84" i="369"/>
  <c r="BY84" i="369"/>
  <c r="P84" i="369"/>
  <c r="N84" i="369"/>
  <c r="F84" i="369"/>
  <c r="E84" i="369"/>
  <c r="D84" i="369"/>
  <c r="C84" i="369"/>
  <c r="CA83" i="369"/>
  <c r="E83" i="369" s="1"/>
  <c r="BZ83" i="369"/>
  <c r="CB83" i="369" s="1"/>
  <c r="BY83" i="369"/>
  <c r="P83" i="369"/>
  <c r="N83" i="369"/>
  <c r="D83" i="369"/>
  <c r="C83" i="369"/>
  <c r="CA82" i="369"/>
  <c r="BZ82" i="369"/>
  <c r="CB82" i="369" s="1"/>
  <c r="BY82" i="369"/>
  <c r="P82" i="369"/>
  <c r="N82" i="369"/>
  <c r="E82" i="369"/>
  <c r="D82" i="369"/>
  <c r="C82" i="369"/>
  <c r="CA81" i="369"/>
  <c r="BZ81" i="369"/>
  <c r="CB81" i="369" s="1"/>
  <c r="BY81" i="369"/>
  <c r="P81" i="369"/>
  <c r="N81" i="369"/>
  <c r="E81" i="369"/>
  <c r="D81" i="369"/>
  <c r="C81" i="369"/>
  <c r="CA80" i="369"/>
  <c r="BZ80" i="369"/>
  <c r="CB80" i="369" s="1"/>
  <c r="BY80" i="369"/>
  <c r="P80" i="369"/>
  <c r="N80" i="369"/>
  <c r="E80" i="369"/>
  <c r="D80" i="369"/>
  <c r="C80" i="369"/>
  <c r="CA79" i="369"/>
  <c r="BZ79" i="369"/>
  <c r="CB79" i="369" s="1"/>
  <c r="BY79" i="369"/>
  <c r="P79" i="369"/>
  <c r="N79" i="369"/>
  <c r="E79" i="369"/>
  <c r="D79" i="369"/>
  <c r="C79" i="369"/>
  <c r="CA78" i="369"/>
  <c r="BZ78" i="369"/>
  <c r="CB78" i="369" s="1"/>
  <c r="BY78" i="369"/>
  <c r="P78" i="369"/>
  <c r="N78" i="369"/>
  <c r="E78" i="369"/>
  <c r="D78" i="369"/>
  <c r="C78" i="369"/>
  <c r="CA77" i="369"/>
  <c r="BZ77" i="369"/>
  <c r="CB77" i="369" s="1"/>
  <c r="BY77" i="369"/>
  <c r="P77" i="369"/>
  <c r="N77" i="369"/>
  <c r="E77" i="369"/>
  <c r="D77" i="369"/>
  <c r="C77" i="369"/>
  <c r="CB76" i="369"/>
  <c r="CC76" i="369" s="1"/>
  <c r="P76" i="369"/>
  <c r="N76" i="369"/>
  <c r="E76" i="369"/>
  <c r="D76" i="369"/>
  <c r="C76" i="369"/>
  <c r="CA75" i="369"/>
  <c r="BZ75" i="369"/>
  <c r="BZ95" i="369" s="1"/>
  <c r="BY75" i="369"/>
  <c r="BY95" i="369" s="1"/>
  <c r="P75" i="369"/>
  <c r="N75" i="369"/>
  <c r="E75" i="369"/>
  <c r="D75" i="369"/>
  <c r="C75" i="369"/>
  <c r="CC73" i="369"/>
  <c r="CD73" i="369" s="1"/>
  <c r="CB73" i="369"/>
  <c r="K73" i="369"/>
  <c r="A73" i="369"/>
  <c r="AF53" i="369"/>
  <c r="AA53" i="369"/>
  <c r="V53" i="369"/>
  <c r="Q53" i="369"/>
  <c r="O53" i="369"/>
  <c r="AF52" i="369"/>
  <c r="AA52" i="369"/>
  <c r="V52" i="369"/>
  <c r="Q52" i="369"/>
  <c r="O52" i="369"/>
  <c r="AF51" i="369"/>
  <c r="AA51" i="369"/>
  <c r="V51" i="369"/>
  <c r="Q51" i="369"/>
  <c r="O51" i="369"/>
  <c r="AF50" i="369"/>
  <c r="AA50" i="369"/>
  <c r="V50" i="369"/>
  <c r="Q50" i="369"/>
  <c r="O50" i="369"/>
  <c r="AF49" i="369"/>
  <c r="AA49" i="369"/>
  <c r="V49" i="369"/>
  <c r="Q49" i="369"/>
  <c r="O49" i="369"/>
  <c r="AF48" i="369"/>
  <c r="AA48" i="369"/>
  <c r="V48" i="369"/>
  <c r="Q48" i="369"/>
  <c r="O48" i="369"/>
  <c r="AF47" i="369"/>
  <c r="AA47" i="369"/>
  <c r="V47" i="369"/>
  <c r="Q47" i="369"/>
  <c r="O47" i="369"/>
  <c r="AF46" i="369"/>
  <c r="AA46" i="369"/>
  <c r="V46" i="369"/>
  <c r="Q46" i="369"/>
  <c r="O46" i="369"/>
  <c r="AF45" i="369"/>
  <c r="AA45" i="369"/>
  <c r="V45" i="369"/>
  <c r="Q45" i="369"/>
  <c r="O45" i="369"/>
  <c r="AF44" i="369"/>
  <c r="AA44" i="369"/>
  <c r="V44" i="369"/>
  <c r="Q44" i="369"/>
  <c r="O44" i="369"/>
  <c r="CD43" i="369"/>
  <c r="AF43" i="369"/>
  <c r="AA43" i="369"/>
  <c r="V43" i="369"/>
  <c r="Q43" i="369"/>
  <c r="O43" i="369"/>
  <c r="AF42" i="369"/>
  <c r="AA42" i="369"/>
  <c r="V42" i="369"/>
  <c r="Q42" i="369"/>
  <c r="O42" i="369"/>
  <c r="AF41" i="369"/>
  <c r="AA41" i="369"/>
  <c r="V41" i="369"/>
  <c r="Q41" i="369"/>
  <c r="O41" i="369"/>
  <c r="AF40" i="369"/>
  <c r="AA40" i="369"/>
  <c r="V40" i="369"/>
  <c r="Q40" i="369"/>
  <c r="O40" i="369"/>
  <c r="AF39" i="369"/>
  <c r="AA39" i="369"/>
  <c r="V39" i="369"/>
  <c r="Q39" i="369"/>
  <c r="O39" i="369"/>
  <c r="AF38" i="369"/>
  <c r="AA38" i="369"/>
  <c r="V38" i="369"/>
  <c r="Q38" i="369"/>
  <c r="O38" i="369"/>
  <c r="AF37" i="369"/>
  <c r="AA37" i="369"/>
  <c r="V37" i="369"/>
  <c r="Q37" i="369"/>
  <c r="O37" i="369"/>
  <c r="O78" i="369" s="1"/>
  <c r="B78" i="369" s="1"/>
  <c r="AF36" i="369"/>
  <c r="AA36" i="369"/>
  <c r="V36" i="369"/>
  <c r="Q36" i="369"/>
  <c r="O36" i="369"/>
  <c r="O77" i="369" s="1"/>
  <c r="B77" i="369" s="1"/>
  <c r="AF35" i="369"/>
  <c r="AA35" i="369"/>
  <c r="V35" i="369"/>
  <c r="Q35" i="369"/>
  <c r="O35" i="369"/>
  <c r="O76" i="369" s="1"/>
  <c r="B76" i="369" s="1"/>
  <c r="AF34" i="369"/>
  <c r="AF54" i="369" s="1"/>
  <c r="AA34" i="369"/>
  <c r="V34" i="369"/>
  <c r="V54" i="369" s="1"/>
  <c r="Q34" i="369"/>
  <c r="O34" i="369"/>
  <c r="O75" i="369" s="1"/>
  <c r="B75" i="369" s="1"/>
  <c r="CD29" i="369"/>
  <c r="BR29" i="369"/>
  <c r="AZ29" i="369"/>
  <c r="BR27" i="369"/>
  <c r="CD27" i="369" s="1"/>
  <c r="AZ27" i="369"/>
  <c r="BZ26" i="369"/>
  <c r="BR23" i="369"/>
  <c r="CD23" i="369" s="1"/>
  <c r="AZ23" i="369"/>
  <c r="AJ23" i="369"/>
  <c r="CD21" i="369"/>
  <c r="BR21" i="369"/>
  <c r="AZ21" i="369"/>
  <c r="AS131" i="369" s="1"/>
  <c r="U17" i="369"/>
  <c r="BR16" i="369"/>
  <c r="AJ16" i="369"/>
  <c r="U16" i="369"/>
  <c r="BR15" i="369"/>
  <c r="AJ15" i="369"/>
  <c r="U15" i="369"/>
  <c r="BR14" i="369"/>
  <c r="U14" i="369"/>
  <c r="BR13" i="369"/>
  <c r="U13" i="369"/>
  <c r="CB8" i="369"/>
  <c r="CB7" i="369"/>
  <c r="CB6" i="369"/>
  <c r="BX239" i="368"/>
  <c r="BW239" i="368"/>
  <c r="BV239" i="368"/>
  <c r="BU239" i="368"/>
  <c r="BT239" i="368"/>
  <c r="BS239" i="368"/>
  <c r="BR239" i="368"/>
  <c r="BQ239" i="368"/>
  <c r="BP239" i="368"/>
  <c r="BO239" i="368"/>
  <c r="BN239" i="368"/>
  <c r="BM239" i="368"/>
  <c r="BL239" i="368"/>
  <c r="BK239" i="368"/>
  <c r="BJ239" i="368"/>
  <c r="BI239" i="368"/>
  <c r="BH239" i="368"/>
  <c r="BG239" i="368"/>
  <c r="BF239" i="368"/>
  <c r="BE239" i="368"/>
  <c r="BD239" i="368"/>
  <c r="BC239" i="368"/>
  <c r="BB239" i="368"/>
  <c r="BA239" i="368"/>
  <c r="AZ239" i="368"/>
  <c r="AY239" i="368"/>
  <c r="AX239" i="368"/>
  <c r="AW239" i="368"/>
  <c r="AV239" i="368"/>
  <c r="AU239" i="368"/>
  <c r="AT239" i="368"/>
  <c r="AS239" i="368"/>
  <c r="AR239" i="368"/>
  <c r="AQ239" i="368"/>
  <c r="AP239" i="368"/>
  <c r="AO239" i="368"/>
  <c r="AN239" i="368"/>
  <c r="AM239" i="368"/>
  <c r="AL239" i="368"/>
  <c r="AK239" i="368"/>
  <c r="AJ239" i="368"/>
  <c r="AI239" i="368"/>
  <c r="AH239" i="368"/>
  <c r="AG239" i="368"/>
  <c r="AF239" i="368"/>
  <c r="AE239" i="368"/>
  <c r="AD239" i="368"/>
  <c r="AC239" i="368"/>
  <c r="AB239" i="368"/>
  <c r="AA239" i="368"/>
  <c r="Z239" i="368"/>
  <c r="Y239" i="368"/>
  <c r="X239" i="368"/>
  <c r="W239" i="368"/>
  <c r="V239" i="368"/>
  <c r="U239" i="368"/>
  <c r="T239" i="368"/>
  <c r="S239" i="368"/>
  <c r="R239" i="368"/>
  <c r="Q239" i="368"/>
  <c r="BX238" i="368"/>
  <c r="BW238" i="368"/>
  <c r="BV238" i="368"/>
  <c r="BU238" i="368"/>
  <c r="BT238" i="368"/>
  <c r="BS238" i="368"/>
  <c r="BR238" i="368"/>
  <c r="BQ238" i="368"/>
  <c r="BP238" i="368"/>
  <c r="BO238" i="368"/>
  <c r="BN238" i="368"/>
  <c r="BM238" i="368"/>
  <c r="BL238" i="368"/>
  <c r="BK238" i="368"/>
  <c r="BJ238" i="368"/>
  <c r="BI238" i="368"/>
  <c r="BH238" i="368"/>
  <c r="BG238" i="368"/>
  <c r="BF238" i="368"/>
  <c r="BE238" i="368"/>
  <c r="BD238" i="368"/>
  <c r="BC238" i="368"/>
  <c r="BB238" i="368"/>
  <c r="BA238" i="368"/>
  <c r="AZ238" i="368"/>
  <c r="AY238" i="368"/>
  <c r="AX238" i="368"/>
  <c r="AW238" i="368"/>
  <c r="AV238" i="368"/>
  <c r="AU238" i="368"/>
  <c r="AT238" i="368"/>
  <c r="AS238" i="368"/>
  <c r="AR238" i="368"/>
  <c r="AQ238" i="368"/>
  <c r="AP238" i="368"/>
  <c r="AO238" i="368"/>
  <c r="AN238" i="368"/>
  <c r="AM238" i="368"/>
  <c r="AL238" i="368"/>
  <c r="AK238" i="368"/>
  <c r="AJ238" i="368"/>
  <c r="AI238" i="368"/>
  <c r="AH238" i="368"/>
  <c r="AG238" i="368"/>
  <c r="AF238" i="368"/>
  <c r="AE238" i="368"/>
  <c r="AD238" i="368"/>
  <c r="AC238" i="368"/>
  <c r="AB238" i="368"/>
  <c r="AA238" i="368"/>
  <c r="Z238" i="368"/>
  <c r="Y238" i="368"/>
  <c r="X238" i="368"/>
  <c r="W238" i="368"/>
  <c r="V238" i="368"/>
  <c r="U238" i="368"/>
  <c r="T238" i="368"/>
  <c r="S238" i="368"/>
  <c r="R238" i="368"/>
  <c r="Q238" i="368"/>
  <c r="P238" i="368"/>
  <c r="H238" i="368"/>
  <c r="CC236" i="368" s="1"/>
  <c r="CD236" i="368" s="1"/>
  <c r="BX237" i="368"/>
  <c r="BW237" i="368"/>
  <c r="BV237" i="368"/>
  <c r="BU237" i="368"/>
  <c r="BT237" i="368"/>
  <c r="BS237" i="368"/>
  <c r="BR237" i="368"/>
  <c r="BQ237" i="368"/>
  <c r="BP237" i="368"/>
  <c r="BO237" i="368"/>
  <c r="BN237" i="368"/>
  <c r="BM237" i="368"/>
  <c r="BL237" i="368"/>
  <c r="BK237" i="368"/>
  <c r="BJ237" i="368"/>
  <c r="BI237" i="368"/>
  <c r="BH237" i="368"/>
  <c r="BG237" i="368"/>
  <c r="BF237" i="368"/>
  <c r="BE237" i="368"/>
  <c r="BD237" i="368"/>
  <c r="BC237" i="368"/>
  <c r="BB237" i="368"/>
  <c r="BA237" i="368"/>
  <c r="AZ237" i="368"/>
  <c r="AY237" i="368"/>
  <c r="AX237" i="368"/>
  <c r="AW237" i="368"/>
  <c r="AV237" i="368"/>
  <c r="AU237" i="368"/>
  <c r="AT237" i="368"/>
  <c r="AS237" i="368"/>
  <c r="AR237" i="368"/>
  <c r="AQ237" i="368"/>
  <c r="AP237" i="368"/>
  <c r="AO237" i="368"/>
  <c r="AN237" i="368"/>
  <c r="AM237" i="368"/>
  <c r="AL237" i="368"/>
  <c r="AK237" i="368"/>
  <c r="AJ237" i="368"/>
  <c r="AI237" i="368"/>
  <c r="AH237" i="368"/>
  <c r="AG237" i="368"/>
  <c r="AF237" i="368"/>
  <c r="AE237" i="368"/>
  <c r="AD237" i="368"/>
  <c r="AC237" i="368"/>
  <c r="AB237" i="368"/>
  <c r="AA237" i="368"/>
  <c r="Z237" i="368"/>
  <c r="Y237" i="368"/>
  <c r="X237" i="368"/>
  <c r="W237" i="368"/>
  <c r="V237" i="368"/>
  <c r="U237" i="368"/>
  <c r="T237" i="368"/>
  <c r="S237" i="368"/>
  <c r="R237" i="368"/>
  <c r="Q237" i="368"/>
  <c r="P237" i="368"/>
  <c r="BX236" i="368"/>
  <c r="BW236" i="368"/>
  <c r="BV236" i="368"/>
  <c r="BU236" i="368"/>
  <c r="BT236" i="368"/>
  <c r="BS236" i="368"/>
  <c r="BR236" i="368"/>
  <c r="BQ236" i="368"/>
  <c r="BP236" i="368"/>
  <c r="BO236" i="368"/>
  <c r="BN236" i="368"/>
  <c r="BM236" i="368"/>
  <c r="BL236" i="368"/>
  <c r="BK236" i="368"/>
  <c r="BJ236" i="368"/>
  <c r="BI236" i="368"/>
  <c r="BH236" i="368"/>
  <c r="BG236" i="368"/>
  <c r="BF236" i="368"/>
  <c r="BE236" i="368"/>
  <c r="BD236" i="368"/>
  <c r="BC236" i="368"/>
  <c r="BB236" i="368"/>
  <c r="BA236" i="368"/>
  <c r="AZ236" i="368"/>
  <c r="AY236" i="368"/>
  <c r="AX236" i="368"/>
  <c r="AW236" i="368"/>
  <c r="AV236" i="368"/>
  <c r="AU236" i="368"/>
  <c r="AT236" i="368"/>
  <c r="AS236" i="368"/>
  <c r="AR236" i="368"/>
  <c r="AQ236" i="368"/>
  <c r="AP236" i="368"/>
  <c r="AO236" i="368"/>
  <c r="AN236" i="368"/>
  <c r="AM236" i="368"/>
  <c r="AL236" i="368"/>
  <c r="AK236" i="368"/>
  <c r="AJ236" i="368"/>
  <c r="AI236" i="368"/>
  <c r="AH236" i="368"/>
  <c r="AG236" i="368"/>
  <c r="AF236" i="368"/>
  <c r="AE236" i="368"/>
  <c r="AD236" i="368"/>
  <c r="AC236" i="368"/>
  <c r="AB236" i="368"/>
  <c r="AA236" i="368"/>
  <c r="Z236" i="368"/>
  <c r="Y236" i="368"/>
  <c r="X236" i="368"/>
  <c r="W236" i="368"/>
  <c r="V236" i="368"/>
  <c r="U236" i="368"/>
  <c r="T236" i="368"/>
  <c r="S236" i="368"/>
  <c r="R236" i="368"/>
  <c r="Q236" i="368"/>
  <c r="P236" i="368"/>
  <c r="N236" i="368"/>
  <c r="BX235" i="368"/>
  <c r="BW235" i="368"/>
  <c r="BV235" i="368"/>
  <c r="BU235" i="368"/>
  <c r="BT235" i="368"/>
  <c r="BS235" i="368"/>
  <c r="BR235" i="368"/>
  <c r="BQ235" i="368"/>
  <c r="BP235" i="368"/>
  <c r="BO235" i="368"/>
  <c r="BN235" i="368"/>
  <c r="BM235" i="368"/>
  <c r="BL235" i="368"/>
  <c r="BK235" i="368"/>
  <c r="BJ235" i="368"/>
  <c r="BI235" i="368"/>
  <c r="BH235" i="368"/>
  <c r="BG235" i="368"/>
  <c r="BF235" i="368"/>
  <c r="BE235" i="368"/>
  <c r="BD235" i="368"/>
  <c r="BC235" i="368"/>
  <c r="BB235" i="368"/>
  <c r="BA235" i="368"/>
  <c r="AZ235" i="368"/>
  <c r="AY235" i="368"/>
  <c r="AX235" i="368"/>
  <c r="AW235" i="368"/>
  <c r="AV235" i="368"/>
  <c r="AU235" i="368"/>
  <c r="AT235" i="368"/>
  <c r="AS235" i="368"/>
  <c r="AR235" i="368"/>
  <c r="AQ235" i="368"/>
  <c r="AP235" i="368"/>
  <c r="AO235" i="368"/>
  <c r="AN235" i="368"/>
  <c r="AM235" i="368"/>
  <c r="AL235" i="368"/>
  <c r="AK235" i="368"/>
  <c r="AJ235" i="368"/>
  <c r="AI235" i="368"/>
  <c r="AH235" i="368"/>
  <c r="AG235" i="368"/>
  <c r="AF235" i="368"/>
  <c r="AE235" i="368"/>
  <c r="AD235" i="368"/>
  <c r="AC235" i="368"/>
  <c r="AB235" i="368"/>
  <c r="AA235" i="368"/>
  <c r="Z235" i="368"/>
  <c r="Y235" i="368"/>
  <c r="X235" i="368"/>
  <c r="W235" i="368"/>
  <c r="V235" i="368"/>
  <c r="U235" i="368"/>
  <c r="T235" i="368"/>
  <c r="S235" i="368"/>
  <c r="R235" i="368"/>
  <c r="Q235" i="368"/>
  <c r="N235" i="368"/>
  <c r="BX234" i="368"/>
  <c r="BW234" i="368"/>
  <c r="BV234" i="368"/>
  <c r="BU234" i="368"/>
  <c r="BT234" i="368"/>
  <c r="BS234" i="368"/>
  <c r="BR234" i="368"/>
  <c r="BQ234" i="368"/>
  <c r="BP234" i="368"/>
  <c r="BO234" i="368"/>
  <c r="BN234" i="368"/>
  <c r="BM234" i="368"/>
  <c r="BL234" i="368"/>
  <c r="BK234" i="368"/>
  <c r="BJ234" i="368"/>
  <c r="BI234" i="368"/>
  <c r="BH234" i="368"/>
  <c r="BG234" i="368"/>
  <c r="BF234" i="368"/>
  <c r="BE234" i="368"/>
  <c r="BD234" i="368"/>
  <c r="BC234" i="368"/>
  <c r="BB234" i="368"/>
  <c r="BA234" i="368"/>
  <c r="AZ234" i="368"/>
  <c r="AY234" i="368"/>
  <c r="AX234" i="368"/>
  <c r="AW234" i="368"/>
  <c r="AV234" i="368"/>
  <c r="AU234" i="368"/>
  <c r="AT234" i="368"/>
  <c r="AS234" i="368"/>
  <c r="AR234" i="368"/>
  <c r="AQ234" i="368"/>
  <c r="AP234" i="368"/>
  <c r="AO234" i="368"/>
  <c r="AN234" i="368"/>
  <c r="AM234" i="368"/>
  <c r="AL234" i="368"/>
  <c r="AK234" i="368"/>
  <c r="AJ234" i="368"/>
  <c r="AI234" i="368"/>
  <c r="AH234" i="368"/>
  <c r="AG234" i="368"/>
  <c r="AF234" i="368"/>
  <c r="AE234" i="368"/>
  <c r="AD234" i="368"/>
  <c r="AC234" i="368"/>
  <c r="AB234" i="368"/>
  <c r="AA234" i="368"/>
  <c r="Z234" i="368"/>
  <c r="Y234" i="368"/>
  <c r="X234" i="368"/>
  <c r="W234" i="368"/>
  <c r="V234" i="368"/>
  <c r="U234" i="368"/>
  <c r="T234" i="368"/>
  <c r="S234" i="368"/>
  <c r="R234" i="368"/>
  <c r="Q234" i="368"/>
  <c r="G234" i="368"/>
  <c r="CC232" i="368"/>
  <c r="CD232" i="368" s="1"/>
  <c r="BX232" i="368"/>
  <c r="BW232" i="368"/>
  <c r="BV232" i="368"/>
  <c r="BU232" i="368"/>
  <c r="BT232" i="368"/>
  <c r="BS232" i="368"/>
  <c r="BR232" i="368"/>
  <c r="BQ232" i="368"/>
  <c r="BP232" i="368"/>
  <c r="BO232" i="368"/>
  <c r="BN232" i="368"/>
  <c r="BM232" i="368"/>
  <c r="BL232" i="368"/>
  <c r="BK232" i="368"/>
  <c r="BJ232" i="368"/>
  <c r="BI232" i="368"/>
  <c r="BH232" i="368"/>
  <c r="BG232" i="368"/>
  <c r="BF232" i="368"/>
  <c r="BE232" i="368"/>
  <c r="BD232" i="368"/>
  <c r="BC232" i="368"/>
  <c r="BB232" i="368"/>
  <c r="BA232" i="368"/>
  <c r="AZ232" i="368"/>
  <c r="AY232" i="368"/>
  <c r="AX232" i="368"/>
  <c r="AW232" i="368"/>
  <c r="AV232" i="368"/>
  <c r="AU232" i="368"/>
  <c r="AT232" i="368"/>
  <c r="AS232" i="368"/>
  <c r="AR232" i="368"/>
  <c r="AQ232" i="368"/>
  <c r="AP232" i="368"/>
  <c r="AO232" i="368"/>
  <c r="AN232" i="368"/>
  <c r="AM232" i="368"/>
  <c r="AL232" i="368"/>
  <c r="AK232" i="368"/>
  <c r="AJ232" i="368"/>
  <c r="AI232" i="368"/>
  <c r="AH232" i="368"/>
  <c r="AG232" i="368"/>
  <c r="AF232" i="368"/>
  <c r="AE232" i="368"/>
  <c r="AD232" i="368"/>
  <c r="AC232" i="368"/>
  <c r="AB232" i="368"/>
  <c r="AA232" i="368"/>
  <c r="Z232" i="368"/>
  <c r="Y232" i="368"/>
  <c r="X232" i="368"/>
  <c r="W232" i="368"/>
  <c r="V232" i="368"/>
  <c r="U232" i="368"/>
  <c r="T232" i="368"/>
  <c r="S232" i="368"/>
  <c r="R232" i="368"/>
  <c r="Q232" i="368"/>
  <c r="BZ231" i="368"/>
  <c r="CA230" i="368"/>
  <c r="BZ230" i="368"/>
  <c r="BY230" i="368"/>
  <c r="CB230" i="368" s="1"/>
  <c r="P230" i="368"/>
  <c r="N230" i="368"/>
  <c r="E230" i="368"/>
  <c r="D230" i="368"/>
  <c r="CA229" i="368"/>
  <c r="BZ229" i="368"/>
  <c r="BY229" i="368"/>
  <c r="CB229" i="368" s="1"/>
  <c r="P229" i="368"/>
  <c r="N229" i="368"/>
  <c r="E229" i="368"/>
  <c r="D229" i="368"/>
  <c r="CA228" i="368"/>
  <c r="BZ228" i="368"/>
  <c r="BY228" i="368"/>
  <c r="CB228" i="368" s="1"/>
  <c r="P228" i="368"/>
  <c r="N228" i="368"/>
  <c r="E228" i="368"/>
  <c r="D228" i="368"/>
  <c r="CA227" i="368"/>
  <c r="BZ227" i="368"/>
  <c r="BY227" i="368"/>
  <c r="CB227" i="368" s="1"/>
  <c r="P227" i="368"/>
  <c r="N227" i="368"/>
  <c r="E227" i="368"/>
  <c r="D227" i="368"/>
  <c r="CA226" i="368"/>
  <c r="BZ226" i="368"/>
  <c r="BY226" i="368"/>
  <c r="CB226" i="368" s="1"/>
  <c r="P226" i="368"/>
  <c r="N226" i="368"/>
  <c r="E226" i="368"/>
  <c r="D226" i="368"/>
  <c r="CA225" i="368"/>
  <c r="BZ225" i="368"/>
  <c r="BY225" i="368"/>
  <c r="CB225" i="368" s="1"/>
  <c r="P225" i="368"/>
  <c r="N225" i="368"/>
  <c r="E225" i="368"/>
  <c r="D225" i="368"/>
  <c r="CA224" i="368"/>
  <c r="BZ224" i="368"/>
  <c r="BY224" i="368"/>
  <c r="CB224" i="368" s="1"/>
  <c r="P224" i="368"/>
  <c r="N224" i="368"/>
  <c r="E224" i="368"/>
  <c r="D224" i="368"/>
  <c r="CA223" i="368"/>
  <c r="BZ223" i="368"/>
  <c r="BY223" i="368"/>
  <c r="CB223" i="368" s="1"/>
  <c r="P223" i="368"/>
  <c r="N223" i="368"/>
  <c r="E223" i="368"/>
  <c r="D223" i="368"/>
  <c r="CA222" i="368"/>
  <c r="BZ222" i="368"/>
  <c r="BY222" i="368"/>
  <c r="CB222" i="368" s="1"/>
  <c r="P222" i="368"/>
  <c r="N222" i="368"/>
  <c r="E222" i="368"/>
  <c r="D222" i="368"/>
  <c r="CA221" i="368"/>
  <c r="BZ221" i="368"/>
  <c r="BY221" i="368"/>
  <c r="CB221" i="368" s="1"/>
  <c r="P221" i="368"/>
  <c r="N221" i="368"/>
  <c r="E221" i="368"/>
  <c r="D221" i="368"/>
  <c r="CA220" i="368"/>
  <c r="BZ220" i="368"/>
  <c r="BY220" i="368"/>
  <c r="CB220" i="368" s="1"/>
  <c r="P220" i="368"/>
  <c r="N220" i="368"/>
  <c r="E220" i="368"/>
  <c r="D220" i="368"/>
  <c r="CA219" i="368"/>
  <c r="BZ219" i="368"/>
  <c r="BY219" i="368"/>
  <c r="CB219" i="368" s="1"/>
  <c r="P219" i="368"/>
  <c r="N219" i="368"/>
  <c r="E219" i="368"/>
  <c r="D219" i="368"/>
  <c r="CA218" i="368"/>
  <c r="BZ218" i="368"/>
  <c r="BY218" i="368"/>
  <c r="CB218" i="368" s="1"/>
  <c r="P218" i="368"/>
  <c r="N218" i="368"/>
  <c r="E218" i="368"/>
  <c r="D218" i="368"/>
  <c r="CA217" i="368"/>
  <c r="BZ217" i="368"/>
  <c r="BY217" i="368"/>
  <c r="CB217" i="368" s="1"/>
  <c r="P217" i="368"/>
  <c r="N217" i="368"/>
  <c r="E217" i="368"/>
  <c r="D217" i="368"/>
  <c r="CA216" i="368"/>
  <c r="BZ216" i="368"/>
  <c r="BY216" i="368"/>
  <c r="CB216" i="368" s="1"/>
  <c r="P216" i="368"/>
  <c r="N216" i="368"/>
  <c r="E216" i="368"/>
  <c r="D216" i="368"/>
  <c r="CA215" i="368"/>
  <c r="BZ215" i="368"/>
  <c r="BY215" i="368"/>
  <c r="CB215" i="368" s="1"/>
  <c r="P215" i="368"/>
  <c r="N215" i="368"/>
  <c r="E215" i="368"/>
  <c r="D215" i="368"/>
  <c r="CA214" i="368"/>
  <c r="BZ214" i="368"/>
  <c r="BY214" i="368"/>
  <c r="CB214" i="368" s="1"/>
  <c r="P214" i="368"/>
  <c r="N214" i="368"/>
  <c r="E214" i="368"/>
  <c r="D214" i="368"/>
  <c r="CA213" i="368"/>
  <c r="BZ213" i="368"/>
  <c r="BY213" i="368"/>
  <c r="CB213" i="368" s="1"/>
  <c r="P213" i="368"/>
  <c r="N213" i="368"/>
  <c r="E213" i="368"/>
  <c r="D213" i="368"/>
  <c r="CA212" i="368"/>
  <c r="BZ212" i="368"/>
  <c r="BY212" i="368"/>
  <c r="CB212" i="368" s="1"/>
  <c r="P212" i="368"/>
  <c r="N212" i="368"/>
  <c r="E212" i="368"/>
  <c r="D212" i="368"/>
  <c r="CA211" i="368"/>
  <c r="CA231" i="368" s="1"/>
  <c r="BZ211" i="368"/>
  <c r="BY211" i="368"/>
  <c r="C211" i="368" s="1"/>
  <c r="P211" i="368"/>
  <c r="N211" i="368"/>
  <c r="E211" i="368"/>
  <c r="D211" i="368"/>
  <c r="CC209" i="368"/>
  <c r="CD209" i="368" s="1"/>
  <c r="CB209" i="368"/>
  <c r="K209" i="368" s="1"/>
  <c r="A209" i="368"/>
  <c r="A210" i="368" s="1"/>
  <c r="A211" i="368" s="1"/>
  <c r="A212" i="368" s="1"/>
  <c r="A213" i="368" s="1"/>
  <c r="A214" i="368" s="1"/>
  <c r="A215" i="368" s="1"/>
  <c r="A216" i="368" s="1"/>
  <c r="A217" i="368" s="1"/>
  <c r="A218" i="368" s="1"/>
  <c r="A219" i="368" s="1"/>
  <c r="A220" i="368" s="1"/>
  <c r="A221" i="368" s="1"/>
  <c r="A222" i="368" s="1"/>
  <c r="A223" i="368" s="1"/>
  <c r="A224" i="368" s="1"/>
  <c r="A225" i="368" s="1"/>
  <c r="A226" i="368" s="1"/>
  <c r="A227" i="368" s="1"/>
  <c r="A228" i="368" s="1"/>
  <c r="A229" i="368" s="1"/>
  <c r="A230" i="368" s="1"/>
  <c r="A231" i="368" s="1"/>
  <c r="A232" i="368" s="1"/>
  <c r="A233" i="368" s="1"/>
  <c r="A234" i="368" s="1"/>
  <c r="A236" i="368" s="1"/>
  <c r="A237" i="368" s="1"/>
  <c r="A238" i="368" s="1"/>
  <c r="A239" i="368" s="1"/>
  <c r="A240" i="368" s="1"/>
  <c r="BX205" i="368"/>
  <c r="BW205" i="368"/>
  <c r="BV205" i="368"/>
  <c r="BU205" i="368"/>
  <c r="BT205" i="368"/>
  <c r="BS205" i="368"/>
  <c r="BR205" i="368"/>
  <c r="BQ205" i="368"/>
  <c r="BP205" i="368"/>
  <c r="BO205" i="368"/>
  <c r="BN205" i="368"/>
  <c r="BM205" i="368"/>
  <c r="BL205" i="368"/>
  <c r="BK205" i="368"/>
  <c r="BJ205" i="368"/>
  <c r="BI205" i="368"/>
  <c r="BH205" i="368"/>
  <c r="BG205" i="368"/>
  <c r="BF205" i="368"/>
  <c r="BE205" i="368"/>
  <c r="BD205" i="368"/>
  <c r="BC205" i="368"/>
  <c r="BB205" i="368"/>
  <c r="BA205" i="368"/>
  <c r="AZ205" i="368"/>
  <c r="AY205" i="368"/>
  <c r="AX205" i="368"/>
  <c r="AW205" i="368"/>
  <c r="AV205" i="368"/>
  <c r="AU205" i="368"/>
  <c r="AT205" i="368"/>
  <c r="AS205" i="368"/>
  <c r="AR205" i="368"/>
  <c r="AQ205" i="368"/>
  <c r="AP205" i="368"/>
  <c r="AO205" i="368"/>
  <c r="AN205" i="368"/>
  <c r="AM205" i="368"/>
  <c r="AL205" i="368"/>
  <c r="AK205" i="368"/>
  <c r="AJ205" i="368"/>
  <c r="AI205" i="368"/>
  <c r="AH205" i="368"/>
  <c r="AG205" i="368"/>
  <c r="AF205" i="368"/>
  <c r="AE205" i="368"/>
  <c r="AD205" i="368"/>
  <c r="AC205" i="368"/>
  <c r="AB205" i="368"/>
  <c r="AA205" i="368"/>
  <c r="Z205" i="368"/>
  <c r="Y205" i="368"/>
  <c r="X205" i="368"/>
  <c r="W205" i="368"/>
  <c r="V205" i="368"/>
  <c r="U205" i="368"/>
  <c r="T205" i="368"/>
  <c r="S205" i="368"/>
  <c r="R205" i="368"/>
  <c r="Q205" i="368"/>
  <c r="BX204" i="368"/>
  <c r="BW204" i="368"/>
  <c r="BV204" i="368"/>
  <c r="BU204" i="368"/>
  <c r="BT204" i="368"/>
  <c r="BS204" i="368"/>
  <c r="BR204" i="368"/>
  <c r="BQ204" i="368"/>
  <c r="BP204" i="368"/>
  <c r="BO204" i="368"/>
  <c r="BN204" i="368"/>
  <c r="BM204" i="368"/>
  <c r="BL204" i="368"/>
  <c r="BK204" i="368"/>
  <c r="BJ204" i="368"/>
  <c r="BI204" i="368"/>
  <c r="BH204" i="368"/>
  <c r="BG204" i="368"/>
  <c r="BF204" i="368"/>
  <c r="BE204" i="368"/>
  <c r="BD204" i="368"/>
  <c r="BC204" i="368"/>
  <c r="BB204" i="368"/>
  <c r="BA204" i="368"/>
  <c r="AZ204" i="368"/>
  <c r="AY204" i="368"/>
  <c r="AX204" i="368"/>
  <c r="AW204" i="368"/>
  <c r="AV204" i="368"/>
  <c r="AU204" i="368"/>
  <c r="AT204" i="368"/>
  <c r="AS204" i="368"/>
  <c r="AR204" i="368"/>
  <c r="AQ204" i="368"/>
  <c r="AP204" i="368"/>
  <c r="AO204" i="368"/>
  <c r="AN204" i="368"/>
  <c r="AM204" i="368"/>
  <c r="AL204" i="368"/>
  <c r="AK204" i="368"/>
  <c r="AJ204" i="368"/>
  <c r="AI204" i="368"/>
  <c r="AH204" i="368"/>
  <c r="AG204" i="368"/>
  <c r="AF204" i="368"/>
  <c r="AE204" i="368"/>
  <c r="AD204" i="368"/>
  <c r="AC204" i="368"/>
  <c r="AB204" i="368"/>
  <c r="AA204" i="368"/>
  <c r="Z204" i="368"/>
  <c r="Y204" i="368"/>
  <c r="X204" i="368"/>
  <c r="W204" i="368"/>
  <c r="V204" i="368"/>
  <c r="U204" i="368"/>
  <c r="T204" i="368"/>
  <c r="S204" i="368"/>
  <c r="R204" i="368"/>
  <c r="Q204" i="368"/>
  <c r="P204" i="368"/>
  <c r="H204" i="368"/>
  <c r="CC202" i="368" s="1"/>
  <c r="CD202" i="368" s="1"/>
  <c r="BX203" i="368"/>
  <c r="BW203" i="368"/>
  <c r="BV203" i="368"/>
  <c r="BU203" i="368"/>
  <c r="BT203" i="368"/>
  <c r="BS203" i="368"/>
  <c r="BR203" i="368"/>
  <c r="BQ203" i="368"/>
  <c r="BP203" i="368"/>
  <c r="BO203" i="368"/>
  <c r="BN203" i="368"/>
  <c r="BM203" i="368"/>
  <c r="BL203" i="368"/>
  <c r="BK203" i="368"/>
  <c r="BJ203" i="368"/>
  <c r="BI203" i="368"/>
  <c r="BH203" i="368"/>
  <c r="BG203" i="368"/>
  <c r="BF203" i="368"/>
  <c r="BE203" i="368"/>
  <c r="BD203" i="368"/>
  <c r="BC203" i="368"/>
  <c r="BB203" i="368"/>
  <c r="BA203" i="368"/>
  <c r="AZ203" i="368"/>
  <c r="AY203" i="368"/>
  <c r="AX203" i="368"/>
  <c r="AW203" i="368"/>
  <c r="AV203" i="368"/>
  <c r="AU203" i="368"/>
  <c r="AT203" i="368"/>
  <c r="AS203" i="368"/>
  <c r="AR203" i="368"/>
  <c r="AQ203" i="368"/>
  <c r="AP203" i="368"/>
  <c r="AO203" i="368"/>
  <c r="AN203" i="368"/>
  <c r="AM203" i="368"/>
  <c r="AL203" i="368"/>
  <c r="AK203" i="368"/>
  <c r="AJ203" i="368"/>
  <c r="AI203" i="368"/>
  <c r="AH203" i="368"/>
  <c r="AG203" i="368"/>
  <c r="AF203" i="368"/>
  <c r="AE203" i="368"/>
  <c r="AD203" i="368"/>
  <c r="AC203" i="368"/>
  <c r="AB203" i="368"/>
  <c r="AA203" i="368"/>
  <c r="Z203" i="368"/>
  <c r="Y203" i="368"/>
  <c r="X203" i="368"/>
  <c r="W203" i="368"/>
  <c r="V203" i="368"/>
  <c r="U203" i="368"/>
  <c r="T203" i="368"/>
  <c r="S203" i="368"/>
  <c r="R203" i="368"/>
  <c r="Q203" i="368"/>
  <c r="P203" i="368"/>
  <c r="BX202" i="368"/>
  <c r="BW202" i="368"/>
  <c r="BV202" i="368"/>
  <c r="BU202" i="368"/>
  <c r="BT202" i="368"/>
  <c r="BS202" i="368"/>
  <c r="BR202" i="368"/>
  <c r="BQ202" i="368"/>
  <c r="BP202" i="368"/>
  <c r="BO202" i="368"/>
  <c r="BN202" i="368"/>
  <c r="BM202" i="368"/>
  <c r="BL202" i="368"/>
  <c r="BK202" i="368"/>
  <c r="BJ202" i="368"/>
  <c r="BI202" i="368"/>
  <c r="BH202" i="368"/>
  <c r="BG202" i="368"/>
  <c r="BF202" i="368"/>
  <c r="BE202" i="368"/>
  <c r="BD202" i="368"/>
  <c r="BC202" i="368"/>
  <c r="BB202" i="368"/>
  <c r="BA202" i="368"/>
  <c r="AZ202" i="368"/>
  <c r="AY202" i="368"/>
  <c r="AX202" i="368"/>
  <c r="AW202" i="368"/>
  <c r="AV202" i="368"/>
  <c r="AU202" i="368"/>
  <c r="AT202" i="368"/>
  <c r="AS202" i="368"/>
  <c r="AR202" i="368"/>
  <c r="AQ202" i="368"/>
  <c r="AP202" i="368"/>
  <c r="AO202" i="368"/>
  <c r="AN202" i="368"/>
  <c r="AM202" i="368"/>
  <c r="AL202" i="368"/>
  <c r="AK202" i="368"/>
  <c r="AJ202" i="368"/>
  <c r="AI202" i="368"/>
  <c r="AH202" i="368"/>
  <c r="AG202" i="368"/>
  <c r="AF202" i="368"/>
  <c r="AE202" i="368"/>
  <c r="AD202" i="368"/>
  <c r="AC202" i="368"/>
  <c r="AB202" i="368"/>
  <c r="AA202" i="368"/>
  <c r="Z202" i="368"/>
  <c r="Y202" i="368"/>
  <c r="X202" i="368"/>
  <c r="W202" i="368"/>
  <c r="V202" i="368"/>
  <c r="U202" i="368"/>
  <c r="T202" i="368"/>
  <c r="S202" i="368"/>
  <c r="R202" i="368"/>
  <c r="Q202" i="368"/>
  <c r="P202" i="368"/>
  <c r="N202" i="368"/>
  <c r="BX201" i="368"/>
  <c r="BW201" i="368"/>
  <c r="BV201" i="368"/>
  <c r="BU201" i="368"/>
  <c r="BT201" i="368"/>
  <c r="BS201" i="368"/>
  <c r="BR201" i="368"/>
  <c r="BQ201" i="368"/>
  <c r="BP201" i="368"/>
  <c r="BO201" i="368"/>
  <c r="BN201" i="368"/>
  <c r="BM201" i="368"/>
  <c r="BL201" i="368"/>
  <c r="BK201" i="368"/>
  <c r="BJ201" i="368"/>
  <c r="BI201" i="368"/>
  <c r="BH201" i="368"/>
  <c r="BG201" i="368"/>
  <c r="BF201" i="368"/>
  <c r="BE201" i="368"/>
  <c r="BD201" i="368"/>
  <c r="BC201" i="368"/>
  <c r="BB201" i="368"/>
  <c r="BA201" i="368"/>
  <c r="AZ201" i="368"/>
  <c r="AY201" i="368"/>
  <c r="AX201" i="368"/>
  <c r="AW201" i="368"/>
  <c r="AV201" i="368"/>
  <c r="AU201" i="368"/>
  <c r="AT201" i="368"/>
  <c r="AS201" i="368"/>
  <c r="AR201" i="368"/>
  <c r="AQ201" i="368"/>
  <c r="AP201" i="368"/>
  <c r="AO201" i="368"/>
  <c r="AN201" i="368"/>
  <c r="AM201" i="368"/>
  <c r="AL201" i="368"/>
  <c r="AK201" i="368"/>
  <c r="AJ201" i="368"/>
  <c r="AI201" i="368"/>
  <c r="AH201" i="368"/>
  <c r="AG201" i="368"/>
  <c r="AF201" i="368"/>
  <c r="AE201" i="368"/>
  <c r="AD201" i="368"/>
  <c r="AC201" i="368"/>
  <c r="AB201" i="368"/>
  <c r="AA201" i="368"/>
  <c r="Z201" i="368"/>
  <c r="Y201" i="368"/>
  <c r="X201" i="368"/>
  <c r="W201" i="368"/>
  <c r="V201" i="368"/>
  <c r="U201" i="368"/>
  <c r="T201" i="368"/>
  <c r="S201" i="368"/>
  <c r="R201" i="368"/>
  <c r="Q201" i="368"/>
  <c r="N201" i="368"/>
  <c r="BX200" i="368"/>
  <c r="BW200" i="368"/>
  <c r="BV200" i="368"/>
  <c r="BU200" i="368"/>
  <c r="BT200" i="368"/>
  <c r="BS200" i="368"/>
  <c r="BR200" i="368"/>
  <c r="BQ200" i="368"/>
  <c r="BP200" i="368"/>
  <c r="BO200" i="368"/>
  <c r="BN200" i="368"/>
  <c r="BM200" i="368"/>
  <c r="BL200" i="368"/>
  <c r="BK200" i="368"/>
  <c r="BJ200" i="368"/>
  <c r="BI200" i="368"/>
  <c r="BH200" i="368"/>
  <c r="BG200" i="368"/>
  <c r="BF200" i="368"/>
  <c r="BE200" i="368"/>
  <c r="BD200" i="368"/>
  <c r="BC200" i="368"/>
  <c r="BB200" i="368"/>
  <c r="BA200" i="368"/>
  <c r="AZ200" i="368"/>
  <c r="AY200" i="368"/>
  <c r="AX200" i="368"/>
  <c r="AW200" i="368"/>
  <c r="AV200" i="368"/>
  <c r="AU200" i="368"/>
  <c r="AT200" i="368"/>
  <c r="AS200" i="368"/>
  <c r="AR200" i="368"/>
  <c r="AQ200" i="368"/>
  <c r="AP200" i="368"/>
  <c r="AO200" i="368"/>
  <c r="AN200" i="368"/>
  <c r="AM200" i="368"/>
  <c r="AL200" i="368"/>
  <c r="AK200" i="368"/>
  <c r="AJ200" i="368"/>
  <c r="AI200" i="368"/>
  <c r="AH200" i="368"/>
  <c r="AG200" i="368"/>
  <c r="AF200" i="368"/>
  <c r="AE200" i="368"/>
  <c r="AD200" i="368"/>
  <c r="AC200" i="368"/>
  <c r="AB200" i="368"/>
  <c r="AA200" i="368"/>
  <c r="Z200" i="368"/>
  <c r="Y200" i="368"/>
  <c r="X200" i="368"/>
  <c r="W200" i="368"/>
  <c r="V200" i="368"/>
  <c r="U200" i="368"/>
  <c r="T200" i="368"/>
  <c r="S200" i="368"/>
  <c r="R200" i="368"/>
  <c r="Q200" i="368"/>
  <c r="G200" i="368"/>
  <c r="CC198" i="368"/>
  <c r="CD198" i="368" s="1"/>
  <c r="BX198" i="368"/>
  <c r="BW198" i="368"/>
  <c r="BV198" i="368"/>
  <c r="BU198" i="368"/>
  <c r="BT198" i="368"/>
  <c r="BS198" i="368"/>
  <c r="BR198" i="368"/>
  <c r="BQ198" i="368"/>
  <c r="BP198" i="368"/>
  <c r="BO198" i="368"/>
  <c r="BN198" i="368"/>
  <c r="BM198" i="368"/>
  <c r="BL198" i="368"/>
  <c r="BK198" i="368"/>
  <c r="BJ198" i="368"/>
  <c r="BI198" i="368"/>
  <c r="BH198" i="368"/>
  <c r="BG198" i="368"/>
  <c r="BF198" i="368"/>
  <c r="BE198" i="368"/>
  <c r="BD198" i="368"/>
  <c r="BC198" i="368"/>
  <c r="BB198" i="368"/>
  <c r="BA198" i="368"/>
  <c r="AZ198" i="368"/>
  <c r="AY198" i="368"/>
  <c r="AX198" i="368"/>
  <c r="AW198" i="368"/>
  <c r="AV198" i="368"/>
  <c r="AU198" i="368"/>
  <c r="AT198" i="368"/>
  <c r="AS198" i="368"/>
  <c r="AR198" i="368"/>
  <c r="AQ198" i="368"/>
  <c r="AP198" i="368"/>
  <c r="AO198" i="368"/>
  <c r="AN198" i="368"/>
  <c r="AM198" i="368"/>
  <c r="AL198" i="368"/>
  <c r="AK198" i="368"/>
  <c r="AJ198" i="368"/>
  <c r="AI198" i="368"/>
  <c r="AH198" i="368"/>
  <c r="AG198" i="368"/>
  <c r="AF198" i="368"/>
  <c r="AE198" i="368"/>
  <c r="AD198" i="368"/>
  <c r="AC198" i="368"/>
  <c r="AB198" i="368"/>
  <c r="AA198" i="368"/>
  <c r="Z198" i="368"/>
  <c r="Y198" i="368"/>
  <c r="X198" i="368"/>
  <c r="W198" i="368"/>
  <c r="V198" i="368"/>
  <c r="U198" i="368"/>
  <c r="T198" i="368"/>
  <c r="S198" i="368"/>
  <c r="R198" i="368"/>
  <c r="Q198" i="368"/>
  <c r="CA196" i="368"/>
  <c r="E196" i="368" s="1"/>
  <c r="BZ196" i="368"/>
  <c r="D196" i="368" s="1"/>
  <c r="BY196" i="368"/>
  <c r="P196" i="368"/>
  <c r="N196" i="368"/>
  <c r="C196" i="368"/>
  <c r="CA195" i="368"/>
  <c r="E195" i="368" s="1"/>
  <c r="BZ195" i="368"/>
  <c r="D195" i="368" s="1"/>
  <c r="BY195" i="368"/>
  <c r="P195" i="368"/>
  <c r="N195" i="368"/>
  <c r="C195" i="368"/>
  <c r="CA194" i="368"/>
  <c r="E194" i="368" s="1"/>
  <c r="BZ194" i="368"/>
  <c r="D194" i="368" s="1"/>
  <c r="BY194" i="368"/>
  <c r="P194" i="368"/>
  <c r="N194" i="368"/>
  <c r="C194" i="368"/>
  <c r="CA193" i="368"/>
  <c r="E193" i="368" s="1"/>
  <c r="BZ193" i="368"/>
  <c r="D193" i="368" s="1"/>
  <c r="BY193" i="368"/>
  <c r="P193" i="368"/>
  <c r="N193" i="368"/>
  <c r="C193" i="368"/>
  <c r="CA192" i="368"/>
  <c r="E192" i="368" s="1"/>
  <c r="BZ192" i="368"/>
  <c r="D192" i="368" s="1"/>
  <c r="BY192" i="368"/>
  <c r="P192" i="368"/>
  <c r="N192" i="368"/>
  <c r="C192" i="368"/>
  <c r="CA191" i="368"/>
  <c r="E191" i="368" s="1"/>
  <c r="BZ191" i="368"/>
  <c r="D191" i="368" s="1"/>
  <c r="BY191" i="368"/>
  <c r="P191" i="368"/>
  <c r="N191" i="368"/>
  <c r="C191" i="368"/>
  <c r="CA190" i="368"/>
  <c r="E190" i="368" s="1"/>
  <c r="BZ190" i="368"/>
  <c r="D190" i="368" s="1"/>
  <c r="BY190" i="368"/>
  <c r="P190" i="368"/>
  <c r="N190" i="368"/>
  <c r="C190" i="368"/>
  <c r="CA189" i="368"/>
  <c r="E189" i="368" s="1"/>
  <c r="BZ189" i="368"/>
  <c r="D189" i="368" s="1"/>
  <c r="BY189" i="368"/>
  <c r="P189" i="368"/>
  <c r="N189" i="368"/>
  <c r="C189" i="368"/>
  <c r="CA188" i="368"/>
  <c r="E188" i="368" s="1"/>
  <c r="BZ188" i="368"/>
  <c r="D188" i="368" s="1"/>
  <c r="BY188" i="368"/>
  <c r="P188" i="368"/>
  <c r="N188" i="368"/>
  <c r="C188" i="368"/>
  <c r="CA187" i="368"/>
  <c r="E187" i="368" s="1"/>
  <c r="BZ187" i="368"/>
  <c r="D187" i="368" s="1"/>
  <c r="BY187" i="368"/>
  <c r="P187" i="368"/>
  <c r="N187" i="368"/>
  <c r="C187" i="368"/>
  <c r="CA186" i="368"/>
  <c r="E186" i="368" s="1"/>
  <c r="BZ186" i="368"/>
  <c r="D186" i="368" s="1"/>
  <c r="BY186" i="368"/>
  <c r="P186" i="368"/>
  <c r="N186" i="368"/>
  <c r="C186" i="368"/>
  <c r="CA185" i="368"/>
  <c r="E185" i="368" s="1"/>
  <c r="BZ185" i="368"/>
  <c r="D185" i="368" s="1"/>
  <c r="BY185" i="368"/>
  <c r="P185" i="368"/>
  <c r="N185" i="368"/>
  <c r="C185" i="368"/>
  <c r="CA184" i="368"/>
  <c r="E184" i="368" s="1"/>
  <c r="BZ184" i="368"/>
  <c r="D184" i="368" s="1"/>
  <c r="BY184" i="368"/>
  <c r="P184" i="368"/>
  <c r="N184" i="368"/>
  <c r="C184" i="368"/>
  <c r="CA183" i="368"/>
  <c r="BZ183" i="368"/>
  <c r="BY183" i="368"/>
  <c r="P183" i="368"/>
  <c r="N183" i="368"/>
  <c r="E183" i="368"/>
  <c r="C183" i="368"/>
  <c r="CA182" i="368"/>
  <c r="E182" i="368" s="1"/>
  <c r="BZ182" i="368"/>
  <c r="CB182" i="368" s="1"/>
  <c r="BY182" i="368"/>
  <c r="P182" i="368"/>
  <c r="N182" i="368"/>
  <c r="D182" i="368"/>
  <c r="C182" i="368"/>
  <c r="CA181" i="368"/>
  <c r="BZ181" i="368"/>
  <c r="BY181" i="368"/>
  <c r="CB181" i="368" s="1"/>
  <c r="F181" i="368" s="1"/>
  <c r="P181" i="368"/>
  <c r="N181" i="368"/>
  <c r="E181" i="368"/>
  <c r="D181" i="368"/>
  <c r="C181" i="368"/>
  <c r="CB180" i="368"/>
  <c r="CA180" i="368"/>
  <c r="BZ180" i="368"/>
  <c r="BY180" i="368"/>
  <c r="P180" i="368"/>
  <c r="N180" i="368"/>
  <c r="E180" i="368"/>
  <c r="D180" i="368"/>
  <c r="C180" i="368"/>
  <c r="CB179" i="368"/>
  <c r="CA179" i="368"/>
  <c r="BZ179" i="368"/>
  <c r="BY179" i="368"/>
  <c r="P179" i="368"/>
  <c r="N179" i="368"/>
  <c r="F179" i="368"/>
  <c r="E179" i="368"/>
  <c r="D179" i="368"/>
  <c r="C179" i="368"/>
  <c r="CB178" i="368"/>
  <c r="CA178" i="368"/>
  <c r="BZ178" i="368"/>
  <c r="BY178" i="368"/>
  <c r="P178" i="368"/>
  <c r="N178" i="368"/>
  <c r="E178" i="368"/>
  <c r="D178" i="368"/>
  <c r="C178" i="368"/>
  <c r="CB177" i="368"/>
  <c r="CA177" i="368"/>
  <c r="CA197" i="368" s="1"/>
  <c r="BZ177" i="368"/>
  <c r="BY177" i="368"/>
  <c r="P177" i="368"/>
  <c r="N177" i="368"/>
  <c r="F177" i="368"/>
  <c r="E177" i="368"/>
  <c r="D177" i="368"/>
  <c r="C177" i="368"/>
  <c r="CC175" i="368"/>
  <c r="CD175" i="368" s="1"/>
  <c r="CB175" i="368"/>
  <c r="K175" i="368"/>
  <c r="A175" i="368"/>
  <c r="A176" i="368" s="1"/>
  <c r="A177" i="368" s="1"/>
  <c r="A178" i="368" s="1"/>
  <c r="A179" i="368" s="1"/>
  <c r="A180" i="368" s="1"/>
  <c r="A181" i="368" s="1"/>
  <c r="A182" i="368" s="1"/>
  <c r="A183" i="368" s="1"/>
  <c r="A184" i="368" s="1"/>
  <c r="A185" i="368" s="1"/>
  <c r="A186" i="368" s="1"/>
  <c r="A187" i="368" s="1"/>
  <c r="A188" i="368" s="1"/>
  <c r="A189" i="368" s="1"/>
  <c r="A190" i="368" s="1"/>
  <c r="A191" i="368" s="1"/>
  <c r="A192" i="368" s="1"/>
  <c r="A193" i="368" s="1"/>
  <c r="A194" i="368" s="1"/>
  <c r="A195" i="368" s="1"/>
  <c r="A196" i="368" s="1"/>
  <c r="A197" i="368" s="1"/>
  <c r="A198" i="368" s="1"/>
  <c r="A199" i="368" s="1"/>
  <c r="A200" i="368" s="1"/>
  <c r="A202" i="368" s="1"/>
  <c r="A203" i="368" s="1"/>
  <c r="A204" i="368" s="1"/>
  <c r="A205" i="368" s="1"/>
  <c r="A206" i="368" s="1"/>
  <c r="BX171" i="368"/>
  <c r="BW171" i="368"/>
  <c r="BV171" i="368"/>
  <c r="BU171" i="368"/>
  <c r="BT171" i="368"/>
  <c r="BS171" i="368"/>
  <c r="BR171" i="368"/>
  <c r="BQ171" i="368"/>
  <c r="BP171" i="368"/>
  <c r="BO171" i="368"/>
  <c r="BN171" i="368"/>
  <c r="BM171" i="368"/>
  <c r="BL171" i="368"/>
  <c r="BK171" i="368"/>
  <c r="BJ171" i="368"/>
  <c r="BI171" i="368"/>
  <c r="BH171" i="368"/>
  <c r="BG171" i="368"/>
  <c r="BF171" i="368"/>
  <c r="BE171" i="368"/>
  <c r="BD171" i="368"/>
  <c r="BC171" i="368"/>
  <c r="BB171" i="368"/>
  <c r="BA171" i="368"/>
  <c r="AZ171" i="368"/>
  <c r="AY171" i="368"/>
  <c r="AX171" i="368"/>
  <c r="AW171" i="368"/>
  <c r="AV171" i="368"/>
  <c r="AU171" i="368"/>
  <c r="AT171" i="368"/>
  <c r="AS171" i="368"/>
  <c r="AR171" i="368"/>
  <c r="AQ171" i="368"/>
  <c r="AP171" i="368"/>
  <c r="AO171" i="368"/>
  <c r="AN171" i="368"/>
  <c r="AM171" i="368"/>
  <c r="AL171" i="368"/>
  <c r="AK171" i="368"/>
  <c r="AJ171" i="368"/>
  <c r="AI171" i="368"/>
  <c r="AH171" i="368"/>
  <c r="AG171" i="368"/>
  <c r="AF171" i="368"/>
  <c r="AE171" i="368"/>
  <c r="AD171" i="368"/>
  <c r="AC171" i="368"/>
  <c r="AB171" i="368"/>
  <c r="AA171" i="368"/>
  <c r="Z171" i="368"/>
  <c r="Y171" i="368"/>
  <c r="X171" i="368"/>
  <c r="W171" i="368"/>
  <c r="V171" i="368"/>
  <c r="U171" i="368"/>
  <c r="T171" i="368"/>
  <c r="S171" i="368"/>
  <c r="R171" i="368"/>
  <c r="Q171" i="368"/>
  <c r="BX170" i="368"/>
  <c r="BW170" i="368"/>
  <c r="BV170" i="368"/>
  <c r="BU170" i="368"/>
  <c r="BT170" i="368"/>
  <c r="BS170" i="368"/>
  <c r="BR170" i="368"/>
  <c r="BQ170" i="368"/>
  <c r="BP170" i="368"/>
  <c r="BO170" i="368"/>
  <c r="BN170" i="368"/>
  <c r="BM170" i="368"/>
  <c r="BL170" i="368"/>
  <c r="BK170" i="368"/>
  <c r="BJ170" i="368"/>
  <c r="BI170" i="368"/>
  <c r="BH170" i="368"/>
  <c r="BG170" i="368"/>
  <c r="BF170" i="368"/>
  <c r="BE170" i="368"/>
  <c r="BD170" i="368"/>
  <c r="BC170" i="368"/>
  <c r="BB170" i="368"/>
  <c r="BA170" i="368"/>
  <c r="AZ170" i="368"/>
  <c r="AY170" i="368"/>
  <c r="AX170" i="368"/>
  <c r="AW170" i="368"/>
  <c r="AV170" i="368"/>
  <c r="AU170" i="368"/>
  <c r="AT170" i="368"/>
  <c r="AS170" i="368"/>
  <c r="AR170" i="368"/>
  <c r="AQ170" i="368"/>
  <c r="AP170" i="368"/>
  <c r="AO170" i="368"/>
  <c r="AN170" i="368"/>
  <c r="AM170" i="368"/>
  <c r="AL170" i="368"/>
  <c r="AK170" i="368"/>
  <c r="AJ170" i="368"/>
  <c r="AI170" i="368"/>
  <c r="AH170" i="368"/>
  <c r="AG170" i="368"/>
  <c r="AF170" i="368"/>
  <c r="AE170" i="368"/>
  <c r="AD170" i="368"/>
  <c r="AC170" i="368"/>
  <c r="AB170" i="368"/>
  <c r="AA170" i="368"/>
  <c r="Z170" i="368"/>
  <c r="Y170" i="368"/>
  <c r="X170" i="368"/>
  <c r="W170" i="368"/>
  <c r="V170" i="368"/>
  <c r="U170" i="368"/>
  <c r="T170" i="368"/>
  <c r="S170" i="368"/>
  <c r="R170" i="368"/>
  <c r="Q170" i="368"/>
  <c r="P170" i="368"/>
  <c r="H170" i="368"/>
  <c r="CC168" i="368" s="1"/>
  <c r="CD168" i="368" s="1"/>
  <c r="BX169" i="368"/>
  <c r="BW169" i="368"/>
  <c r="BV169" i="368"/>
  <c r="BU169" i="368"/>
  <c r="BT169" i="368"/>
  <c r="BS169" i="368"/>
  <c r="BR169" i="368"/>
  <c r="BQ169" i="368"/>
  <c r="BP169" i="368"/>
  <c r="BO169" i="368"/>
  <c r="BN169" i="368"/>
  <c r="BM169" i="368"/>
  <c r="BL169" i="368"/>
  <c r="BK169" i="368"/>
  <c r="BJ169" i="368"/>
  <c r="BI169" i="368"/>
  <c r="BH169" i="368"/>
  <c r="BG169" i="368"/>
  <c r="BF169" i="368"/>
  <c r="BE169" i="368"/>
  <c r="BD169" i="368"/>
  <c r="BC169" i="368"/>
  <c r="BB169" i="368"/>
  <c r="BA169" i="368"/>
  <c r="AZ169" i="368"/>
  <c r="AY169" i="368"/>
  <c r="AX169" i="368"/>
  <c r="AW169" i="368"/>
  <c r="AV169" i="368"/>
  <c r="AU169" i="368"/>
  <c r="AT169" i="368"/>
  <c r="AS169" i="368"/>
  <c r="AR169" i="368"/>
  <c r="AQ169" i="368"/>
  <c r="AP169" i="368"/>
  <c r="AO169" i="368"/>
  <c r="AN169" i="368"/>
  <c r="AM169" i="368"/>
  <c r="AL169" i="368"/>
  <c r="AK169" i="368"/>
  <c r="AJ169" i="368"/>
  <c r="AI169" i="368"/>
  <c r="AH169" i="368"/>
  <c r="AG169" i="368"/>
  <c r="AF169" i="368"/>
  <c r="AE169" i="368"/>
  <c r="AD169" i="368"/>
  <c r="AC169" i="368"/>
  <c r="AB169" i="368"/>
  <c r="AA169" i="368"/>
  <c r="Z169" i="368"/>
  <c r="Y169" i="368"/>
  <c r="X169" i="368"/>
  <c r="W169" i="368"/>
  <c r="V169" i="368"/>
  <c r="U169" i="368"/>
  <c r="T169" i="368"/>
  <c r="S169" i="368"/>
  <c r="R169" i="368"/>
  <c r="Q169" i="368"/>
  <c r="P169" i="368"/>
  <c r="BX168" i="368"/>
  <c r="BW168" i="368"/>
  <c r="BV168" i="368"/>
  <c r="BU168" i="368"/>
  <c r="BT168" i="368"/>
  <c r="BS168" i="368"/>
  <c r="BR168" i="368"/>
  <c r="BQ168" i="368"/>
  <c r="BP168" i="368"/>
  <c r="BO168" i="368"/>
  <c r="BN168" i="368"/>
  <c r="BM168" i="368"/>
  <c r="BL168" i="368"/>
  <c r="BK168" i="368"/>
  <c r="BJ168" i="368"/>
  <c r="BI168" i="368"/>
  <c r="BH168" i="368"/>
  <c r="BG168" i="368"/>
  <c r="BF168" i="368"/>
  <c r="BE168" i="368"/>
  <c r="BD168" i="368"/>
  <c r="BC168" i="368"/>
  <c r="BB168" i="368"/>
  <c r="BA168" i="368"/>
  <c r="AZ168" i="368"/>
  <c r="AY168" i="368"/>
  <c r="AX168" i="368"/>
  <c r="AW168" i="368"/>
  <c r="AV168" i="368"/>
  <c r="AU168" i="368"/>
  <c r="AT168" i="368"/>
  <c r="AS168" i="368"/>
  <c r="AR168" i="368"/>
  <c r="AQ168" i="368"/>
  <c r="AP168" i="368"/>
  <c r="AO168" i="368"/>
  <c r="AN168" i="368"/>
  <c r="AM168" i="368"/>
  <c r="AL168" i="368"/>
  <c r="AK168" i="368"/>
  <c r="AJ168" i="368"/>
  <c r="AI168" i="368"/>
  <c r="AH168" i="368"/>
  <c r="AG168" i="368"/>
  <c r="AF168" i="368"/>
  <c r="AE168" i="368"/>
  <c r="AD168" i="368"/>
  <c r="AC168" i="368"/>
  <c r="AB168" i="368"/>
  <c r="AA168" i="368"/>
  <c r="Z168" i="368"/>
  <c r="Y168" i="368"/>
  <c r="X168" i="368"/>
  <c r="W168" i="368"/>
  <c r="V168" i="368"/>
  <c r="U168" i="368"/>
  <c r="T168" i="368"/>
  <c r="S168" i="368"/>
  <c r="R168" i="368"/>
  <c r="Q168" i="368"/>
  <c r="P168" i="368"/>
  <c r="N168" i="368"/>
  <c r="BX167" i="368"/>
  <c r="BW167" i="368"/>
  <c r="BV167" i="368"/>
  <c r="BU167" i="368"/>
  <c r="BT167" i="368"/>
  <c r="BS167" i="368"/>
  <c r="BR167" i="368"/>
  <c r="BQ167" i="368"/>
  <c r="BP167" i="368"/>
  <c r="BO167" i="368"/>
  <c r="BN167" i="368"/>
  <c r="BM167" i="368"/>
  <c r="BL167" i="368"/>
  <c r="BK167" i="368"/>
  <c r="BJ167" i="368"/>
  <c r="BI167" i="368"/>
  <c r="BH167" i="368"/>
  <c r="BG167" i="368"/>
  <c r="BF167" i="368"/>
  <c r="BE167" i="368"/>
  <c r="BD167" i="368"/>
  <c r="BC167" i="368"/>
  <c r="BB167" i="368"/>
  <c r="BA167" i="368"/>
  <c r="AZ167" i="368"/>
  <c r="AY167" i="368"/>
  <c r="AX167" i="368"/>
  <c r="AW167" i="368"/>
  <c r="AV167" i="368"/>
  <c r="AU167" i="368"/>
  <c r="AT167" i="368"/>
  <c r="AS167" i="368"/>
  <c r="AR167" i="368"/>
  <c r="AQ167" i="368"/>
  <c r="AP167" i="368"/>
  <c r="AO167" i="368"/>
  <c r="AN167" i="368"/>
  <c r="AM167" i="368"/>
  <c r="AL167" i="368"/>
  <c r="AK167" i="368"/>
  <c r="AJ167" i="368"/>
  <c r="AI167" i="368"/>
  <c r="AH167" i="368"/>
  <c r="AG167" i="368"/>
  <c r="AF167" i="368"/>
  <c r="AE167" i="368"/>
  <c r="AD167" i="368"/>
  <c r="AC167" i="368"/>
  <c r="AB167" i="368"/>
  <c r="AA167" i="368"/>
  <c r="Z167" i="368"/>
  <c r="Y167" i="368"/>
  <c r="X167" i="368"/>
  <c r="W167" i="368"/>
  <c r="V167" i="368"/>
  <c r="U167" i="368"/>
  <c r="T167" i="368"/>
  <c r="S167" i="368"/>
  <c r="R167" i="368"/>
  <c r="Q167" i="368"/>
  <c r="N167" i="368"/>
  <c r="BX166" i="368"/>
  <c r="BW166" i="368"/>
  <c r="BV166" i="368"/>
  <c r="BU166" i="368"/>
  <c r="BT166" i="368"/>
  <c r="BS166" i="368"/>
  <c r="BR166" i="368"/>
  <c r="BQ166" i="368"/>
  <c r="BP166" i="368"/>
  <c r="BO166" i="368"/>
  <c r="BN166" i="368"/>
  <c r="BM166" i="368"/>
  <c r="BL166" i="368"/>
  <c r="BK166" i="368"/>
  <c r="BJ166" i="368"/>
  <c r="BI166" i="368"/>
  <c r="BH166" i="368"/>
  <c r="BG166" i="368"/>
  <c r="BF166" i="368"/>
  <c r="BE166" i="368"/>
  <c r="BD166" i="368"/>
  <c r="BC166" i="368"/>
  <c r="BB166" i="368"/>
  <c r="BA166" i="368"/>
  <c r="AZ166" i="368"/>
  <c r="AY166" i="368"/>
  <c r="AX166" i="368"/>
  <c r="AW166" i="368"/>
  <c r="AV166" i="368"/>
  <c r="AU166" i="368"/>
  <c r="AT166" i="368"/>
  <c r="AS166" i="368"/>
  <c r="AR166" i="368"/>
  <c r="AQ166" i="368"/>
  <c r="AP166" i="368"/>
  <c r="AO166" i="368"/>
  <c r="AN166" i="368"/>
  <c r="AM166" i="368"/>
  <c r="AL166" i="368"/>
  <c r="AK166" i="368"/>
  <c r="AJ166" i="368"/>
  <c r="AI166" i="368"/>
  <c r="AH166" i="368"/>
  <c r="AG166" i="368"/>
  <c r="AF166" i="368"/>
  <c r="AE166" i="368"/>
  <c r="AD166" i="368"/>
  <c r="AC166" i="368"/>
  <c r="AB166" i="368"/>
  <c r="AA166" i="368"/>
  <c r="Z166" i="368"/>
  <c r="Y166" i="368"/>
  <c r="X166" i="368"/>
  <c r="W166" i="368"/>
  <c r="V166" i="368"/>
  <c r="U166" i="368"/>
  <c r="T166" i="368"/>
  <c r="S166" i="368"/>
  <c r="R166" i="368"/>
  <c r="Q166" i="368"/>
  <c r="CC164" i="368"/>
  <c r="CD164" i="368" s="1"/>
  <c r="BX164" i="368"/>
  <c r="BW164" i="368"/>
  <c r="BV164" i="368"/>
  <c r="BU164" i="368"/>
  <c r="BT164" i="368"/>
  <c r="BS164" i="368"/>
  <c r="BR164" i="368"/>
  <c r="BQ164" i="368"/>
  <c r="BP164" i="368"/>
  <c r="BO164" i="368"/>
  <c r="BN164" i="368"/>
  <c r="BM164" i="368"/>
  <c r="BL164" i="368"/>
  <c r="BK164" i="368"/>
  <c r="BJ164" i="368"/>
  <c r="BI164" i="368"/>
  <c r="BH164" i="368"/>
  <c r="BG164" i="368"/>
  <c r="BF164" i="368"/>
  <c r="BE164" i="368"/>
  <c r="BD164" i="368"/>
  <c r="BC164" i="368"/>
  <c r="BB164" i="368"/>
  <c r="BA164" i="368"/>
  <c r="AZ164" i="368"/>
  <c r="AY164" i="368"/>
  <c r="AX164" i="368"/>
  <c r="AW164" i="368"/>
  <c r="AV164" i="368"/>
  <c r="AU164" i="368"/>
  <c r="AT164" i="368"/>
  <c r="AS164" i="368"/>
  <c r="AR164" i="368"/>
  <c r="AQ164" i="368"/>
  <c r="AP164" i="368"/>
  <c r="AO164" i="368"/>
  <c r="AN164" i="368"/>
  <c r="AM164" i="368"/>
  <c r="AL164" i="368"/>
  <c r="AK164" i="368"/>
  <c r="AJ164" i="368"/>
  <c r="AI164" i="368"/>
  <c r="AH164" i="368"/>
  <c r="AG164" i="368"/>
  <c r="AF164" i="368"/>
  <c r="AE164" i="368"/>
  <c r="AD164" i="368"/>
  <c r="AC164" i="368"/>
  <c r="AB164" i="368"/>
  <c r="AA164" i="368"/>
  <c r="Z164" i="368"/>
  <c r="Y164" i="368"/>
  <c r="X164" i="368"/>
  <c r="W164" i="368"/>
  <c r="V164" i="368"/>
  <c r="U164" i="368"/>
  <c r="T164" i="368"/>
  <c r="S164" i="368"/>
  <c r="R164" i="368"/>
  <c r="Q164" i="368"/>
  <c r="CB162" i="368"/>
  <c r="CA162" i="368"/>
  <c r="BZ162" i="368"/>
  <c r="BY162" i="368"/>
  <c r="P162" i="368"/>
  <c r="N162" i="368"/>
  <c r="F162" i="368"/>
  <c r="E162" i="368"/>
  <c r="D162" i="368"/>
  <c r="C162" i="368"/>
  <c r="CA161" i="368"/>
  <c r="BZ161" i="368"/>
  <c r="BY161" i="368"/>
  <c r="CB161" i="368" s="1"/>
  <c r="P161" i="368"/>
  <c r="N161" i="368"/>
  <c r="E161" i="368"/>
  <c r="D161" i="368"/>
  <c r="CB160" i="368"/>
  <c r="CA160" i="368"/>
  <c r="BZ160" i="368"/>
  <c r="BY160" i="368"/>
  <c r="P160" i="368"/>
  <c r="N160" i="368"/>
  <c r="E160" i="368"/>
  <c r="D160" i="368"/>
  <c r="C160" i="368"/>
  <c r="CA159" i="368"/>
  <c r="BZ159" i="368"/>
  <c r="BY159" i="368"/>
  <c r="CB159" i="368" s="1"/>
  <c r="P159" i="368"/>
  <c r="N159" i="368"/>
  <c r="E159" i="368"/>
  <c r="D159" i="368"/>
  <c r="C159" i="368"/>
  <c r="CA158" i="368"/>
  <c r="BZ158" i="368"/>
  <c r="D158" i="368" s="1"/>
  <c r="BY158" i="368"/>
  <c r="CB158" i="368" s="1"/>
  <c r="P158" i="368"/>
  <c r="N158" i="368"/>
  <c r="E158" i="368"/>
  <c r="CA157" i="368"/>
  <c r="BZ157" i="368"/>
  <c r="BY157" i="368"/>
  <c r="P157" i="368"/>
  <c r="N157" i="368"/>
  <c r="E157" i="368"/>
  <c r="D157" i="368"/>
  <c r="CB156" i="368"/>
  <c r="CA156" i="368"/>
  <c r="BZ156" i="368"/>
  <c r="BY156" i="368"/>
  <c r="C156" i="368" s="1"/>
  <c r="P156" i="368"/>
  <c r="N156" i="368"/>
  <c r="E156" i="368"/>
  <c r="D156" i="368"/>
  <c r="CA155" i="368"/>
  <c r="BZ155" i="368"/>
  <c r="D155" i="368" s="1"/>
  <c r="BY155" i="368"/>
  <c r="CB155" i="368" s="1"/>
  <c r="P155" i="368"/>
  <c r="N155" i="368"/>
  <c r="E155" i="368"/>
  <c r="C155" i="368"/>
  <c r="CA154" i="368"/>
  <c r="BZ154" i="368"/>
  <c r="BY154" i="368"/>
  <c r="P154" i="368"/>
  <c r="N154" i="368"/>
  <c r="E154" i="368"/>
  <c r="C154" i="368"/>
  <c r="CA153" i="368"/>
  <c r="BZ153" i="368"/>
  <c r="D153" i="368" s="1"/>
  <c r="BY153" i="368"/>
  <c r="CB153" i="368" s="1"/>
  <c r="P153" i="368"/>
  <c r="N153" i="368"/>
  <c r="E153" i="368"/>
  <c r="CB152" i="368"/>
  <c r="CA152" i="368"/>
  <c r="BZ152" i="368"/>
  <c r="BY152" i="368"/>
  <c r="P152" i="368"/>
  <c r="N152" i="368"/>
  <c r="E152" i="368"/>
  <c r="D152" i="368"/>
  <c r="C152" i="368"/>
  <c r="CA151" i="368"/>
  <c r="BZ151" i="368"/>
  <c r="BY151" i="368"/>
  <c r="CB151" i="368" s="1"/>
  <c r="P151" i="368"/>
  <c r="N151" i="368"/>
  <c r="E151" i="368"/>
  <c r="D151" i="368"/>
  <c r="C151" i="368"/>
  <c r="CA150" i="368"/>
  <c r="BZ150" i="368"/>
  <c r="D150" i="368" s="1"/>
  <c r="BY150" i="368"/>
  <c r="CB150" i="368" s="1"/>
  <c r="P150" i="368"/>
  <c r="N150" i="368"/>
  <c r="F150" i="368"/>
  <c r="E150" i="368"/>
  <c r="CA149" i="368"/>
  <c r="BZ149" i="368"/>
  <c r="BY149" i="368"/>
  <c r="P149" i="368"/>
  <c r="N149" i="368"/>
  <c r="E149" i="368"/>
  <c r="D149" i="368"/>
  <c r="CB148" i="368"/>
  <c r="CA148" i="368"/>
  <c r="BZ148" i="368"/>
  <c r="BY148" i="368"/>
  <c r="P148" i="368"/>
  <c r="N148" i="368"/>
  <c r="E148" i="368"/>
  <c r="D148" i="368"/>
  <c r="C148" i="368"/>
  <c r="CA147" i="368"/>
  <c r="E147" i="368" s="1"/>
  <c r="BZ147" i="368"/>
  <c r="D147" i="368" s="1"/>
  <c r="BY147" i="368"/>
  <c r="CB147" i="368" s="1"/>
  <c r="P147" i="368"/>
  <c r="N147" i="368"/>
  <c r="C147" i="368"/>
  <c r="CA146" i="368"/>
  <c r="BZ146" i="368"/>
  <c r="BY146" i="368"/>
  <c r="P146" i="368"/>
  <c r="N146" i="368"/>
  <c r="E146" i="368"/>
  <c r="C146" i="368"/>
  <c r="CA145" i="368"/>
  <c r="BZ145" i="368"/>
  <c r="D145" i="368" s="1"/>
  <c r="BY145" i="368"/>
  <c r="CB145" i="368" s="1"/>
  <c r="P145" i="368"/>
  <c r="N145" i="368"/>
  <c r="E145" i="368"/>
  <c r="CA144" i="368"/>
  <c r="E144" i="368" s="1"/>
  <c r="BZ144" i="368"/>
  <c r="BY144" i="368"/>
  <c r="P144" i="368"/>
  <c r="N144" i="368"/>
  <c r="D144" i="368"/>
  <c r="C144" i="368"/>
  <c r="CA143" i="368"/>
  <c r="BZ143" i="368"/>
  <c r="BY143" i="368"/>
  <c r="P143" i="368"/>
  <c r="N143" i="368"/>
  <c r="D143" i="368"/>
  <c r="C143" i="368"/>
  <c r="CC141" i="368"/>
  <c r="CD141" i="368" s="1"/>
  <c r="CB141" i="368"/>
  <c r="K141" i="368"/>
  <c r="A141" i="368"/>
  <c r="A142" i="368" s="1"/>
  <c r="A143" i="368" s="1"/>
  <c r="A144" i="368" s="1"/>
  <c r="A145" i="368" s="1"/>
  <c r="A146" i="368" s="1"/>
  <c r="A147" i="368" s="1"/>
  <c r="A148" i="368" s="1"/>
  <c r="A149" i="368" s="1"/>
  <c r="A150" i="368" s="1"/>
  <c r="A151" i="368" s="1"/>
  <c r="A152" i="368" s="1"/>
  <c r="A153" i="368" s="1"/>
  <c r="A154" i="368" s="1"/>
  <c r="A155" i="368" s="1"/>
  <c r="A156" i="368" s="1"/>
  <c r="A157" i="368" s="1"/>
  <c r="A158" i="368" s="1"/>
  <c r="A159" i="368" s="1"/>
  <c r="A160" i="368" s="1"/>
  <c r="A161" i="368" s="1"/>
  <c r="A162" i="368" s="1"/>
  <c r="A163" i="368" s="1"/>
  <c r="A164" i="368" s="1"/>
  <c r="A165" i="368" s="1"/>
  <c r="A166" i="368" s="1"/>
  <c r="A168" i="368" s="1"/>
  <c r="A169" i="368" s="1"/>
  <c r="A170" i="368" s="1"/>
  <c r="A171" i="368" s="1"/>
  <c r="A172" i="368" s="1"/>
  <c r="BX137" i="368"/>
  <c r="BW137" i="368"/>
  <c r="BV137" i="368"/>
  <c r="BU137" i="368"/>
  <c r="BT137" i="368"/>
  <c r="BS137" i="368"/>
  <c r="BR137" i="368"/>
  <c r="BQ137" i="368"/>
  <c r="BP137" i="368"/>
  <c r="BO137" i="368"/>
  <c r="BN137" i="368"/>
  <c r="BM137" i="368"/>
  <c r="BL137" i="368"/>
  <c r="BK137" i="368"/>
  <c r="BJ137" i="368"/>
  <c r="BI137" i="368"/>
  <c r="BH137" i="368"/>
  <c r="BG137" i="368"/>
  <c r="BF137" i="368"/>
  <c r="BE137" i="368"/>
  <c r="BD137" i="368"/>
  <c r="BC137" i="368"/>
  <c r="BB137" i="368"/>
  <c r="BA137" i="368"/>
  <c r="AZ137" i="368"/>
  <c r="AY137" i="368"/>
  <c r="AX137" i="368"/>
  <c r="AW137" i="368"/>
  <c r="AV137" i="368"/>
  <c r="AU137" i="368"/>
  <c r="AT137" i="368"/>
  <c r="AS137" i="368"/>
  <c r="AR137" i="368"/>
  <c r="AQ137" i="368"/>
  <c r="AP137" i="368"/>
  <c r="AO137" i="368"/>
  <c r="AN137" i="368"/>
  <c r="AM137" i="368"/>
  <c r="AL137" i="368"/>
  <c r="AK137" i="368"/>
  <c r="AJ137" i="368"/>
  <c r="AI137" i="368"/>
  <c r="AH137" i="368"/>
  <c r="AG137" i="368"/>
  <c r="AF137" i="368"/>
  <c r="AE137" i="368"/>
  <c r="AD137" i="368"/>
  <c r="AC137" i="368"/>
  <c r="AB137" i="368"/>
  <c r="AA137" i="368"/>
  <c r="Z137" i="368"/>
  <c r="Y137" i="368"/>
  <c r="X137" i="368"/>
  <c r="W137" i="368"/>
  <c r="V137" i="368"/>
  <c r="U137" i="368"/>
  <c r="T137" i="368"/>
  <c r="S137" i="368"/>
  <c r="R137" i="368"/>
  <c r="Q137" i="368"/>
  <c r="BX136" i="368"/>
  <c r="BW136" i="368"/>
  <c r="BV136" i="368"/>
  <c r="BU136" i="368"/>
  <c r="BT136" i="368"/>
  <c r="BS136" i="368"/>
  <c r="BR136" i="368"/>
  <c r="BQ136" i="368"/>
  <c r="BP136" i="368"/>
  <c r="BO136" i="368"/>
  <c r="BN136" i="368"/>
  <c r="BM136" i="368"/>
  <c r="BL136" i="368"/>
  <c r="BK136" i="368"/>
  <c r="BJ136" i="368"/>
  <c r="BI136" i="368"/>
  <c r="BH136" i="368"/>
  <c r="BG136" i="368"/>
  <c r="BF136" i="368"/>
  <c r="BE136" i="368"/>
  <c r="BD136" i="368"/>
  <c r="BC136" i="368"/>
  <c r="BB136" i="368"/>
  <c r="BA136" i="368"/>
  <c r="AZ136" i="368"/>
  <c r="AY136" i="368"/>
  <c r="AX136" i="368"/>
  <c r="AW136" i="368"/>
  <c r="AV136" i="368"/>
  <c r="AU136" i="368"/>
  <c r="AT136" i="368"/>
  <c r="AS136" i="368"/>
  <c r="AR136" i="368"/>
  <c r="AQ136" i="368"/>
  <c r="AP136" i="368"/>
  <c r="AO136" i="368"/>
  <c r="AN136" i="368"/>
  <c r="AM136" i="368"/>
  <c r="AL136" i="368"/>
  <c r="AK136" i="368"/>
  <c r="AJ136" i="368"/>
  <c r="AI136" i="368"/>
  <c r="AH136" i="368"/>
  <c r="AG136" i="368"/>
  <c r="AF136" i="368"/>
  <c r="AE136" i="368"/>
  <c r="AD136" i="368"/>
  <c r="AC136" i="368"/>
  <c r="AB136" i="368"/>
  <c r="AA136" i="368"/>
  <c r="Z136" i="368"/>
  <c r="Y136" i="368"/>
  <c r="X136" i="368"/>
  <c r="W136" i="368"/>
  <c r="V136" i="368"/>
  <c r="U136" i="368"/>
  <c r="T136" i="368"/>
  <c r="S136" i="368"/>
  <c r="R136" i="368"/>
  <c r="Q136" i="368"/>
  <c r="P136" i="368"/>
  <c r="H136" i="368"/>
  <c r="CC134" i="368" s="1"/>
  <c r="CD134" i="368" s="1"/>
  <c r="BX135" i="368"/>
  <c r="BW135" i="368"/>
  <c r="BV135" i="368"/>
  <c r="BU135" i="368"/>
  <c r="BT135" i="368"/>
  <c r="BS135" i="368"/>
  <c r="BR135" i="368"/>
  <c r="BQ135" i="368"/>
  <c r="BP135" i="368"/>
  <c r="BO135" i="368"/>
  <c r="BN135" i="368"/>
  <c r="BM135" i="368"/>
  <c r="BL135" i="368"/>
  <c r="BK135" i="368"/>
  <c r="BJ135" i="368"/>
  <c r="BI135" i="368"/>
  <c r="BH135" i="368"/>
  <c r="BG135" i="368"/>
  <c r="BF135" i="368"/>
  <c r="BE135" i="368"/>
  <c r="BD135" i="368"/>
  <c r="BC135" i="368"/>
  <c r="BB135" i="368"/>
  <c r="BA135" i="368"/>
  <c r="AZ135" i="368"/>
  <c r="AY135" i="368"/>
  <c r="AX135" i="368"/>
  <c r="AW135" i="368"/>
  <c r="AV135" i="368"/>
  <c r="AU135" i="368"/>
  <c r="AT135" i="368"/>
  <c r="AS135" i="368"/>
  <c r="AR135" i="368"/>
  <c r="AQ135" i="368"/>
  <c r="AP135" i="368"/>
  <c r="AO135" i="368"/>
  <c r="AN135" i="368"/>
  <c r="AM135" i="368"/>
  <c r="AL135" i="368"/>
  <c r="AK135" i="368"/>
  <c r="AJ135" i="368"/>
  <c r="AI135" i="368"/>
  <c r="AH135" i="368"/>
  <c r="AG135" i="368"/>
  <c r="AF135" i="368"/>
  <c r="AE135" i="368"/>
  <c r="AD135" i="368"/>
  <c r="AC135" i="368"/>
  <c r="AB135" i="368"/>
  <c r="AA135" i="368"/>
  <c r="Z135" i="368"/>
  <c r="Y135" i="368"/>
  <c r="X135" i="368"/>
  <c r="W135" i="368"/>
  <c r="V135" i="368"/>
  <c r="U135" i="368"/>
  <c r="T135" i="368"/>
  <c r="S135" i="368"/>
  <c r="R135" i="368"/>
  <c r="Q135" i="368"/>
  <c r="P135" i="368"/>
  <c r="BX134" i="368"/>
  <c r="BW134" i="368"/>
  <c r="BV134" i="368"/>
  <c r="BU134" i="368"/>
  <c r="BT134" i="368"/>
  <c r="BS134" i="368"/>
  <c r="BR134" i="368"/>
  <c r="BQ134" i="368"/>
  <c r="BP134" i="368"/>
  <c r="BO134" i="368"/>
  <c r="BN134" i="368"/>
  <c r="BM134" i="368"/>
  <c r="BL134" i="368"/>
  <c r="BK134" i="368"/>
  <c r="BJ134" i="368"/>
  <c r="BI134" i="368"/>
  <c r="BH134" i="368"/>
  <c r="BG134" i="368"/>
  <c r="BF134" i="368"/>
  <c r="BE134" i="368"/>
  <c r="BD134" i="368"/>
  <c r="BC134" i="368"/>
  <c r="BB134" i="368"/>
  <c r="BA134" i="368"/>
  <c r="AZ134" i="368"/>
  <c r="AY134" i="368"/>
  <c r="AX134" i="368"/>
  <c r="AW134" i="368"/>
  <c r="AV134" i="368"/>
  <c r="AU134" i="368"/>
  <c r="AT134" i="368"/>
  <c r="AS134" i="368"/>
  <c r="AR134" i="368"/>
  <c r="AQ134" i="368"/>
  <c r="AP134" i="368"/>
  <c r="AO134" i="368"/>
  <c r="AN134" i="368"/>
  <c r="AM134" i="368"/>
  <c r="AL134" i="368"/>
  <c r="AK134" i="368"/>
  <c r="AJ134" i="368"/>
  <c r="AI134" i="368"/>
  <c r="AH134" i="368"/>
  <c r="AG134" i="368"/>
  <c r="AF134" i="368"/>
  <c r="AE134" i="368"/>
  <c r="AD134" i="368"/>
  <c r="AC134" i="368"/>
  <c r="AB134" i="368"/>
  <c r="AA134" i="368"/>
  <c r="Z134" i="368"/>
  <c r="Y134" i="368"/>
  <c r="X134" i="368"/>
  <c r="W134" i="368"/>
  <c r="V134" i="368"/>
  <c r="U134" i="368"/>
  <c r="T134" i="368"/>
  <c r="S134" i="368"/>
  <c r="R134" i="368"/>
  <c r="Q134" i="368"/>
  <c r="P134" i="368"/>
  <c r="N134" i="368"/>
  <c r="BX133" i="368"/>
  <c r="BW133" i="368"/>
  <c r="BV133" i="368"/>
  <c r="BU133" i="368"/>
  <c r="BT133" i="368"/>
  <c r="BS133" i="368"/>
  <c r="BR133" i="368"/>
  <c r="BQ133" i="368"/>
  <c r="BP133" i="368"/>
  <c r="BO133" i="368"/>
  <c r="BN133" i="368"/>
  <c r="BM133" i="368"/>
  <c r="BL133" i="368"/>
  <c r="BK133" i="368"/>
  <c r="BJ133" i="368"/>
  <c r="BI133" i="368"/>
  <c r="BH133" i="368"/>
  <c r="BG133" i="368"/>
  <c r="BF133" i="368"/>
  <c r="BE133" i="368"/>
  <c r="BD133" i="368"/>
  <c r="BC133" i="368"/>
  <c r="BB133" i="368"/>
  <c r="BA133" i="368"/>
  <c r="AZ133" i="368"/>
  <c r="AY133" i="368"/>
  <c r="AX133" i="368"/>
  <c r="AW133" i="368"/>
  <c r="AV133" i="368"/>
  <c r="AU133" i="368"/>
  <c r="AT133" i="368"/>
  <c r="AS133" i="368"/>
  <c r="AR133" i="368"/>
  <c r="AQ133" i="368"/>
  <c r="AP133" i="368"/>
  <c r="AO133" i="368"/>
  <c r="AN133" i="368"/>
  <c r="AM133" i="368"/>
  <c r="AL133" i="368"/>
  <c r="AK133" i="368"/>
  <c r="AJ133" i="368"/>
  <c r="AI133" i="368"/>
  <c r="AH133" i="368"/>
  <c r="AG133" i="368"/>
  <c r="AF133" i="368"/>
  <c r="AE133" i="368"/>
  <c r="AD133" i="368"/>
  <c r="AC133" i="368"/>
  <c r="AB133" i="368"/>
  <c r="AA133" i="368"/>
  <c r="Z133" i="368"/>
  <c r="Y133" i="368"/>
  <c r="X133" i="368"/>
  <c r="W133" i="368"/>
  <c r="V133" i="368"/>
  <c r="U133" i="368"/>
  <c r="T133" i="368"/>
  <c r="S133" i="368"/>
  <c r="R133" i="368"/>
  <c r="Q133" i="368"/>
  <c r="N133" i="368"/>
  <c r="BX132" i="368"/>
  <c r="BW132" i="368"/>
  <c r="BV132" i="368"/>
  <c r="BU132" i="368"/>
  <c r="BT132" i="368"/>
  <c r="BS132" i="368"/>
  <c r="BR132" i="368"/>
  <c r="BQ132" i="368"/>
  <c r="BP132" i="368"/>
  <c r="BO132" i="368"/>
  <c r="BN132" i="368"/>
  <c r="BM132" i="368"/>
  <c r="BL132" i="368"/>
  <c r="BK132" i="368"/>
  <c r="BJ132" i="368"/>
  <c r="BI132" i="368"/>
  <c r="BH132" i="368"/>
  <c r="BG132" i="368"/>
  <c r="BF132" i="368"/>
  <c r="BE132" i="368"/>
  <c r="BD132" i="368"/>
  <c r="BC132" i="368"/>
  <c r="BB132" i="368"/>
  <c r="BA132" i="368"/>
  <c r="AZ132" i="368"/>
  <c r="AY132" i="368"/>
  <c r="AX132" i="368"/>
  <c r="AW132" i="368"/>
  <c r="AV132" i="368"/>
  <c r="AU132" i="368"/>
  <c r="AT132" i="368"/>
  <c r="AS132" i="368"/>
  <c r="AR132" i="368"/>
  <c r="AQ132" i="368"/>
  <c r="AP132" i="368"/>
  <c r="AO132" i="368"/>
  <c r="AN132" i="368"/>
  <c r="AM132" i="368"/>
  <c r="AL132" i="368"/>
  <c r="AK132" i="368"/>
  <c r="AJ132" i="368"/>
  <c r="AI132" i="368"/>
  <c r="AH132" i="368"/>
  <c r="AG132" i="368"/>
  <c r="AF132" i="368"/>
  <c r="AE132" i="368"/>
  <c r="AD132" i="368"/>
  <c r="AC132" i="368"/>
  <c r="AB132" i="368"/>
  <c r="AA132" i="368"/>
  <c r="Z132" i="368"/>
  <c r="Y132" i="368"/>
  <c r="X132" i="368"/>
  <c r="W132" i="368"/>
  <c r="V132" i="368"/>
  <c r="U132" i="368"/>
  <c r="T132" i="368"/>
  <c r="S132" i="368"/>
  <c r="R132" i="368"/>
  <c r="Q132" i="368"/>
  <c r="G132" i="368"/>
  <c r="CC130" i="368"/>
  <c r="CD130" i="368" s="1"/>
  <c r="BX130" i="368"/>
  <c r="BW130" i="368"/>
  <c r="BV130" i="368"/>
  <c r="BU130" i="368"/>
  <c r="BT130" i="368"/>
  <c r="BS130" i="368"/>
  <c r="BR130" i="368"/>
  <c r="BQ130" i="368"/>
  <c r="BP130" i="368"/>
  <c r="BO130" i="368"/>
  <c r="BN130" i="368"/>
  <c r="BM130" i="368"/>
  <c r="BL130" i="368"/>
  <c r="BK130" i="368"/>
  <c r="BJ130" i="368"/>
  <c r="BI130" i="368"/>
  <c r="BH130" i="368"/>
  <c r="BG130" i="368"/>
  <c r="BF130" i="368"/>
  <c r="BE130" i="368"/>
  <c r="BD130" i="368"/>
  <c r="BC130" i="368"/>
  <c r="BB130" i="368"/>
  <c r="BA130" i="368"/>
  <c r="AZ130" i="368"/>
  <c r="AY130" i="368"/>
  <c r="AX130" i="368"/>
  <c r="AW130" i="368"/>
  <c r="AV130" i="368"/>
  <c r="AU130" i="368"/>
  <c r="AT130" i="368"/>
  <c r="AS130" i="368"/>
  <c r="AR130" i="368"/>
  <c r="AQ130" i="368"/>
  <c r="AP130" i="368"/>
  <c r="AO130" i="368"/>
  <c r="AN130" i="368"/>
  <c r="AM130" i="368"/>
  <c r="AL130" i="368"/>
  <c r="AK130" i="368"/>
  <c r="AJ130" i="368"/>
  <c r="AI130" i="368"/>
  <c r="AH130" i="368"/>
  <c r="AG130" i="368"/>
  <c r="AF130" i="368"/>
  <c r="AE130" i="368"/>
  <c r="AD130" i="368"/>
  <c r="AC130" i="368"/>
  <c r="AB130" i="368"/>
  <c r="AA130" i="368"/>
  <c r="Z130" i="368"/>
  <c r="Y130" i="368"/>
  <c r="X130" i="368"/>
  <c r="W130" i="368"/>
  <c r="V130" i="368"/>
  <c r="U130" i="368"/>
  <c r="T130" i="368"/>
  <c r="S130" i="368"/>
  <c r="R130" i="368"/>
  <c r="Q130" i="368"/>
  <c r="CA128" i="368"/>
  <c r="BZ128" i="368"/>
  <c r="BY128" i="368"/>
  <c r="CB128" i="368" s="1"/>
  <c r="P128" i="368"/>
  <c r="N128" i="368"/>
  <c r="E128" i="368"/>
  <c r="D128" i="368"/>
  <c r="CA127" i="368"/>
  <c r="BZ127" i="368"/>
  <c r="D127" i="368" s="1"/>
  <c r="BY127" i="368"/>
  <c r="CB127" i="368" s="1"/>
  <c r="P127" i="368"/>
  <c r="N127" i="368"/>
  <c r="E127" i="368"/>
  <c r="CA126" i="368"/>
  <c r="BZ126" i="368"/>
  <c r="D126" i="368" s="1"/>
  <c r="BY126" i="368"/>
  <c r="P126" i="368"/>
  <c r="N126" i="368"/>
  <c r="E126" i="368"/>
  <c r="CA125" i="368"/>
  <c r="BZ125" i="368"/>
  <c r="BY125" i="368"/>
  <c r="CB125" i="368" s="1"/>
  <c r="P125" i="368"/>
  <c r="N125" i="368"/>
  <c r="E125" i="368"/>
  <c r="D125" i="368"/>
  <c r="C125" i="368"/>
  <c r="CA124" i="368"/>
  <c r="BZ124" i="368"/>
  <c r="BY124" i="368"/>
  <c r="C124" i="368" s="1"/>
  <c r="P124" i="368"/>
  <c r="N124" i="368"/>
  <c r="E124" i="368"/>
  <c r="D124" i="368"/>
  <c r="CA123" i="368"/>
  <c r="BZ123" i="368"/>
  <c r="D123" i="368" s="1"/>
  <c r="BY123" i="368"/>
  <c r="C123" i="368" s="1"/>
  <c r="P123" i="368"/>
  <c r="N123" i="368"/>
  <c r="E123" i="368"/>
  <c r="CA122" i="368"/>
  <c r="BZ122" i="368"/>
  <c r="D122" i="368" s="1"/>
  <c r="BY122" i="368"/>
  <c r="P122" i="368"/>
  <c r="N122" i="368"/>
  <c r="E122" i="368"/>
  <c r="CA121" i="368"/>
  <c r="BZ121" i="368"/>
  <c r="BY121" i="368"/>
  <c r="CB121" i="368" s="1"/>
  <c r="P121" i="368"/>
  <c r="N121" i="368"/>
  <c r="E121" i="368"/>
  <c r="D121" i="368"/>
  <c r="C121" i="368"/>
  <c r="CA120" i="368"/>
  <c r="BZ120" i="368"/>
  <c r="BY120" i="368"/>
  <c r="C120" i="368" s="1"/>
  <c r="P120" i="368"/>
  <c r="N120" i="368"/>
  <c r="E120" i="368"/>
  <c r="D120" i="368"/>
  <c r="CA119" i="368"/>
  <c r="BZ119" i="368"/>
  <c r="D119" i="368" s="1"/>
  <c r="BY119" i="368"/>
  <c r="C119" i="368" s="1"/>
  <c r="P119" i="368"/>
  <c r="N119" i="368"/>
  <c r="E119" i="368"/>
  <c r="CA118" i="368"/>
  <c r="BZ118" i="368"/>
  <c r="D118" i="368" s="1"/>
  <c r="BY118" i="368"/>
  <c r="P118" i="368"/>
  <c r="N118" i="368"/>
  <c r="E118" i="368"/>
  <c r="CA117" i="368"/>
  <c r="E117" i="368" s="1"/>
  <c r="BZ117" i="368"/>
  <c r="BY117" i="368"/>
  <c r="P117" i="368"/>
  <c r="N117" i="368"/>
  <c r="D117" i="368"/>
  <c r="C117" i="368"/>
  <c r="CA116" i="368"/>
  <c r="BZ116" i="368"/>
  <c r="BY116" i="368"/>
  <c r="C116" i="368" s="1"/>
  <c r="P116" i="368"/>
  <c r="N116" i="368"/>
  <c r="E116" i="368"/>
  <c r="D116" i="368"/>
  <c r="CA115" i="368"/>
  <c r="E115" i="368" s="1"/>
  <c r="BZ115" i="368"/>
  <c r="BY115" i="368"/>
  <c r="C115" i="368" s="1"/>
  <c r="P115" i="368"/>
  <c r="N115" i="368"/>
  <c r="D115" i="368"/>
  <c r="CA114" i="368"/>
  <c r="E114" i="368" s="1"/>
  <c r="BZ114" i="368"/>
  <c r="D114" i="368" s="1"/>
  <c r="BY114" i="368"/>
  <c r="P114" i="368"/>
  <c r="N114" i="368"/>
  <c r="CA113" i="368"/>
  <c r="E113" i="368" s="1"/>
  <c r="BZ113" i="368"/>
  <c r="BY113" i="368"/>
  <c r="P113" i="368"/>
  <c r="N113" i="368"/>
  <c r="D113" i="368"/>
  <c r="C113" i="368"/>
  <c r="CA112" i="368"/>
  <c r="BZ112" i="368"/>
  <c r="BY112" i="368"/>
  <c r="C112" i="368" s="1"/>
  <c r="P112" i="368"/>
  <c r="N112" i="368"/>
  <c r="E112" i="368"/>
  <c r="D112" i="368"/>
  <c r="CA111" i="368"/>
  <c r="E111" i="368" s="1"/>
  <c r="BZ111" i="368"/>
  <c r="BY111" i="368"/>
  <c r="CB111" i="368" s="1"/>
  <c r="P111" i="368"/>
  <c r="N111" i="368"/>
  <c r="D111" i="368"/>
  <c r="CA110" i="368"/>
  <c r="E110" i="368" s="1"/>
  <c r="BZ110" i="368"/>
  <c r="D110" i="368" s="1"/>
  <c r="BY110" i="368"/>
  <c r="P110" i="368"/>
  <c r="N110" i="368"/>
  <c r="CA109" i="368"/>
  <c r="CA129" i="368" s="1"/>
  <c r="BZ109" i="368"/>
  <c r="BZ129" i="368" s="1"/>
  <c r="BY109" i="368"/>
  <c r="P109" i="368"/>
  <c r="N109" i="368"/>
  <c r="D109" i="368"/>
  <c r="C109" i="368"/>
  <c r="CC107" i="368"/>
  <c r="CD107" i="368" s="1"/>
  <c r="CB107" i="368"/>
  <c r="K107" i="368"/>
  <c r="A107" i="368"/>
  <c r="A108" i="368" s="1"/>
  <c r="A109" i="368" s="1"/>
  <c r="A110" i="368" s="1"/>
  <c r="A111" i="368" s="1"/>
  <c r="A112" i="368" s="1"/>
  <c r="A113" i="368" s="1"/>
  <c r="A114" i="368" s="1"/>
  <c r="A115" i="368" s="1"/>
  <c r="A116" i="368" s="1"/>
  <c r="A117" i="368" s="1"/>
  <c r="A118" i="368" s="1"/>
  <c r="A119" i="368" s="1"/>
  <c r="A120" i="368" s="1"/>
  <c r="A121" i="368" s="1"/>
  <c r="A122" i="368" s="1"/>
  <c r="A123" i="368" s="1"/>
  <c r="A124" i="368" s="1"/>
  <c r="A125" i="368" s="1"/>
  <c r="A126" i="368" s="1"/>
  <c r="A127" i="368" s="1"/>
  <c r="A128" i="368" s="1"/>
  <c r="A129" i="368" s="1"/>
  <c r="A130" i="368" s="1"/>
  <c r="A131" i="368" s="1"/>
  <c r="A132" i="368" s="1"/>
  <c r="A134" i="368" s="1"/>
  <c r="A135" i="368" s="1"/>
  <c r="A136" i="368" s="1"/>
  <c r="A137" i="368" s="1"/>
  <c r="A138" i="368" s="1"/>
  <c r="BX103" i="368"/>
  <c r="BW103" i="368"/>
  <c r="BV103" i="368"/>
  <c r="BU103" i="368"/>
  <c r="BT103" i="368"/>
  <c r="BS103" i="368"/>
  <c r="BR103" i="368"/>
  <c r="BQ103" i="368"/>
  <c r="BP103" i="368"/>
  <c r="BO103" i="368"/>
  <c r="BN103" i="368"/>
  <c r="BM103" i="368"/>
  <c r="BL103" i="368"/>
  <c r="BK103" i="368"/>
  <c r="BJ103" i="368"/>
  <c r="BI103" i="368"/>
  <c r="BH103" i="368"/>
  <c r="BG103" i="368"/>
  <c r="BF103" i="368"/>
  <c r="BE103" i="368"/>
  <c r="BD103" i="368"/>
  <c r="BC103" i="368"/>
  <c r="BB103" i="368"/>
  <c r="BA103" i="368"/>
  <c r="AZ103" i="368"/>
  <c r="AY103" i="368"/>
  <c r="AX103" i="368"/>
  <c r="AW103" i="368"/>
  <c r="AV103" i="368"/>
  <c r="AU103" i="368"/>
  <c r="AT103" i="368"/>
  <c r="AS103" i="368"/>
  <c r="AR103" i="368"/>
  <c r="AQ103" i="368"/>
  <c r="AP103" i="368"/>
  <c r="AO103" i="368"/>
  <c r="AN103" i="368"/>
  <c r="AM103" i="368"/>
  <c r="AL103" i="368"/>
  <c r="AK103" i="368"/>
  <c r="AJ103" i="368"/>
  <c r="AI103" i="368"/>
  <c r="AH103" i="368"/>
  <c r="AG103" i="368"/>
  <c r="AF103" i="368"/>
  <c r="AE103" i="368"/>
  <c r="AD103" i="368"/>
  <c r="AC103" i="368"/>
  <c r="AB103" i="368"/>
  <c r="AA103" i="368"/>
  <c r="Z103" i="368"/>
  <c r="Y103" i="368"/>
  <c r="X103" i="368"/>
  <c r="W103" i="368"/>
  <c r="V103" i="368"/>
  <c r="U103" i="368"/>
  <c r="T103" i="368"/>
  <c r="S103" i="368"/>
  <c r="R103" i="368"/>
  <c r="Q103" i="368"/>
  <c r="BX102" i="368"/>
  <c r="BW102" i="368"/>
  <c r="BV102" i="368"/>
  <c r="BU102" i="368"/>
  <c r="BT102" i="368"/>
  <c r="BS102" i="368"/>
  <c r="BR102" i="368"/>
  <c r="BQ102" i="368"/>
  <c r="BP102" i="368"/>
  <c r="BO102" i="368"/>
  <c r="BN102" i="368"/>
  <c r="BM102" i="368"/>
  <c r="BL102" i="368"/>
  <c r="BK102" i="368"/>
  <c r="BJ102" i="368"/>
  <c r="BI102" i="368"/>
  <c r="BH102" i="368"/>
  <c r="BG102" i="368"/>
  <c r="BF102" i="368"/>
  <c r="BE102" i="368"/>
  <c r="BD102" i="368"/>
  <c r="BC102" i="368"/>
  <c r="BB102" i="368"/>
  <c r="BA102" i="368"/>
  <c r="AZ102" i="368"/>
  <c r="AY102" i="368"/>
  <c r="AX102" i="368"/>
  <c r="AW102" i="368"/>
  <c r="AV102" i="368"/>
  <c r="AU102" i="368"/>
  <c r="AT102" i="368"/>
  <c r="AS102" i="368"/>
  <c r="AR102" i="368"/>
  <c r="AQ102" i="368"/>
  <c r="AP102" i="368"/>
  <c r="AO102" i="368"/>
  <c r="AN102" i="368"/>
  <c r="AM102" i="368"/>
  <c r="AL102" i="368"/>
  <c r="AK102" i="368"/>
  <c r="AJ102" i="368"/>
  <c r="AI102" i="368"/>
  <c r="AH102" i="368"/>
  <c r="AG102" i="368"/>
  <c r="AF102" i="368"/>
  <c r="AE102" i="368"/>
  <c r="AD102" i="368"/>
  <c r="AC102" i="368"/>
  <c r="AB102" i="368"/>
  <c r="AA102" i="368"/>
  <c r="Z102" i="368"/>
  <c r="Y102" i="368"/>
  <c r="X102" i="368"/>
  <c r="W102" i="368"/>
  <c r="V102" i="368"/>
  <c r="U102" i="368"/>
  <c r="T102" i="368"/>
  <c r="S102" i="368"/>
  <c r="R102" i="368"/>
  <c r="Q102" i="368"/>
  <c r="P102" i="368"/>
  <c r="H102" i="368"/>
  <c r="CC100" i="368" s="1"/>
  <c r="CD100" i="368" s="1"/>
  <c r="BX101" i="368"/>
  <c r="BW101" i="368"/>
  <c r="BV101" i="368"/>
  <c r="BU101" i="368"/>
  <c r="BT101" i="368"/>
  <c r="BS101" i="368"/>
  <c r="BR101" i="368"/>
  <c r="BQ101" i="368"/>
  <c r="BP101" i="368"/>
  <c r="BO101" i="368"/>
  <c r="BN101" i="368"/>
  <c r="BM101" i="368"/>
  <c r="BL101" i="368"/>
  <c r="BK101" i="368"/>
  <c r="BJ101" i="368"/>
  <c r="BI101" i="368"/>
  <c r="BH101" i="368"/>
  <c r="BG101" i="368"/>
  <c r="BF101" i="368"/>
  <c r="BE101" i="368"/>
  <c r="BD101" i="368"/>
  <c r="BC101" i="368"/>
  <c r="BB101" i="368"/>
  <c r="BA101" i="368"/>
  <c r="AZ101" i="368"/>
  <c r="AY101" i="368"/>
  <c r="AX101" i="368"/>
  <c r="AW101" i="368"/>
  <c r="AV101" i="368"/>
  <c r="AU101" i="368"/>
  <c r="AT101" i="368"/>
  <c r="AS101" i="368"/>
  <c r="AR101" i="368"/>
  <c r="AQ101" i="368"/>
  <c r="AP101" i="368"/>
  <c r="AO101" i="368"/>
  <c r="AN101" i="368"/>
  <c r="AM101" i="368"/>
  <c r="AL101" i="368"/>
  <c r="AK101" i="368"/>
  <c r="AJ101" i="368"/>
  <c r="AI101" i="368"/>
  <c r="AH101" i="368"/>
  <c r="AG101" i="368"/>
  <c r="AF101" i="368"/>
  <c r="AE101" i="368"/>
  <c r="AD101" i="368"/>
  <c r="AC101" i="368"/>
  <c r="AB101" i="368"/>
  <c r="AA101" i="368"/>
  <c r="Z101" i="368"/>
  <c r="Y101" i="368"/>
  <c r="X101" i="368"/>
  <c r="W101" i="368"/>
  <c r="V101" i="368"/>
  <c r="U101" i="368"/>
  <c r="T101" i="368"/>
  <c r="S101" i="368"/>
  <c r="R101" i="368"/>
  <c r="Q101" i="368"/>
  <c r="P101" i="368"/>
  <c r="BX100" i="368"/>
  <c r="BW100" i="368"/>
  <c r="BV100" i="368"/>
  <c r="BU100" i="368"/>
  <c r="BT100" i="368"/>
  <c r="BS100" i="368"/>
  <c r="BR100" i="368"/>
  <c r="BQ100" i="368"/>
  <c r="BP100" i="368"/>
  <c r="BO100" i="368"/>
  <c r="BN100" i="368"/>
  <c r="BM100" i="368"/>
  <c r="BL100" i="368"/>
  <c r="BK100" i="368"/>
  <c r="BJ100" i="368"/>
  <c r="BI100" i="368"/>
  <c r="BH100" i="368"/>
  <c r="BG100" i="368"/>
  <c r="BF100" i="368"/>
  <c r="BE100" i="368"/>
  <c r="BD100" i="368"/>
  <c r="BC100" i="368"/>
  <c r="BB100" i="368"/>
  <c r="BA100" i="368"/>
  <c r="AZ100" i="368"/>
  <c r="AY100" i="368"/>
  <c r="AX100" i="368"/>
  <c r="AW100" i="368"/>
  <c r="AV100" i="368"/>
  <c r="AU100" i="368"/>
  <c r="AT100" i="368"/>
  <c r="AS100" i="368"/>
  <c r="AR100" i="368"/>
  <c r="AQ100" i="368"/>
  <c r="AP100" i="368"/>
  <c r="AO100" i="368"/>
  <c r="AN100" i="368"/>
  <c r="AM100" i="368"/>
  <c r="AL100" i="368"/>
  <c r="AK100" i="368"/>
  <c r="AJ100" i="368"/>
  <c r="AI100" i="368"/>
  <c r="AH100" i="368"/>
  <c r="AG100" i="368"/>
  <c r="AF100" i="368"/>
  <c r="AE100" i="368"/>
  <c r="AD100" i="368"/>
  <c r="AC100" i="368"/>
  <c r="AB100" i="368"/>
  <c r="AA100" i="368"/>
  <c r="Z100" i="368"/>
  <c r="Y100" i="368"/>
  <c r="X100" i="368"/>
  <c r="W100" i="368"/>
  <c r="V100" i="368"/>
  <c r="U100" i="368"/>
  <c r="T100" i="368"/>
  <c r="S100" i="368"/>
  <c r="R100" i="368"/>
  <c r="Q100" i="368"/>
  <c r="P100" i="368"/>
  <c r="N100" i="368"/>
  <c r="BX99" i="368"/>
  <c r="BW99" i="368"/>
  <c r="BV99" i="368"/>
  <c r="BU99" i="368"/>
  <c r="BT99" i="368"/>
  <c r="BS99" i="368"/>
  <c r="BR99" i="368"/>
  <c r="BQ99" i="368"/>
  <c r="BP99" i="368"/>
  <c r="BO99" i="368"/>
  <c r="BN99" i="368"/>
  <c r="BM99" i="368"/>
  <c r="BL99" i="368"/>
  <c r="BK99" i="368"/>
  <c r="BJ99" i="368"/>
  <c r="BI99" i="368"/>
  <c r="BH99" i="368"/>
  <c r="BG99" i="368"/>
  <c r="BF99" i="368"/>
  <c r="BE99" i="368"/>
  <c r="BD99" i="368"/>
  <c r="BC99" i="368"/>
  <c r="BB99" i="368"/>
  <c r="BA99" i="368"/>
  <c r="AZ99" i="368"/>
  <c r="AY99" i="368"/>
  <c r="AX99" i="368"/>
  <c r="AW99" i="368"/>
  <c r="AV99" i="368"/>
  <c r="AU99" i="368"/>
  <c r="AT99" i="368"/>
  <c r="AS99" i="368"/>
  <c r="AR99" i="368"/>
  <c r="AQ99" i="368"/>
  <c r="AP99" i="368"/>
  <c r="AO99" i="368"/>
  <c r="AN99" i="368"/>
  <c r="AM99" i="368"/>
  <c r="AL99" i="368"/>
  <c r="AK99" i="368"/>
  <c r="AJ99" i="368"/>
  <c r="AI99" i="368"/>
  <c r="AH99" i="368"/>
  <c r="AG99" i="368"/>
  <c r="AF99" i="368"/>
  <c r="AE99" i="368"/>
  <c r="AD99" i="368"/>
  <c r="AC99" i="368"/>
  <c r="AB99" i="368"/>
  <c r="AA99" i="368"/>
  <c r="Z99" i="368"/>
  <c r="Y99" i="368"/>
  <c r="X99" i="368"/>
  <c r="W99" i="368"/>
  <c r="V99" i="368"/>
  <c r="U99" i="368"/>
  <c r="T99" i="368"/>
  <c r="S99" i="368"/>
  <c r="R99" i="368"/>
  <c r="Q99" i="368"/>
  <c r="N99" i="368"/>
  <c r="BX98" i="368"/>
  <c r="BW98" i="368"/>
  <c r="BV98" i="368"/>
  <c r="BU98" i="368"/>
  <c r="BT98" i="368"/>
  <c r="BS98" i="368"/>
  <c r="BR98" i="368"/>
  <c r="BQ98" i="368"/>
  <c r="BP98" i="368"/>
  <c r="BO98" i="368"/>
  <c r="BN98" i="368"/>
  <c r="BM98" i="368"/>
  <c r="BL98" i="368"/>
  <c r="BK98" i="368"/>
  <c r="BJ98" i="368"/>
  <c r="BI98" i="368"/>
  <c r="BH98" i="368"/>
  <c r="BG98" i="368"/>
  <c r="BF98" i="368"/>
  <c r="BE98" i="368"/>
  <c r="BD98" i="368"/>
  <c r="BC98" i="368"/>
  <c r="BB98" i="368"/>
  <c r="BA98" i="368"/>
  <c r="AZ98" i="368"/>
  <c r="AY98" i="368"/>
  <c r="AX98" i="368"/>
  <c r="AW98" i="368"/>
  <c r="AV98" i="368"/>
  <c r="AU98" i="368"/>
  <c r="AT98" i="368"/>
  <c r="AS98" i="368"/>
  <c r="AR98" i="368"/>
  <c r="AQ98" i="368"/>
  <c r="AP98" i="368"/>
  <c r="AO98" i="368"/>
  <c r="AN98" i="368"/>
  <c r="AM98" i="368"/>
  <c r="AL98" i="368"/>
  <c r="AK98" i="368"/>
  <c r="AJ98" i="368"/>
  <c r="AI98" i="368"/>
  <c r="AH98" i="368"/>
  <c r="AG98" i="368"/>
  <c r="AF98" i="368"/>
  <c r="AE98" i="368"/>
  <c r="AD98" i="368"/>
  <c r="AC98" i="368"/>
  <c r="AB98" i="368"/>
  <c r="AA98" i="368"/>
  <c r="Z98" i="368"/>
  <c r="Y98" i="368"/>
  <c r="X98" i="368"/>
  <c r="W98" i="368"/>
  <c r="V98" i="368"/>
  <c r="U98" i="368"/>
  <c r="T98" i="368"/>
  <c r="S98" i="368"/>
  <c r="R98" i="368"/>
  <c r="G98" i="368" s="1"/>
  <c r="Q98" i="368"/>
  <c r="CC96" i="368"/>
  <c r="CD96" i="368" s="1"/>
  <c r="BX96" i="368"/>
  <c r="BW96" i="368"/>
  <c r="BV96" i="368"/>
  <c r="BU96" i="368"/>
  <c r="BT96" i="368"/>
  <c r="BS96" i="368"/>
  <c r="BR96" i="368"/>
  <c r="BQ96" i="368"/>
  <c r="BP96" i="368"/>
  <c r="BO96" i="368"/>
  <c r="BN96" i="368"/>
  <c r="BM96" i="368"/>
  <c r="BL96" i="368"/>
  <c r="BK96" i="368"/>
  <c r="BJ96" i="368"/>
  <c r="BI96" i="368"/>
  <c r="BH96" i="368"/>
  <c r="BG96" i="368"/>
  <c r="BF96" i="368"/>
  <c r="BE96" i="368"/>
  <c r="BD96" i="368"/>
  <c r="BC96" i="368"/>
  <c r="BB96" i="368"/>
  <c r="BA96" i="368"/>
  <c r="AZ96" i="368"/>
  <c r="AY96" i="368"/>
  <c r="AX96" i="368"/>
  <c r="AW96" i="368"/>
  <c r="AV96" i="368"/>
  <c r="AU96" i="368"/>
  <c r="AT96" i="368"/>
  <c r="AS96" i="368"/>
  <c r="AR96" i="368"/>
  <c r="AQ96" i="368"/>
  <c r="AP96" i="368"/>
  <c r="AO96" i="368"/>
  <c r="AN96" i="368"/>
  <c r="AM96" i="368"/>
  <c r="AL96" i="368"/>
  <c r="AK96" i="368"/>
  <c r="AJ96" i="368"/>
  <c r="AI96" i="368"/>
  <c r="AH96" i="368"/>
  <c r="AG96" i="368"/>
  <c r="AF96" i="368"/>
  <c r="AE96" i="368"/>
  <c r="AD96" i="368"/>
  <c r="AC96" i="368"/>
  <c r="AB96" i="368"/>
  <c r="AA96" i="368"/>
  <c r="Z96" i="368"/>
  <c r="Y96" i="368"/>
  <c r="X96" i="368"/>
  <c r="W96" i="368"/>
  <c r="V96" i="368"/>
  <c r="U96" i="368"/>
  <c r="T96" i="368"/>
  <c r="S96" i="368"/>
  <c r="R96" i="368"/>
  <c r="Q96" i="368"/>
  <c r="CB94" i="368"/>
  <c r="CA94" i="368"/>
  <c r="BZ94" i="368"/>
  <c r="D94" i="368" s="1"/>
  <c r="BY94" i="368"/>
  <c r="C94" i="368" s="1"/>
  <c r="P94" i="368"/>
  <c r="N94" i="368"/>
  <c r="E94" i="368"/>
  <c r="CA93" i="368"/>
  <c r="E93" i="368" s="1"/>
  <c r="BZ93" i="368"/>
  <c r="D93" i="368" s="1"/>
  <c r="BY93" i="368"/>
  <c r="CB93" i="368" s="1"/>
  <c r="P93" i="368"/>
  <c r="N93" i="368"/>
  <c r="C93" i="368"/>
  <c r="CA92" i="368"/>
  <c r="CB92" i="368" s="1"/>
  <c r="BZ92" i="368"/>
  <c r="BY92" i="368"/>
  <c r="C92" i="368" s="1"/>
  <c r="P92" i="368"/>
  <c r="N92" i="368"/>
  <c r="D92" i="368"/>
  <c r="CA91" i="368"/>
  <c r="E91" i="368" s="1"/>
  <c r="BZ91" i="368"/>
  <c r="BY91" i="368"/>
  <c r="CB91" i="368" s="1"/>
  <c r="P91" i="368"/>
  <c r="N91" i="368"/>
  <c r="D91" i="368"/>
  <c r="CB90" i="368"/>
  <c r="CA90" i="368"/>
  <c r="BZ90" i="368"/>
  <c r="BY90" i="368"/>
  <c r="C90" i="368" s="1"/>
  <c r="P90" i="368"/>
  <c r="N90" i="368"/>
  <c r="E90" i="368"/>
  <c r="D90" i="368"/>
  <c r="CA89" i="368"/>
  <c r="E89" i="368" s="1"/>
  <c r="BZ89" i="368"/>
  <c r="D89" i="368" s="1"/>
  <c r="BY89" i="368"/>
  <c r="CB89" i="368" s="1"/>
  <c r="P89" i="368"/>
  <c r="N89" i="368"/>
  <c r="C89" i="368"/>
  <c r="CA88" i="368"/>
  <c r="CB88" i="368" s="1"/>
  <c r="BZ88" i="368"/>
  <c r="BY88" i="368"/>
  <c r="P88" i="368"/>
  <c r="N88" i="368"/>
  <c r="E88" i="368"/>
  <c r="D88" i="368"/>
  <c r="C88" i="368"/>
  <c r="CA87" i="368"/>
  <c r="CB87" i="368" s="1"/>
  <c r="BZ87" i="368"/>
  <c r="BY87" i="368"/>
  <c r="P87" i="368"/>
  <c r="N87" i="368"/>
  <c r="E87" i="368"/>
  <c r="D87" i="368"/>
  <c r="C87" i="368"/>
  <c r="CA86" i="368"/>
  <c r="CB86" i="368" s="1"/>
  <c r="BZ86" i="368"/>
  <c r="BY86" i="368"/>
  <c r="P86" i="368"/>
  <c r="N86" i="368"/>
  <c r="E86" i="368"/>
  <c r="D86" i="368"/>
  <c r="C86" i="368"/>
  <c r="CA85" i="368"/>
  <c r="CB85" i="368" s="1"/>
  <c r="BZ85" i="368"/>
  <c r="BY85" i="368"/>
  <c r="P85" i="368"/>
  <c r="N85" i="368"/>
  <c r="E85" i="368"/>
  <c r="D85" i="368"/>
  <c r="C85" i="368"/>
  <c r="CA84" i="368"/>
  <c r="CB84" i="368" s="1"/>
  <c r="BZ84" i="368"/>
  <c r="BY84" i="368"/>
  <c r="P84" i="368"/>
  <c r="N84" i="368"/>
  <c r="E84" i="368"/>
  <c r="D84" i="368"/>
  <c r="C84" i="368"/>
  <c r="CA83" i="368"/>
  <c r="CB83" i="368" s="1"/>
  <c r="BZ83" i="368"/>
  <c r="BY83" i="368"/>
  <c r="P83" i="368"/>
  <c r="N83" i="368"/>
  <c r="E83" i="368"/>
  <c r="D83" i="368"/>
  <c r="C83" i="368"/>
  <c r="CA82" i="368"/>
  <c r="CB82" i="368" s="1"/>
  <c r="BZ82" i="368"/>
  <c r="BY82" i="368"/>
  <c r="P82" i="368"/>
  <c r="N82" i="368"/>
  <c r="E82" i="368"/>
  <c r="D82" i="368"/>
  <c r="C82" i="368"/>
  <c r="CA81" i="368"/>
  <c r="CB81" i="368" s="1"/>
  <c r="BZ81" i="368"/>
  <c r="BY81" i="368"/>
  <c r="P81" i="368"/>
  <c r="N81" i="368"/>
  <c r="E81" i="368"/>
  <c r="D81" i="368"/>
  <c r="C81" i="368"/>
  <c r="CA80" i="368"/>
  <c r="CB80" i="368" s="1"/>
  <c r="BZ80" i="368"/>
  <c r="BY80" i="368"/>
  <c r="P80" i="368"/>
  <c r="N80" i="368"/>
  <c r="E80" i="368"/>
  <c r="D80" i="368"/>
  <c r="C80" i="368"/>
  <c r="CA79" i="368"/>
  <c r="BZ79" i="368"/>
  <c r="BY79" i="368"/>
  <c r="CB79" i="368" s="1"/>
  <c r="P79" i="368"/>
  <c r="N79" i="368"/>
  <c r="E79" i="368"/>
  <c r="D79" i="368"/>
  <c r="C79" i="368"/>
  <c r="CA78" i="368"/>
  <c r="BZ78" i="368"/>
  <c r="BY78" i="368"/>
  <c r="CB78" i="368" s="1"/>
  <c r="P78" i="368"/>
  <c r="N78" i="368"/>
  <c r="E78" i="368"/>
  <c r="D78" i="368"/>
  <c r="C78" i="368"/>
  <c r="CA77" i="368"/>
  <c r="BZ77" i="368"/>
  <c r="BY77" i="368"/>
  <c r="CB77" i="368" s="1"/>
  <c r="P77" i="368"/>
  <c r="N77" i="368"/>
  <c r="E77" i="368"/>
  <c r="D77" i="368"/>
  <c r="C77" i="368"/>
  <c r="CB76" i="368"/>
  <c r="CC76" i="368" s="1"/>
  <c r="P76" i="368"/>
  <c r="N76" i="368"/>
  <c r="E76" i="368"/>
  <c r="D76" i="368"/>
  <c r="C76" i="368"/>
  <c r="CA75" i="368"/>
  <c r="CA95" i="368" s="1"/>
  <c r="BZ75" i="368"/>
  <c r="BZ95" i="368" s="1"/>
  <c r="BY75" i="368"/>
  <c r="CB75" i="368" s="1"/>
  <c r="P75" i="368"/>
  <c r="AF53" i="368" s="1"/>
  <c r="N75" i="368"/>
  <c r="E75" i="368"/>
  <c r="D75" i="368"/>
  <c r="C75" i="368"/>
  <c r="CC73" i="368"/>
  <c r="CD73" i="368" s="1"/>
  <c r="CB73" i="368"/>
  <c r="K73" i="368" s="1"/>
  <c r="AZ29" i="368" s="1"/>
  <c r="A73" i="368"/>
  <c r="A74" i="368" s="1"/>
  <c r="AA53" i="368"/>
  <c r="V53" i="368"/>
  <c r="Q53" i="368"/>
  <c r="O53" i="368"/>
  <c r="AF52" i="368"/>
  <c r="V52" i="368"/>
  <c r="Q52" i="368"/>
  <c r="O52" i="368"/>
  <c r="AA51" i="368"/>
  <c r="V51" i="368"/>
  <c r="Q51" i="368"/>
  <c r="O51" i="368"/>
  <c r="AA50" i="368"/>
  <c r="V50" i="368"/>
  <c r="Q50" i="368"/>
  <c r="O50" i="368"/>
  <c r="AF49" i="368"/>
  <c r="AA49" i="368"/>
  <c r="V49" i="368"/>
  <c r="Q49" i="368"/>
  <c r="O49" i="368"/>
  <c r="AF48" i="368"/>
  <c r="AA48" i="368"/>
  <c r="V48" i="368"/>
  <c r="Q48" i="368"/>
  <c r="O48" i="368"/>
  <c r="AF47" i="368"/>
  <c r="AA47" i="368"/>
  <c r="V47" i="368"/>
  <c r="Q47" i="368"/>
  <c r="O47" i="368"/>
  <c r="O88" i="368" s="1"/>
  <c r="B88" i="368" s="1"/>
  <c r="AF46" i="368"/>
  <c r="AA46" i="368"/>
  <c r="V46" i="368"/>
  <c r="Q46" i="368"/>
  <c r="O46" i="368"/>
  <c r="O87" i="368" s="1"/>
  <c r="B87" i="368" s="1"/>
  <c r="AF45" i="368"/>
  <c r="AA45" i="368"/>
  <c r="V45" i="368"/>
  <c r="Q45" i="368"/>
  <c r="O45" i="368"/>
  <c r="O86" i="368" s="1"/>
  <c r="B86" i="368" s="1"/>
  <c r="AF44" i="368"/>
  <c r="AA44" i="368"/>
  <c r="V44" i="368"/>
  <c r="Q44" i="368"/>
  <c r="O44" i="368"/>
  <c r="O85" i="368" s="1"/>
  <c r="B85" i="368" s="1"/>
  <c r="CD43" i="368"/>
  <c r="AF43" i="368"/>
  <c r="AA43" i="368"/>
  <c r="V43" i="368"/>
  <c r="Q43" i="368"/>
  <c r="O43" i="368"/>
  <c r="O84" i="368" s="1"/>
  <c r="B84" i="368" s="1"/>
  <c r="AF42" i="368"/>
  <c r="AA42" i="368"/>
  <c r="V42" i="368"/>
  <c r="Q42" i="368"/>
  <c r="O42" i="368"/>
  <c r="O83" i="368" s="1"/>
  <c r="B83" i="368" s="1"/>
  <c r="AF41" i="368"/>
  <c r="AA41" i="368"/>
  <c r="V41" i="368"/>
  <c r="Q41" i="368"/>
  <c r="O41" i="368"/>
  <c r="O82" i="368" s="1"/>
  <c r="B82" i="368" s="1"/>
  <c r="AF40" i="368"/>
  <c r="AA40" i="368"/>
  <c r="V40" i="368"/>
  <c r="Q40" i="368"/>
  <c r="O40" i="368"/>
  <c r="O81" i="368" s="1"/>
  <c r="B81" i="368" s="1"/>
  <c r="AF39" i="368"/>
  <c r="AA39" i="368"/>
  <c r="V39" i="368"/>
  <c r="Q39" i="368"/>
  <c r="O39" i="368"/>
  <c r="O80" i="368" s="1"/>
  <c r="B80" i="368" s="1"/>
  <c r="AF38" i="368"/>
  <c r="AA38" i="368"/>
  <c r="V38" i="368"/>
  <c r="Q38" i="368"/>
  <c r="O38" i="368"/>
  <c r="AF37" i="368"/>
  <c r="AA37" i="368"/>
  <c r="V37" i="368"/>
  <c r="Q37" i="368"/>
  <c r="O37" i="368"/>
  <c r="O78" i="368" s="1"/>
  <c r="B78" i="368" s="1"/>
  <c r="AF36" i="368"/>
  <c r="AA36" i="368"/>
  <c r="V36" i="368"/>
  <c r="Q36" i="368"/>
  <c r="O36" i="368"/>
  <c r="O77" i="368" s="1"/>
  <c r="B77" i="368" s="1"/>
  <c r="AF35" i="368"/>
  <c r="AA35" i="368"/>
  <c r="V35" i="368"/>
  <c r="Q35" i="368"/>
  <c r="O35" i="368"/>
  <c r="O76" i="368" s="1"/>
  <c r="B76" i="368" s="1"/>
  <c r="AF34" i="368"/>
  <c r="AA34" i="368"/>
  <c r="V34" i="368"/>
  <c r="Q34" i="368"/>
  <c r="O34" i="368"/>
  <c r="O75" i="368" s="1"/>
  <c r="B75" i="368" s="1"/>
  <c r="BR29" i="368"/>
  <c r="CD29" i="368" s="1"/>
  <c r="BR27" i="368"/>
  <c r="CD27" i="368" s="1"/>
  <c r="AZ27" i="368"/>
  <c r="BZ26" i="368"/>
  <c r="BR23" i="368"/>
  <c r="CD23" i="368" s="1"/>
  <c r="AZ23" i="368"/>
  <c r="AJ23" i="368"/>
  <c r="CD21" i="368"/>
  <c r="BR21" i="368"/>
  <c r="AZ21" i="368"/>
  <c r="AU131" i="368" s="1"/>
  <c r="U17" i="368"/>
  <c r="BR16" i="368"/>
  <c r="AJ16" i="368"/>
  <c r="U16" i="368"/>
  <c r="BR15" i="368"/>
  <c r="AJ15" i="368"/>
  <c r="U15" i="368"/>
  <c r="BR14" i="368"/>
  <c r="U14" i="368"/>
  <c r="BR13" i="368"/>
  <c r="U13" i="368"/>
  <c r="CB8" i="368"/>
  <c r="CB7" i="368"/>
  <c r="CB6" i="368"/>
  <c r="BX239" i="367"/>
  <c r="BW239" i="367"/>
  <c r="BV239" i="367"/>
  <c r="BU239" i="367"/>
  <c r="BT239" i="367"/>
  <c r="BS239" i="367"/>
  <c r="BR239" i="367"/>
  <c r="BQ239" i="367"/>
  <c r="BP239" i="367"/>
  <c r="BO239" i="367"/>
  <c r="BN239" i="367"/>
  <c r="BM239" i="367"/>
  <c r="BL239" i="367"/>
  <c r="BK239" i="367"/>
  <c r="BJ239" i="367"/>
  <c r="BI239" i="367"/>
  <c r="BH239" i="367"/>
  <c r="BG239" i="367"/>
  <c r="BF239" i="367"/>
  <c r="BE239" i="367"/>
  <c r="BD239" i="367"/>
  <c r="BC239" i="367"/>
  <c r="BB239" i="367"/>
  <c r="BA239" i="367"/>
  <c r="AZ239" i="367"/>
  <c r="AY239" i="367"/>
  <c r="AX239" i="367"/>
  <c r="AW239" i="367"/>
  <c r="AV239" i="367"/>
  <c r="AU239" i="367"/>
  <c r="AT239" i="367"/>
  <c r="AS239" i="367"/>
  <c r="AR239" i="367"/>
  <c r="AQ239" i="367"/>
  <c r="AP239" i="367"/>
  <c r="AO239" i="367"/>
  <c r="AN239" i="367"/>
  <c r="AM239" i="367"/>
  <c r="AL239" i="367"/>
  <c r="AK239" i="367"/>
  <c r="AJ239" i="367"/>
  <c r="AI239" i="367"/>
  <c r="AH239" i="367"/>
  <c r="AG239" i="367"/>
  <c r="AF239" i="367"/>
  <c r="AE239" i="367"/>
  <c r="AD239" i="367"/>
  <c r="AC239" i="367"/>
  <c r="AB239" i="367"/>
  <c r="AA239" i="367"/>
  <c r="Z239" i="367"/>
  <c r="Y239" i="367"/>
  <c r="X239" i="367"/>
  <c r="W239" i="367"/>
  <c r="V239" i="367"/>
  <c r="U239" i="367"/>
  <c r="T239" i="367"/>
  <c r="S239" i="367"/>
  <c r="R239" i="367"/>
  <c r="Q239" i="367"/>
  <c r="BX238" i="367"/>
  <c r="BW238" i="367"/>
  <c r="BV238" i="367"/>
  <c r="BU238" i="367"/>
  <c r="BT238" i="367"/>
  <c r="BS238" i="367"/>
  <c r="BR238" i="367"/>
  <c r="BQ238" i="367"/>
  <c r="BP238" i="367"/>
  <c r="BO238" i="367"/>
  <c r="BN238" i="367"/>
  <c r="BM238" i="367"/>
  <c r="BL238" i="367"/>
  <c r="BK238" i="367"/>
  <c r="BJ238" i="367"/>
  <c r="BI238" i="367"/>
  <c r="BH238" i="367"/>
  <c r="BG238" i="367"/>
  <c r="BF238" i="367"/>
  <c r="BE238" i="367"/>
  <c r="BD238" i="367"/>
  <c r="BC238" i="367"/>
  <c r="BB238" i="367"/>
  <c r="BA238" i="367"/>
  <c r="AZ238" i="367"/>
  <c r="AY238" i="367"/>
  <c r="AX238" i="367"/>
  <c r="AW238" i="367"/>
  <c r="AV238" i="367"/>
  <c r="AU238" i="367"/>
  <c r="AT238" i="367"/>
  <c r="AS238" i="367"/>
  <c r="AR238" i="367"/>
  <c r="AQ238" i="367"/>
  <c r="AP238" i="367"/>
  <c r="AO238" i="367"/>
  <c r="AN238" i="367"/>
  <c r="AM238" i="367"/>
  <c r="AL238" i="367"/>
  <c r="AK238" i="367"/>
  <c r="AJ238" i="367"/>
  <c r="AI238" i="367"/>
  <c r="AH238" i="367"/>
  <c r="AG238" i="367"/>
  <c r="AF238" i="367"/>
  <c r="AE238" i="367"/>
  <c r="AD238" i="367"/>
  <c r="AC238" i="367"/>
  <c r="AB238" i="367"/>
  <c r="AA238" i="367"/>
  <c r="Z238" i="367"/>
  <c r="Y238" i="367"/>
  <c r="X238" i="367"/>
  <c r="W238" i="367"/>
  <c r="V238" i="367"/>
  <c r="U238" i="367"/>
  <c r="T238" i="367"/>
  <c r="S238" i="367"/>
  <c r="R238" i="367"/>
  <c r="Q238" i="367"/>
  <c r="P238" i="367"/>
  <c r="H238" i="367"/>
  <c r="CC236" i="367" s="1"/>
  <c r="CD236" i="367" s="1"/>
  <c r="BX237" i="367"/>
  <c r="BW237" i="367"/>
  <c r="BV237" i="367"/>
  <c r="BU237" i="367"/>
  <c r="BT237" i="367"/>
  <c r="BS237" i="367"/>
  <c r="BR237" i="367"/>
  <c r="BQ237" i="367"/>
  <c r="BP237" i="367"/>
  <c r="BO237" i="367"/>
  <c r="BN237" i="367"/>
  <c r="BM237" i="367"/>
  <c r="BL237" i="367"/>
  <c r="BK237" i="367"/>
  <c r="BJ237" i="367"/>
  <c r="BI237" i="367"/>
  <c r="BH237" i="367"/>
  <c r="BG237" i="367"/>
  <c r="BF237" i="367"/>
  <c r="BE237" i="367"/>
  <c r="BD237" i="367"/>
  <c r="BC237" i="367"/>
  <c r="BB237" i="367"/>
  <c r="BA237" i="367"/>
  <c r="AZ237" i="367"/>
  <c r="AY237" i="367"/>
  <c r="AX237" i="367"/>
  <c r="AW237" i="367"/>
  <c r="AV237" i="367"/>
  <c r="AU237" i="367"/>
  <c r="AT237" i="367"/>
  <c r="AS237" i="367"/>
  <c r="AR237" i="367"/>
  <c r="AQ237" i="367"/>
  <c r="AP237" i="367"/>
  <c r="AO237" i="367"/>
  <c r="AN237" i="367"/>
  <c r="AM237" i="367"/>
  <c r="AL237" i="367"/>
  <c r="AK237" i="367"/>
  <c r="AJ237" i="367"/>
  <c r="AI237" i="367"/>
  <c r="AH237" i="367"/>
  <c r="AG237" i="367"/>
  <c r="AF237" i="367"/>
  <c r="AE237" i="367"/>
  <c r="AD237" i="367"/>
  <c r="AC237" i="367"/>
  <c r="AB237" i="367"/>
  <c r="AA237" i="367"/>
  <c r="Z237" i="367"/>
  <c r="Y237" i="367"/>
  <c r="X237" i="367"/>
  <c r="W237" i="367"/>
  <c r="V237" i="367"/>
  <c r="U237" i="367"/>
  <c r="T237" i="367"/>
  <c r="S237" i="367"/>
  <c r="R237" i="367"/>
  <c r="Q237" i="367"/>
  <c r="P237" i="367"/>
  <c r="BX236" i="367"/>
  <c r="BW236" i="367"/>
  <c r="BV236" i="367"/>
  <c r="BU236" i="367"/>
  <c r="BT236" i="367"/>
  <c r="BS236" i="367"/>
  <c r="BR236" i="367"/>
  <c r="BQ236" i="367"/>
  <c r="BP236" i="367"/>
  <c r="BO236" i="367"/>
  <c r="BN236" i="367"/>
  <c r="BM236" i="367"/>
  <c r="BL236" i="367"/>
  <c r="BK236" i="367"/>
  <c r="BJ236" i="367"/>
  <c r="BI236" i="367"/>
  <c r="BH236" i="367"/>
  <c r="BG236" i="367"/>
  <c r="BF236" i="367"/>
  <c r="BE236" i="367"/>
  <c r="BD236" i="367"/>
  <c r="BC236" i="367"/>
  <c r="BB236" i="367"/>
  <c r="BA236" i="367"/>
  <c r="AZ236" i="367"/>
  <c r="AY236" i="367"/>
  <c r="AX236" i="367"/>
  <c r="AW236" i="367"/>
  <c r="AV236" i="367"/>
  <c r="AU236" i="367"/>
  <c r="AT236" i="367"/>
  <c r="AS236" i="367"/>
  <c r="AR236" i="367"/>
  <c r="AQ236" i="367"/>
  <c r="AP236" i="367"/>
  <c r="AO236" i="367"/>
  <c r="AN236" i="367"/>
  <c r="AM236" i="367"/>
  <c r="AL236" i="367"/>
  <c r="AK236" i="367"/>
  <c r="AJ236" i="367"/>
  <c r="AI236" i="367"/>
  <c r="AH236" i="367"/>
  <c r="AG236" i="367"/>
  <c r="AF236" i="367"/>
  <c r="AE236" i="367"/>
  <c r="AD236" i="367"/>
  <c r="AC236" i="367"/>
  <c r="AB236" i="367"/>
  <c r="AA236" i="367"/>
  <c r="Z236" i="367"/>
  <c r="Y236" i="367"/>
  <c r="X236" i="367"/>
  <c r="W236" i="367"/>
  <c r="V236" i="367"/>
  <c r="U236" i="367"/>
  <c r="T236" i="367"/>
  <c r="S236" i="367"/>
  <c r="R236" i="367"/>
  <c r="Q236" i="367"/>
  <c r="P236" i="367"/>
  <c r="N236" i="367"/>
  <c r="BX235" i="367"/>
  <c r="BW235" i="367"/>
  <c r="BV235" i="367"/>
  <c r="BU235" i="367"/>
  <c r="BT235" i="367"/>
  <c r="BS235" i="367"/>
  <c r="BR235" i="367"/>
  <c r="BQ235" i="367"/>
  <c r="BP235" i="367"/>
  <c r="BO235" i="367"/>
  <c r="BN235" i="367"/>
  <c r="BM235" i="367"/>
  <c r="BL235" i="367"/>
  <c r="BK235" i="367"/>
  <c r="BJ235" i="367"/>
  <c r="BI235" i="367"/>
  <c r="BH235" i="367"/>
  <c r="BG235" i="367"/>
  <c r="BF235" i="367"/>
  <c r="BE235" i="367"/>
  <c r="BD235" i="367"/>
  <c r="BC235" i="367"/>
  <c r="BB235" i="367"/>
  <c r="BA235" i="367"/>
  <c r="AZ235" i="367"/>
  <c r="AY235" i="367"/>
  <c r="AX235" i="367"/>
  <c r="AW235" i="367"/>
  <c r="AV235" i="367"/>
  <c r="AU235" i="367"/>
  <c r="AT235" i="367"/>
  <c r="AS235" i="367"/>
  <c r="AR235" i="367"/>
  <c r="AQ235" i="367"/>
  <c r="AP235" i="367"/>
  <c r="AO235" i="367"/>
  <c r="AN235" i="367"/>
  <c r="AM235" i="367"/>
  <c r="AL235" i="367"/>
  <c r="AK235" i="367"/>
  <c r="AJ235" i="367"/>
  <c r="AI235" i="367"/>
  <c r="AH235" i="367"/>
  <c r="AG235" i="367"/>
  <c r="AF235" i="367"/>
  <c r="AE235" i="367"/>
  <c r="AD235" i="367"/>
  <c r="AC235" i="367"/>
  <c r="AB235" i="367"/>
  <c r="AA235" i="367"/>
  <c r="Z235" i="367"/>
  <c r="Y235" i="367"/>
  <c r="X235" i="367"/>
  <c r="W235" i="367"/>
  <c r="V235" i="367"/>
  <c r="U235" i="367"/>
  <c r="T235" i="367"/>
  <c r="S235" i="367"/>
  <c r="R235" i="367"/>
  <c r="Q235" i="367"/>
  <c r="N235" i="367"/>
  <c r="BX234" i="367"/>
  <c r="BW234" i="367"/>
  <c r="BV234" i="367"/>
  <c r="BU234" i="367"/>
  <c r="BT234" i="367"/>
  <c r="BS234" i="367"/>
  <c r="BR234" i="367"/>
  <c r="BQ234" i="367"/>
  <c r="BP234" i="367"/>
  <c r="BO234" i="367"/>
  <c r="BN234" i="367"/>
  <c r="BM234" i="367"/>
  <c r="BL234" i="367"/>
  <c r="BK234" i="367"/>
  <c r="BJ234" i="367"/>
  <c r="BI234" i="367"/>
  <c r="BH234" i="367"/>
  <c r="BG234" i="367"/>
  <c r="BF234" i="367"/>
  <c r="BE234" i="367"/>
  <c r="BD234" i="367"/>
  <c r="BC234" i="367"/>
  <c r="BB234" i="367"/>
  <c r="BA234" i="367"/>
  <c r="AZ234" i="367"/>
  <c r="AY234" i="367"/>
  <c r="AX234" i="367"/>
  <c r="AW234" i="367"/>
  <c r="AV234" i="367"/>
  <c r="AU234" i="367"/>
  <c r="AT234" i="367"/>
  <c r="AS234" i="367"/>
  <c r="AR234" i="367"/>
  <c r="AQ234" i="367"/>
  <c r="AP234" i="367"/>
  <c r="AO234" i="367"/>
  <c r="AN234" i="367"/>
  <c r="AM234" i="367"/>
  <c r="AL234" i="367"/>
  <c r="AK234" i="367"/>
  <c r="AJ234" i="367"/>
  <c r="AI234" i="367"/>
  <c r="AH234" i="367"/>
  <c r="AG234" i="367"/>
  <c r="AF234" i="367"/>
  <c r="AE234" i="367"/>
  <c r="AD234" i="367"/>
  <c r="AC234" i="367"/>
  <c r="AB234" i="367"/>
  <c r="AA234" i="367"/>
  <c r="Z234" i="367"/>
  <c r="Y234" i="367"/>
  <c r="X234" i="367"/>
  <c r="W234" i="367"/>
  <c r="V234" i="367"/>
  <c r="U234" i="367"/>
  <c r="T234" i="367"/>
  <c r="S234" i="367"/>
  <c r="R234" i="367"/>
  <c r="Q234" i="367"/>
  <c r="CC232" i="367"/>
  <c r="CD232" i="367" s="1"/>
  <c r="BX232" i="367"/>
  <c r="BW232" i="367"/>
  <c r="BV232" i="367"/>
  <c r="BU232" i="367"/>
  <c r="BT232" i="367"/>
  <c r="BS232" i="367"/>
  <c r="BR232" i="367"/>
  <c r="BQ232" i="367"/>
  <c r="BP232" i="367"/>
  <c r="BO232" i="367"/>
  <c r="BN232" i="367"/>
  <c r="BM232" i="367"/>
  <c r="BL232" i="367"/>
  <c r="BK232" i="367"/>
  <c r="BJ232" i="367"/>
  <c r="BI232" i="367"/>
  <c r="BH232" i="367"/>
  <c r="BG232" i="367"/>
  <c r="BF232" i="367"/>
  <c r="BE232" i="367"/>
  <c r="BD232" i="367"/>
  <c r="BC232" i="367"/>
  <c r="BB232" i="367"/>
  <c r="BA232" i="367"/>
  <c r="AZ232" i="367"/>
  <c r="AY232" i="367"/>
  <c r="AX232" i="367"/>
  <c r="AW232" i="367"/>
  <c r="AV232" i="367"/>
  <c r="AU232" i="367"/>
  <c r="AT232" i="367"/>
  <c r="AS232" i="367"/>
  <c r="AR232" i="367"/>
  <c r="AQ232" i="367"/>
  <c r="AP232" i="367"/>
  <c r="AO232" i="367"/>
  <c r="AN232" i="367"/>
  <c r="AM232" i="367"/>
  <c r="AL232" i="367"/>
  <c r="AK232" i="367"/>
  <c r="AJ232" i="367"/>
  <c r="AI232" i="367"/>
  <c r="AH232" i="367"/>
  <c r="AG232" i="367"/>
  <c r="AF232" i="367"/>
  <c r="AE232" i="367"/>
  <c r="AD232" i="367"/>
  <c r="AC232" i="367"/>
  <c r="AB232" i="367"/>
  <c r="AA232" i="367"/>
  <c r="Z232" i="367"/>
  <c r="Y232" i="367"/>
  <c r="X232" i="367"/>
  <c r="W232" i="367"/>
  <c r="V232" i="367"/>
  <c r="U232" i="367"/>
  <c r="T232" i="367"/>
  <c r="S232" i="367"/>
  <c r="R232" i="367"/>
  <c r="Q232" i="367"/>
  <c r="CA230" i="367"/>
  <c r="E230" i="367" s="1"/>
  <c r="BZ230" i="367"/>
  <c r="BY230" i="367"/>
  <c r="CB230" i="367" s="1"/>
  <c r="P230" i="367"/>
  <c r="N230" i="367"/>
  <c r="D230" i="367"/>
  <c r="C230" i="367"/>
  <c r="CA229" i="367"/>
  <c r="E229" i="367" s="1"/>
  <c r="BZ229" i="367"/>
  <c r="BY229" i="367"/>
  <c r="P229" i="367"/>
  <c r="N229" i="367"/>
  <c r="D229" i="367"/>
  <c r="C229" i="367"/>
  <c r="CA228" i="367"/>
  <c r="E228" i="367" s="1"/>
  <c r="BZ228" i="367"/>
  <c r="BY228" i="367"/>
  <c r="P228" i="367"/>
  <c r="N228" i="367"/>
  <c r="D228" i="367"/>
  <c r="C228" i="367"/>
  <c r="CA227" i="367"/>
  <c r="E227" i="367" s="1"/>
  <c r="BZ227" i="367"/>
  <c r="BY227" i="367"/>
  <c r="P227" i="367"/>
  <c r="N227" i="367"/>
  <c r="D227" i="367"/>
  <c r="C227" i="367"/>
  <c r="CA226" i="367"/>
  <c r="E226" i="367" s="1"/>
  <c r="BZ226" i="367"/>
  <c r="BY226" i="367"/>
  <c r="P226" i="367"/>
  <c r="N226" i="367"/>
  <c r="D226" i="367"/>
  <c r="C226" i="367"/>
  <c r="CA225" i="367"/>
  <c r="E225" i="367" s="1"/>
  <c r="BZ225" i="367"/>
  <c r="BY225" i="367"/>
  <c r="P225" i="367"/>
  <c r="N225" i="367"/>
  <c r="D225" i="367"/>
  <c r="C225" i="367"/>
  <c r="CA224" i="367"/>
  <c r="E224" i="367" s="1"/>
  <c r="BZ224" i="367"/>
  <c r="BY224" i="367"/>
  <c r="P224" i="367"/>
  <c r="N224" i="367"/>
  <c r="D224" i="367"/>
  <c r="C224" i="367"/>
  <c r="CA223" i="367"/>
  <c r="E223" i="367" s="1"/>
  <c r="BZ223" i="367"/>
  <c r="BY223" i="367"/>
  <c r="P223" i="367"/>
  <c r="N223" i="367"/>
  <c r="D223" i="367"/>
  <c r="C223" i="367"/>
  <c r="CA222" i="367"/>
  <c r="E222" i="367" s="1"/>
  <c r="BZ222" i="367"/>
  <c r="BY222" i="367"/>
  <c r="P222" i="367"/>
  <c r="N222" i="367"/>
  <c r="D222" i="367"/>
  <c r="C222" i="367"/>
  <c r="CA221" i="367"/>
  <c r="E221" i="367" s="1"/>
  <c r="BZ221" i="367"/>
  <c r="BY221" i="367"/>
  <c r="P221" i="367"/>
  <c r="N221" i="367"/>
  <c r="D221" i="367"/>
  <c r="C221" i="367"/>
  <c r="CA220" i="367"/>
  <c r="E220" i="367" s="1"/>
  <c r="BZ220" i="367"/>
  <c r="BY220" i="367"/>
  <c r="P220" i="367"/>
  <c r="N220" i="367"/>
  <c r="D220" i="367"/>
  <c r="C220" i="367"/>
  <c r="CA219" i="367"/>
  <c r="E219" i="367" s="1"/>
  <c r="BZ219" i="367"/>
  <c r="BY219" i="367"/>
  <c r="P219" i="367"/>
  <c r="N219" i="367"/>
  <c r="D219" i="367"/>
  <c r="C219" i="367"/>
  <c r="CA218" i="367"/>
  <c r="E218" i="367" s="1"/>
  <c r="BZ218" i="367"/>
  <c r="BY218" i="367"/>
  <c r="P218" i="367"/>
  <c r="N218" i="367"/>
  <c r="D218" i="367"/>
  <c r="C218" i="367"/>
  <c r="CA217" i="367"/>
  <c r="E217" i="367" s="1"/>
  <c r="BZ217" i="367"/>
  <c r="BY217" i="367"/>
  <c r="P217" i="367"/>
  <c r="N217" i="367"/>
  <c r="D217" i="367"/>
  <c r="C217" i="367"/>
  <c r="CA216" i="367"/>
  <c r="E216" i="367" s="1"/>
  <c r="BZ216" i="367"/>
  <c r="BY216" i="367"/>
  <c r="P216" i="367"/>
  <c r="N216" i="367"/>
  <c r="D216" i="367"/>
  <c r="C216" i="367"/>
  <c r="CA215" i="367"/>
  <c r="E215" i="367" s="1"/>
  <c r="BZ215" i="367"/>
  <c r="BY215" i="367"/>
  <c r="P215" i="367"/>
  <c r="N215" i="367"/>
  <c r="D215" i="367"/>
  <c r="C215" i="367"/>
  <c r="CA214" i="367"/>
  <c r="E214" i="367" s="1"/>
  <c r="BZ214" i="367"/>
  <c r="BY214" i="367"/>
  <c r="P214" i="367"/>
  <c r="N214" i="367"/>
  <c r="D214" i="367"/>
  <c r="C214" i="367"/>
  <c r="CA213" i="367"/>
  <c r="E213" i="367" s="1"/>
  <c r="BZ213" i="367"/>
  <c r="BY213" i="367"/>
  <c r="P213" i="367"/>
  <c r="N213" i="367"/>
  <c r="D213" i="367"/>
  <c r="C213" i="367"/>
  <c r="CA212" i="367"/>
  <c r="E212" i="367" s="1"/>
  <c r="BZ212" i="367"/>
  <c r="BY212" i="367"/>
  <c r="P212" i="367"/>
  <c r="N212" i="367"/>
  <c r="D212" i="367"/>
  <c r="C212" i="367"/>
  <c r="CA211" i="367"/>
  <c r="CA231" i="367" s="1"/>
  <c r="BZ211" i="367"/>
  <c r="BZ231" i="367" s="1"/>
  <c r="BY211" i="367"/>
  <c r="BY231" i="367" s="1"/>
  <c r="P211" i="367"/>
  <c r="N211" i="367"/>
  <c r="D211" i="367"/>
  <c r="C211" i="367"/>
  <c r="CC209" i="367"/>
  <c r="CD209" i="367" s="1"/>
  <c r="CB209" i="367"/>
  <c r="K209" i="367" s="1"/>
  <c r="A209" i="367"/>
  <c r="A210" i="367" s="1"/>
  <c r="A211" i="367" s="1"/>
  <c r="A212" i="367" s="1"/>
  <c r="A213" i="367" s="1"/>
  <c r="A214" i="367" s="1"/>
  <c r="A215" i="367" s="1"/>
  <c r="A216" i="367" s="1"/>
  <c r="A217" i="367" s="1"/>
  <c r="A218" i="367" s="1"/>
  <c r="A219" i="367" s="1"/>
  <c r="A220" i="367" s="1"/>
  <c r="A221" i="367" s="1"/>
  <c r="A222" i="367" s="1"/>
  <c r="A223" i="367" s="1"/>
  <c r="A224" i="367" s="1"/>
  <c r="A225" i="367" s="1"/>
  <c r="A226" i="367" s="1"/>
  <c r="A227" i="367" s="1"/>
  <c r="A228" i="367" s="1"/>
  <c r="A229" i="367" s="1"/>
  <c r="A230" i="367" s="1"/>
  <c r="A231" i="367" s="1"/>
  <c r="A232" i="367" s="1"/>
  <c r="A233" i="367" s="1"/>
  <c r="A234" i="367" s="1"/>
  <c r="A236" i="367" s="1"/>
  <c r="A237" i="367" s="1"/>
  <c r="A238" i="367" s="1"/>
  <c r="A239" i="367" s="1"/>
  <c r="A240" i="367" s="1"/>
  <c r="BX205" i="367"/>
  <c r="BW205" i="367"/>
  <c r="BV205" i="367"/>
  <c r="BU205" i="367"/>
  <c r="BT205" i="367"/>
  <c r="BS205" i="367"/>
  <c r="BR205" i="367"/>
  <c r="BQ205" i="367"/>
  <c r="BP205" i="367"/>
  <c r="BO205" i="367"/>
  <c r="BN205" i="367"/>
  <c r="BM205" i="367"/>
  <c r="BL205" i="367"/>
  <c r="BK205" i="367"/>
  <c r="BJ205" i="367"/>
  <c r="BI205" i="367"/>
  <c r="BH205" i="367"/>
  <c r="BG205" i="367"/>
  <c r="BF205" i="367"/>
  <c r="BE205" i="367"/>
  <c r="BD205" i="367"/>
  <c r="BC205" i="367"/>
  <c r="BB205" i="367"/>
  <c r="BA205" i="367"/>
  <c r="AZ205" i="367"/>
  <c r="AY205" i="367"/>
  <c r="AX205" i="367"/>
  <c r="AW205" i="367"/>
  <c r="AV205" i="367"/>
  <c r="AU205" i="367"/>
  <c r="AT205" i="367"/>
  <c r="AS205" i="367"/>
  <c r="AR205" i="367"/>
  <c r="AQ205" i="367"/>
  <c r="AP205" i="367"/>
  <c r="AO205" i="367"/>
  <c r="AN205" i="367"/>
  <c r="AM205" i="367"/>
  <c r="AL205" i="367"/>
  <c r="AK205" i="367"/>
  <c r="AJ205" i="367"/>
  <c r="AI205" i="367"/>
  <c r="AH205" i="367"/>
  <c r="AG205" i="367"/>
  <c r="AF205" i="367"/>
  <c r="AE205" i="367"/>
  <c r="AD205" i="367"/>
  <c r="AC205" i="367"/>
  <c r="AB205" i="367"/>
  <c r="AA205" i="367"/>
  <c r="Z205" i="367"/>
  <c r="Y205" i="367"/>
  <c r="X205" i="367"/>
  <c r="W205" i="367"/>
  <c r="V205" i="367"/>
  <c r="U205" i="367"/>
  <c r="T205" i="367"/>
  <c r="S205" i="367"/>
  <c r="R205" i="367"/>
  <c r="Q205" i="367"/>
  <c r="BX204" i="367"/>
  <c r="BW204" i="367"/>
  <c r="BV204" i="367"/>
  <c r="BU204" i="367"/>
  <c r="BT204" i="367"/>
  <c r="BS204" i="367"/>
  <c r="BR204" i="367"/>
  <c r="BQ204" i="367"/>
  <c r="BP204" i="367"/>
  <c r="BO204" i="367"/>
  <c r="BN204" i="367"/>
  <c r="BM204" i="367"/>
  <c r="BL204" i="367"/>
  <c r="BK204" i="367"/>
  <c r="BJ204" i="367"/>
  <c r="BI204" i="367"/>
  <c r="BH204" i="367"/>
  <c r="BG204" i="367"/>
  <c r="BF204" i="367"/>
  <c r="BE204" i="367"/>
  <c r="BD204" i="367"/>
  <c r="BC204" i="367"/>
  <c r="BB204" i="367"/>
  <c r="BA204" i="367"/>
  <c r="AZ204" i="367"/>
  <c r="AY204" i="367"/>
  <c r="AX204" i="367"/>
  <c r="AW204" i="367"/>
  <c r="AV204" i="367"/>
  <c r="AU204" i="367"/>
  <c r="AT204" i="367"/>
  <c r="AS204" i="367"/>
  <c r="AR204" i="367"/>
  <c r="AQ204" i="367"/>
  <c r="AP204" i="367"/>
  <c r="AO204" i="367"/>
  <c r="AN204" i="367"/>
  <c r="AM204" i="367"/>
  <c r="AL204" i="367"/>
  <c r="AK204" i="367"/>
  <c r="AJ204" i="367"/>
  <c r="AI204" i="367"/>
  <c r="AH204" i="367"/>
  <c r="AG204" i="367"/>
  <c r="AF204" i="367"/>
  <c r="AE204" i="367"/>
  <c r="AD204" i="367"/>
  <c r="AC204" i="367"/>
  <c r="AB204" i="367"/>
  <c r="AA204" i="367"/>
  <c r="Z204" i="367"/>
  <c r="Y204" i="367"/>
  <c r="X204" i="367"/>
  <c r="W204" i="367"/>
  <c r="V204" i="367"/>
  <c r="U204" i="367"/>
  <c r="T204" i="367"/>
  <c r="S204" i="367"/>
  <c r="R204" i="367"/>
  <c r="Q204" i="367"/>
  <c r="P204" i="367"/>
  <c r="H204" i="367"/>
  <c r="CC202" i="367" s="1"/>
  <c r="CD202" i="367" s="1"/>
  <c r="BX203" i="367"/>
  <c r="BW203" i="367"/>
  <c r="BV203" i="367"/>
  <c r="BU203" i="367"/>
  <c r="BT203" i="367"/>
  <c r="BS203" i="367"/>
  <c r="BR203" i="367"/>
  <c r="BQ203" i="367"/>
  <c r="BP203" i="367"/>
  <c r="BO203" i="367"/>
  <c r="BN203" i="367"/>
  <c r="BM203" i="367"/>
  <c r="BL203" i="367"/>
  <c r="BK203" i="367"/>
  <c r="BJ203" i="367"/>
  <c r="BI203" i="367"/>
  <c r="BH203" i="367"/>
  <c r="BG203" i="367"/>
  <c r="BF203" i="367"/>
  <c r="BE203" i="367"/>
  <c r="BD203" i="367"/>
  <c r="BC203" i="367"/>
  <c r="BB203" i="367"/>
  <c r="BA203" i="367"/>
  <c r="AZ203" i="367"/>
  <c r="AY203" i="367"/>
  <c r="AX203" i="367"/>
  <c r="AW203" i="367"/>
  <c r="AV203" i="367"/>
  <c r="AU203" i="367"/>
  <c r="AT203" i="367"/>
  <c r="AS203" i="367"/>
  <c r="AR203" i="367"/>
  <c r="AQ203" i="367"/>
  <c r="AP203" i="367"/>
  <c r="AO203" i="367"/>
  <c r="AN203" i="367"/>
  <c r="AM203" i="367"/>
  <c r="AL203" i="367"/>
  <c r="AK203" i="367"/>
  <c r="AJ203" i="367"/>
  <c r="AI203" i="367"/>
  <c r="AH203" i="367"/>
  <c r="AG203" i="367"/>
  <c r="AF203" i="367"/>
  <c r="AE203" i="367"/>
  <c r="AD203" i="367"/>
  <c r="AC203" i="367"/>
  <c r="AB203" i="367"/>
  <c r="AA203" i="367"/>
  <c r="Z203" i="367"/>
  <c r="Y203" i="367"/>
  <c r="X203" i="367"/>
  <c r="W203" i="367"/>
  <c r="V203" i="367"/>
  <c r="U203" i="367"/>
  <c r="T203" i="367"/>
  <c r="S203" i="367"/>
  <c r="R203" i="367"/>
  <c r="Q203" i="367"/>
  <c r="P203" i="367"/>
  <c r="BX202" i="367"/>
  <c r="BW202" i="367"/>
  <c r="BV202" i="367"/>
  <c r="BU202" i="367"/>
  <c r="BT202" i="367"/>
  <c r="BS202" i="367"/>
  <c r="BR202" i="367"/>
  <c r="BQ202" i="367"/>
  <c r="BP202" i="367"/>
  <c r="BO202" i="367"/>
  <c r="BN202" i="367"/>
  <c r="BM202" i="367"/>
  <c r="BL202" i="367"/>
  <c r="BK202" i="367"/>
  <c r="BJ202" i="367"/>
  <c r="BI202" i="367"/>
  <c r="BH202" i="367"/>
  <c r="BG202" i="367"/>
  <c r="BF202" i="367"/>
  <c r="BE202" i="367"/>
  <c r="BD202" i="367"/>
  <c r="BC202" i="367"/>
  <c r="BB202" i="367"/>
  <c r="BA202" i="367"/>
  <c r="AZ202" i="367"/>
  <c r="AY202" i="367"/>
  <c r="AX202" i="367"/>
  <c r="AW202" i="367"/>
  <c r="AV202" i="367"/>
  <c r="AU202" i="367"/>
  <c r="AT202" i="367"/>
  <c r="AS202" i="367"/>
  <c r="AR202" i="367"/>
  <c r="AQ202" i="367"/>
  <c r="AP202" i="367"/>
  <c r="AO202" i="367"/>
  <c r="AN202" i="367"/>
  <c r="AM202" i="367"/>
  <c r="AL202" i="367"/>
  <c r="AK202" i="367"/>
  <c r="AJ202" i="367"/>
  <c r="AI202" i="367"/>
  <c r="AH202" i="367"/>
  <c r="AG202" i="367"/>
  <c r="AF202" i="367"/>
  <c r="AE202" i="367"/>
  <c r="AD202" i="367"/>
  <c r="AC202" i="367"/>
  <c r="AB202" i="367"/>
  <c r="AA202" i="367"/>
  <c r="Z202" i="367"/>
  <c r="Y202" i="367"/>
  <c r="X202" i="367"/>
  <c r="W202" i="367"/>
  <c r="V202" i="367"/>
  <c r="U202" i="367"/>
  <c r="T202" i="367"/>
  <c r="S202" i="367"/>
  <c r="R202" i="367"/>
  <c r="Q202" i="367"/>
  <c r="P202" i="367"/>
  <c r="N202" i="367"/>
  <c r="BX201" i="367"/>
  <c r="BW201" i="367"/>
  <c r="BV201" i="367"/>
  <c r="BU201" i="367"/>
  <c r="BT201" i="367"/>
  <c r="BS201" i="367"/>
  <c r="BR201" i="367"/>
  <c r="BQ201" i="367"/>
  <c r="BP201" i="367"/>
  <c r="BO201" i="367"/>
  <c r="BN201" i="367"/>
  <c r="BM201" i="367"/>
  <c r="BL201" i="367"/>
  <c r="BK201" i="367"/>
  <c r="BJ201" i="367"/>
  <c r="BI201" i="367"/>
  <c r="BH201" i="367"/>
  <c r="BG201" i="367"/>
  <c r="BF201" i="367"/>
  <c r="BE201" i="367"/>
  <c r="BD201" i="367"/>
  <c r="BC201" i="367"/>
  <c r="BB201" i="367"/>
  <c r="BA201" i="367"/>
  <c r="AZ201" i="367"/>
  <c r="AY201" i="367"/>
  <c r="AX201" i="367"/>
  <c r="AW201" i="367"/>
  <c r="AV201" i="367"/>
  <c r="AU201" i="367"/>
  <c r="AT201" i="367"/>
  <c r="AS201" i="367"/>
  <c r="AR201" i="367"/>
  <c r="AQ201" i="367"/>
  <c r="AP201" i="367"/>
  <c r="AO201" i="367"/>
  <c r="AN201" i="367"/>
  <c r="AM201" i="367"/>
  <c r="AL201" i="367"/>
  <c r="AK201" i="367"/>
  <c r="AJ201" i="367"/>
  <c r="AI201" i="367"/>
  <c r="AH201" i="367"/>
  <c r="AG201" i="367"/>
  <c r="AF201" i="367"/>
  <c r="AE201" i="367"/>
  <c r="AD201" i="367"/>
  <c r="AC201" i="367"/>
  <c r="AB201" i="367"/>
  <c r="AA201" i="367"/>
  <c r="Z201" i="367"/>
  <c r="Y201" i="367"/>
  <c r="X201" i="367"/>
  <c r="W201" i="367"/>
  <c r="V201" i="367"/>
  <c r="U201" i="367"/>
  <c r="T201" i="367"/>
  <c r="S201" i="367"/>
  <c r="R201" i="367"/>
  <c r="Q201" i="367"/>
  <c r="N201" i="367"/>
  <c r="BX200" i="367"/>
  <c r="BW200" i="367"/>
  <c r="BV200" i="367"/>
  <c r="BU200" i="367"/>
  <c r="BT200" i="367"/>
  <c r="BS200" i="367"/>
  <c r="BR200" i="367"/>
  <c r="BQ200" i="367"/>
  <c r="BP200" i="367"/>
  <c r="BO200" i="367"/>
  <c r="BN200" i="367"/>
  <c r="BM200" i="367"/>
  <c r="BL200" i="367"/>
  <c r="BK200" i="367"/>
  <c r="BJ200" i="367"/>
  <c r="BI200" i="367"/>
  <c r="BH200" i="367"/>
  <c r="BG200" i="367"/>
  <c r="BF200" i="367"/>
  <c r="BE200" i="367"/>
  <c r="BD200" i="367"/>
  <c r="BC200" i="367"/>
  <c r="BB200" i="367"/>
  <c r="BA200" i="367"/>
  <c r="AZ200" i="367"/>
  <c r="AY200" i="367"/>
  <c r="AX200" i="367"/>
  <c r="AW200" i="367"/>
  <c r="AV200" i="367"/>
  <c r="AU200" i="367"/>
  <c r="AT200" i="367"/>
  <c r="AS200" i="367"/>
  <c r="AR200" i="367"/>
  <c r="AQ200" i="367"/>
  <c r="AP200" i="367"/>
  <c r="AO200" i="367"/>
  <c r="AN200" i="367"/>
  <c r="AM200" i="367"/>
  <c r="AL200" i="367"/>
  <c r="AK200" i="367"/>
  <c r="AJ200" i="367"/>
  <c r="AI200" i="367"/>
  <c r="AH200" i="367"/>
  <c r="AG200" i="367"/>
  <c r="AF200" i="367"/>
  <c r="AE200" i="367"/>
  <c r="AD200" i="367"/>
  <c r="AC200" i="367"/>
  <c r="AB200" i="367"/>
  <c r="AA200" i="367"/>
  <c r="Z200" i="367"/>
  <c r="Y200" i="367"/>
  <c r="X200" i="367"/>
  <c r="W200" i="367"/>
  <c r="V200" i="367"/>
  <c r="U200" i="367"/>
  <c r="T200" i="367"/>
  <c r="S200" i="367"/>
  <c r="R200" i="367"/>
  <c r="G200" i="367" s="1"/>
  <c r="Q200" i="367"/>
  <c r="CC198" i="367"/>
  <c r="CD198" i="367" s="1"/>
  <c r="BX198" i="367"/>
  <c r="BW198" i="367"/>
  <c r="BV198" i="367"/>
  <c r="BU198" i="367"/>
  <c r="BT198" i="367"/>
  <c r="BS198" i="367"/>
  <c r="BR198" i="367"/>
  <c r="BQ198" i="367"/>
  <c r="BP198" i="367"/>
  <c r="BO198" i="367"/>
  <c r="BN198" i="367"/>
  <c r="BM198" i="367"/>
  <c r="BL198" i="367"/>
  <c r="BK198" i="367"/>
  <c r="BJ198" i="367"/>
  <c r="BI198" i="367"/>
  <c r="BH198" i="367"/>
  <c r="BG198" i="367"/>
  <c r="BF198" i="367"/>
  <c r="BE198" i="367"/>
  <c r="BD198" i="367"/>
  <c r="BC198" i="367"/>
  <c r="BB198" i="367"/>
  <c r="BA198" i="367"/>
  <c r="AZ198" i="367"/>
  <c r="AY198" i="367"/>
  <c r="AX198" i="367"/>
  <c r="AW198" i="367"/>
  <c r="AV198" i="367"/>
  <c r="AU198" i="367"/>
  <c r="AT198" i="367"/>
  <c r="AS198" i="367"/>
  <c r="AR198" i="367"/>
  <c r="AQ198" i="367"/>
  <c r="AP198" i="367"/>
  <c r="AO198" i="367"/>
  <c r="AN198" i="367"/>
  <c r="AM198" i="367"/>
  <c r="AL198" i="367"/>
  <c r="AK198" i="367"/>
  <c r="AJ198" i="367"/>
  <c r="AI198" i="367"/>
  <c r="AH198" i="367"/>
  <c r="AG198" i="367"/>
  <c r="AF198" i="367"/>
  <c r="AE198" i="367"/>
  <c r="AD198" i="367"/>
  <c r="AC198" i="367"/>
  <c r="AB198" i="367"/>
  <c r="AA198" i="367"/>
  <c r="Z198" i="367"/>
  <c r="Y198" i="367"/>
  <c r="X198" i="367"/>
  <c r="W198" i="367"/>
  <c r="V198" i="367"/>
  <c r="U198" i="367"/>
  <c r="T198" i="367"/>
  <c r="S198" i="367"/>
  <c r="R198" i="367"/>
  <c r="Q198" i="367"/>
  <c r="CA196" i="367"/>
  <c r="E196" i="367" s="1"/>
  <c r="BZ196" i="367"/>
  <c r="D196" i="367" s="1"/>
  <c r="BY196" i="367"/>
  <c r="CB196" i="367" s="1"/>
  <c r="P196" i="367"/>
  <c r="N196" i="367"/>
  <c r="C196" i="367"/>
  <c r="CA195" i="367"/>
  <c r="BZ195" i="367"/>
  <c r="CB195" i="367" s="1"/>
  <c r="BY195" i="367"/>
  <c r="P195" i="367"/>
  <c r="N195" i="367"/>
  <c r="E195" i="367"/>
  <c r="C195" i="367"/>
  <c r="CA194" i="367"/>
  <c r="E194" i="367" s="1"/>
  <c r="BZ194" i="367"/>
  <c r="D194" i="367" s="1"/>
  <c r="BY194" i="367"/>
  <c r="CB194" i="367" s="1"/>
  <c r="P194" i="367"/>
  <c r="N194" i="367"/>
  <c r="C194" i="367"/>
  <c r="CA193" i="367"/>
  <c r="E193" i="367" s="1"/>
  <c r="BZ193" i="367"/>
  <c r="BY193" i="367"/>
  <c r="CB193" i="367" s="1"/>
  <c r="P193" i="367"/>
  <c r="N193" i="367"/>
  <c r="D193" i="367"/>
  <c r="CA192" i="367"/>
  <c r="BZ192" i="367"/>
  <c r="BY192" i="367"/>
  <c r="CB192" i="367" s="1"/>
  <c r="P192" i="367"/>
  <c r="N192" i="367"/>
  <c r="E192" i="367"/>
  <c r="D192" i="367"/>
  <c r="CA191" i="367"/>
  <c r="BZ191" i="367"/>
  <c r="CB191" i="367" s="1"/>
  <c r="BY191" i="367"/>
  <c r="P191" i="367"/>
  <c r="N191" i="367"/>
  <c r="E191" i="367"/>
  <c r="C191" i="367"/>
  <c r="CA190" i="367"/>
  <c r="E190" i="367" s="1"/>
  <c r="BZ190" i="367"/>
  <c r="D190" i="367" s="1"/>
  <c r="BY190" i="367"/>
  <c r="CB190" i="367" s="1"/>
  <c r="P190" i="367"/>
  <c r="N190" i="367"/>
  <c r="C190" i="367"/>
  <c r="CA189" i="367"/>
  <c r="E189" i="367" s="1"/>
  <c r="BZ189" i="367"/>
  <c r="BY189" i="367"/>
  <c r="CB189" i="367" s="1"/>
  <c r="P189" i="367"/>
  <c r="N189" i="367"/>
  <c r="D189" i="367"/>
  <c r="CA188" i="367"/>
  <c r="BZ188" i="367"/>
  <c r="BY188" i="367"/>
  <c r="CB188" i="367" s="1"/>
  <c r="P188" i="367"/>
  <c r="N188" i="367"/>
  <c r="E188" i="367"/>
  <c r="D188" i="367"/>
  <c r="CA187" i="367"/>
  <c r="BZ187" i="367"/>
  <c r="CB187" i="367" s="1"/>
  <c r="BY187" i="367"/>
  <c r="P187" i="367"/>
  <c r="N187" i="367"/>
  <c r="E187" i="367"/>
  <c r="C187" i="367"/>
  <c r="CA186" i="367"/>
  <c r="E186" i="367" s="1"/>
  <c r="BZ186" i="367"/>
  <c r="D186" i="367" s="1"/>
  <c r="BY186" i="367"/>
  <c r="CB186" i="367" s="1"/>
  <c r="P186" i="367"/>
  <c r="N186" i="367"/>
  <c r="C186" i="367"/>
  <c r="CA185" i="367"/>
  <c r="E185" i="367" s="1"/>
  <c r="BZ185" i="367"/>
  <c r="BY185" i="367"/>
  <c r="CB185" i="367" s="1"/>
  <c r="P185" i="367"/>
  <c r="N185" i="367"/>
  <c r="D185" i="367"/>
  <c r="CA184" i="367"/>
  <c r="BZ184" i="367"/>
  <c r="BY184" i="367"/>
  <c r="CB184" i="367" s="1"/>
  <c r="P184" i="367"/>
  <c r="N184" i="367"/>
  <c r="E184" i="367"/>
  <c r="D184" i="367"/>
  <c r="CA183" i="367"/>
  <c r="BZ183" i="367"/>
  <c r="CB183" i="367" s="1"/>
  <c r="BY183" i="367"/>
  <c r="P183" i="367"/>
  <c r="N183" i="367"/>
  <c r="E183" i="367"/>
  <c r="C183" i="367"/>
  <c r="CA182" i="367"/>
  <c r="BZ182" i="367"/>
  <c r="BY182" i="367"/>
  <c r="CB182" i="367" s="1"/>
  <c r="P182" i="367"/>
  <c r="N182" i="367"/>
  <c r="E182" i="367"/>
  <c r="D182" i="367"/>
  <c r="C182" i="367"/>
  <c r="CA181" i="367"/>
  <c r="BZ181" i="367"/>
  <c r="BY181" i="367"/>
  <c r="CB181" i="367" s="1"/>
  <c r="P181" i="367"/>
  <c r="N181" i="367"/>
  <c r="E181" i="367"/>
  <c r="D181" i="367"/>
  <c r="C181" i="367"/>
  <c r="CA180" i="367"/>
  <c r="BZ180" i="367"/>
  <c r="BY180" i="367"/>
  <c r="CB180" i="367" s="1"/>
  <c r="P180" i="367"/>
  <c r="N180" i="367"/>
  <c r="E180" i="367"/>
  <c r="D180" i="367"/>
  <c r="C180" i="367"/>
  <c r="CA179" i="367"/>
  <c r="BZ179" i="367"/>
  <c r="BY179" i="367"/>
  <c r="CB179" i="367" s="1"/>
  <c r="P179" i="367"/>
  <c r="N179" i="367"/>
  <c r="E179" i="367"/>
  <c r="D179" i="367"/>
  <c r="C179" i="367"/>
  <c r="CA178" i="367"/>
  <c r="BZ178" i="367"/>
  <c r="BY178" i="367"/>
  <c r="CB178" i="367" s="1"/>
  <c r="P178" i="367"/>
  <c r="N178" i="367"/>
  <c r="E178" i="367"/>
  <c r="D178" i="367"/>
  <c r="C178" i="367"/>
  <c r="CA177" i="367"/>
  <c r="CA197" i="367" s="1"/>
  <c r="BZ177" i="367"/>
  <c r="BZ197" i="367" s="1"/>
  <c r="BY177" i="367"/>
  <c r="P177" i="367"/>
  <c r="N177" i="367"/>
  <c r="E177" i="367"/>
  <c r="D177" i="367"/>
  <c r="C177" i="367"/>
  <c r="A176" i="367"/>
  <c r="A177" i="367" s="1"/>
  <c r="A178" i="367" s="1"/>
  <c r="A179" i="367" s="1"/>
  <c r="A180" i="367" s="1"/>
  <c r="A181" i="367" s="1"/>
  <c r="A182" i="367" s="1"/>
  <c r="A183" i="367" s="1"/>
  <c r="A184" i="367" s="1"/>
  <c r="A185" i="367" s="1"/>
  <c r="A186" i="367" s="1"/>
  <c r="A187" i="367" s="1"/>
  <c r="A188" i="367" s="1"/>
  <c r="A189" i="367" s="1"/>
  <c r="A190" i="367" s="1"/>
  <c r="A191" i="367" s="1"/>
  <c r="A192" i="367" s="1"/>
  <c r="A193" i="367" s="1"/>
  <c r="A194" i="367" s="1"/>
  <c r="A195" i="367" s="1"/>
  <c r="A196" i="367" s="1"/>
  <c r="A197" i="367" s="1"/>
  <c r="A198" i="367" s="1"/>
  <c r="A199" i="367" s="1"/>
  <c r="A200" i="367" s="1"/>
  <c r="A202" i="367" s="1"/>
  <c r="A203" i="367" s="1"/>
  <c r="A204" i="367" s="1"/>
  <c r="A205" i="367" s="1"/>
  <c r="A206" i="367" s="1"/>
  <c r="CC175" i="367"/>
  <c r="CD175" i="367" s="1"/>
  <c r="CB175" i="367"/>
  <c r="K175" i="367" s="1"/>
  <c r="A175" i="367"/>
  <c r="BX171" i="367"/>
  <c r="BW171" i="367"/>
  <c r="BV171" i="367"/>
  <c r="BU171" i="367"/>
  <c r="BT171" i="367"/>
  <c r="BS171" i="367"/>
  <c r="BR171" i="367"/>
  <c r="BQ171" i="367"/>
  <c r="BP171" i="367"/>
  <c r="BO171" i="367"/>
  <c r="BN171" i="367"/>
  <c r="BM171" i="367"/>
  <c r="BL171" i="367"/>
  <c r="BK171" i="367"/>
  <c r="BJ171" i="367"/>
  <c r="BI171" i="367"/>
  <c r="BH171" i="367"/>
  <c r="BG171" i="367"/>
  <c r="BF171" i="367"/>
  <c r="BE171" i="367"/>
  <c r="BD171" i="367"/>
  <c r="BC171" i="367"/>
  <c r="BB171" i="367"/>
  <c r="BA171" i="367"/>
  <c r="AZ171" i="367"/>
  <c r="AY171" i="367"/>
  <c r="AX171" i="367"/>
  <c r="AW171" i="367"/>
  <c r="AV171" i="367"/>
  <c r="AU171" i="367"/>
  <c r="AT171" i="367"/>
  <c r="AS171" i="367"/>
  <c r="AR171" i="367"/>
  <c r="AQ171" i="367"/>
  <c r="AP171" i="367"/>
  <c r="AO171" i="367"/>
  <c r="AN171" i="367"/>
  <c r="AM171" i="367"/>
  <c r="AL171" i="367"/>
  <c r="AK171" i="367"/>
  <c r="AJ171" i="367"/>
  <c r="AI171" i="367"/>
  <c r="AH171" i="367"/>
  <c r="AG171" i="367"/>
  <c r="AF171" i="367"/>
  <c r="AE171" i="367"/>
  <c r="AD171" i="367"/>
  <c r="AC171" i="367"/>
  <c r="AB171" i="367"/>
  <c r="AA171" i="367"/>
  <c r="Z171" i="367"/>
  <c r="Y171" i="367"/>
  <c r="X171" i="367"/>
  <c r="W171" i="367"/>
  <c r="V171" i="367"/>
  <c r="U171" i="367"/>
  <c r="T171" i="367"/>
  <c r="S171" i="367"/>
  <c r="R171" i="367"/>
  <c r="Q171" i="367"/>
  <c r="BX170" i="367"/>
  <c r="BW170" i="367"/>
  <c r="BV170" i="367"/>
  <c r="BU170" i="367"/>
  <c r="BT170" i="367"/>
  <c r="BS170" i="367"/>
  <c r="BR170" i="367"/>
  <c r="BQ170" i="367"/>
  <c r="BP170" i="367"/>
  <c r="BO170" i="367"/>
  <c r="BN170" i="367"/>
  <c r="BM170" i="367"/>
  <c r="BL170" i="367"/>
  <c r="BK170" i="367"/>
  <c r="BJ170" i="367"/>
  <c r="BI170" i="367"/>
  <c r="BH170" i="367"/>
  <c r="BG170" i="367"/>
  <c r="BF170" i="367"/>
  <c r="BE170" i="367"/>
  <c r="BD170" i="367"/>
  <c r="BC170" i="367"/>
  <c r="BB170" i="367"/>
  <c r="BA170" i="367"/>
  <c r="AZ170" i="367"/>
  <c r="AY170" i="367"/>
  <c r="AX170" i="367"/>
  <c r="AW170" i="367"/>
  <c r="AV170" i="367"/>
  <c r="AU170" i="367"/>
  <c r="AT170" i="367"/>
  <c r="AS170" i="367"/>
  <c r="AR170" i="367"/>
  <c r="AQ170" i="367"/>
  <c r="AP170" i="367"/>
  <c r="AO170" i="367"/>
  <c r="AN170" i="367"/>
  <c r="AM170" i="367"/>
  <c r="AL170" i="367"/>
  <c r="AK170" i="367"/>
  <c r="AJ170" i="367"/>
  <c r="AI170" i="367"/>
  <c r="AH170" i="367"/>
  <c r="AG170" i="367"/>
  <c r="AF170" i="367"/>
  <c r="AE170" i="367"/>
  <c r="AD170" i="367"/>
  <c r="AC170" i="367"/>
  <c r="AB170" i="367"/>
  <c r="AA170" i="367"/>
  <c r="Z170" i="367"/>
  <c r="Y170" i="367"/>
  <c r="X170" i="367"/>
  <c r="W170" i="367"/>
  <c r="V170" i="367"/>
  <c r="U170" i="367"/>
  <c r="T170" i="367"/>
  <c r="S170" i="367"/>
  <c r="R170" i="367"/>
  <c r="Q170" i="367"/>
  <c r="P170" i="367"/>
  <c r="H170" i="367"/>
  <c r="CC168" i="367" s="1"/>
  <c r="CD168" i="367" s="1"/>
  <c r="BX169" i="367"/>
  <c r="BW169" i="367"/>
  <c r="BV169" i="367"/>
  <c r="BU169" i="367"/>
  <c r="BT169" i="367"/>
  <c r="BS169" i="367"/>
  <c r="BR169" i="367"/>
  <c r="BQ169" i="367"/>
  <c r="BP169" i="367"/>
  <c r="BO169" i="367"/>
  <c r="BN169" i="367"/>
  <c r="BM169" i="367"/>
  <c r="BL169" i="367"/>
  <c r="BK169" i="367"/>
  <c r="BJ169" i="367"/>
  <c r="BI169" i="367"/>
  <c r="BH169" i="367"/>
  <c r="BG169" i="367"/>
  <c r="BF169" i="367"/>
  <c r="BE169" i="367"/>
  <c r="BD169" i="367"/>
  <c r="BC169" i="367"/>
  <c r="BB169" i="367"/>
  <c r="BA169" i="367"/>
  <c r="AZ169" i="367"/>
  <c r="AY169" i="367"/>
  <c r="AX169" i="367"/>
  <c r="AW169" i="367"/>
  <c r="AV169" i="367"/>
  <c r="AU169" i="367"/>
  <c r="AT169" i="367"/>
  <c r="AS169" i="367"/>
  <c r="AR169" i="367"/>
  <c r="AQ169" i="367"/>
  <c r="AP169" i="367"/>
  <c r="AO169" i="367"/>
  <c r="AN169" i="367"/>
  <c r="AM169" i="367"/>
  <c r="AL169" i="367"/>
  <c r="AK169" i="367"/>
  <c r="AJ169" i="367"/>
  <c r="AI169" i="367"/>
  <c r="AH169" i="367"/>
  <c r="AG169" i="367"/>
  <c r="AF169" i="367"/>
  <c r="AE169" i="367"/>
  <c r="AD169" i="367"/>
  <c r="AC169" i="367"/>
  <c r="AB169" i="367"/>
  <c r="AA169" i="367"/>
  <c r="Z169" i="367"/>
  <c r="Y169" i="367"/>
  <c r="X169" i="367"/>
  <c r="W169" i="367"/>
  <c r="V169" i="367"/>
  <c r="U169" i="367"/>
  <c r="T169" i="367"/>
  <c r="S169" i="367"/>
  <c r="R169" i="367"/>
  <c r="Q169" i="367"/>
  <c r="P169" i="367"/>
  <c r="BX168" i="367"/>
  <c r="BW168" i="367"/>
  <c r="BV168" i="367"/>
  <c r="BU168" i="367"/>
  <c r="BT168" i="367"/>
  <c r="BS168" i="367"/>
  <c r="BR168" i="367"/>
  <c r="BQ168" i="367"/>
  <c r="BP168" i="367"/>
  <c r="BO168" i="367"/>
  <c r="BN168" i="367"/>
  <c r="BM168" i="367"/>
  <c r="BL168" i="367"/>
  <c r="BK168" i="367"/>
  <c r="BJ168" i="367"/>
  <c r="BI168" i="367"/>
  <c r="BH168" i="367"/>
  <c r="BG168" i="367"/>
  <c r="BF168" i="367"/>
  <c r="BE168" i="367"/>
  <c r="BD168" i="367"/>
  <c r="BC168" i="367"/>
  <c r="BB168" i="367"/>
  <c r="BA168" i="367"/>
  <c r="AZ168" i="367"/>
  <c r="AY168" i="367"/>
  <c r="AX168" i="367"/>
  <c r="AW168" i="367"/>
  <c r="AV168" i="367"/>
  <c r="AU168" i="367"/>
  <c r="AT168" i="367"/>
  <c r="AS168" i="367"/>
  <c r="AR168" i="367"/>
  <c r="AQ168" i="367"/>
  <c r="AP168" i="367"/>
  <c r="AO168" i="367"/>
  <c r="AN168" i="367"/>
  <c r="AM168" i="367"/>
  <c r="AL168" i="367"/>
  <c r="AK168" i="367"/>
  <c r="AJ168" i="367"/>
  <c r="AI168" i="367"/>
  <c r="AH168" i="367"/>
  <c r="AG168" i="367"/>
  <c r="AF168" i="367"/>
  <c r="AE168" i="367"/>
  <c r="AD168" i="367"/>
  <c r="AC168" i="367"/>
  <c r="AB168" i="367"/>
  <c r="AA168" i="367"/>
  <c r="Z168" i="367"/>
  <c r="Y168" i="367"/>
  <c r="X168" i="367"/>
  <c r="W168" i="367"/>
  <c r="V168" i="367"/>
  <c r="U168" i="367"/>
  <c r="T168" i="367"/>
  <c r="S168" i="367"/>
  <c r="R168" i="367"/>
  <c r="Q168" i="367"/>
  <c r="P168" i="367"/>
  <c r="N168" i="367"/>
  <c r="BX167" i="367"/>
  <c r="BW167" i="367"/>
  <c r="BV167" i="367"/>
  <c r="BU167" i="367"/>
  <c r="BT167" i="367"/>
  <c r="BS167" i="367"/>
  <c r="BR167" i="367"/>
  <c r="BQ167" i="367"/>
  <c r="BP167" i="367"/>
  <c r="BO167" i="367"/>
  <c r="BN167" i="367"/>
  <c r="BM167" i="367"/>
  <c r="BL167" i="367"/>
  <c r="BK167" i="367"/>
  <c r="BJ167" i="367"/>
  <c r="BI167" i="367"/>
  <c r="BH167" i="367"/>
  <c r="BG167" i="367"/>
  <c r="BF167" i="367"/>
  <c r="BE167" i="367"/>
  <c r="BD167" i="367"/>
  <c r="BC167" i="367"/>
  <c r="BB167" i="367"/>
  <c r="BA167" i="367"/>
  <c r="AZ167" i="367"/>
  <c r="AY167" i="367"/>
  <c r="AX167" i="367"/>
  <c r="AW167" i="367"/>
  <c r="AV167" i="367"/>
  <c r="AU167" i="367"/>
  <c r="AT167" i="367"/>
  <c r="AS167" i="367"/>
  <c r="AR167" i="367"/>
  <c r="AQ167" i="367"/>
  <c r="AP167" i="367"/>
  <c r="AO167" i="367"/>
  <c r="AN167" i="367"/>
  <c r="AM167" i="367"/>
  <c r="AL167" i="367"/>
  <c r="AK167" i="367"/>
  <c r="AJ167" i="367"/>
  <c r="AI167" i="367"/>
  <c r="AH167" i="367"/>
  <c r="AG167" i="367"/>
  <c r="AF167" i="367"/>
  <c r="AE167" i="367"/>
  <c r="AD167" i="367"/>
  <c r="AC167" i="367"/>
  <c r="AB167" i="367"/>
  <c r="AA167" i="367"/>
  <c r="Z167" i="367"/>
  <c r="Y167" i="367"/>
  <c r="X167" i="367"/>
  <c r="W167" i="367"/>
  <c r="V167" i="367"/>
  <c r="U167" i="367"/>
  <c r="T167" i="367"/>
  <c r="S167" i="367"/>
  <c r="R167" i="367"/>
  <c r="Q167" i="367"/>
  <c r="N167" i="367"/>
  <c r="BX166" i="367"/>
  <c r="BW166" i="367"/>
  <c r="BV166" i="367"/>
  <c r="BU166" i="367"/>
  <c r="BT166" i="367"/>
  <c r="BS166" i="367"/>
  <c r="BR166" i="367"/>
  <c r="BQ166" i="367"/>
  <c r="BP166" i="367"/>
  <c r="BO166" i="367"/>
  <c r="BN166" i="367"/>
  <c r="BM166" i="367"/>
  <c r="BL166" i="367"/>
  <c r="BK166" i="367"/>
  <c r="BJ166" i="367"/>
  <c r="BI166" i="367"/>
  <c r="BH166" i="367"/>
  <c r="BG166" i="367"/>
  <c r="BF166" i="367"/>
  <c r="BE166" i="367"/>
  <c r="BD166" i="367"/>
  <c r="BC166" i="367"/>
  <c r="BB166" i="367"/>
  <c r="BA166" i="367"/>
  <c r="AZ166" i="367"/>
  <c r="AY166" i="367"/>
  <c r="AX166" i="367"/>
  <c r="AW166" i="367"/>
  <c r="AV166" i="367"/>
  <c r="AU166" i="367"/>
  <c r="AT166" i="367"/>
  <c r="AS166" i="367"/>
  <c r="AR166" i="367"/>
  <c r="AQ166" i="367"/>
  <c r="AP166" i="367"/>
  <c r="AO166" i="367"/>
  <c r="AN166" i="367"/>
  <c r="AM166" i="367"/>
  <c r="AL166" i="367"/>
  <c r="AK166" i="367"/>
  <c r="AJ166" i="367"/>
  <c r="AI166" i="367"/>
  <c r="AH166" i="367"/>
  <c r="AG166" i="367"/>
  <c r="AF166" i="367"/>
  <c r="AE166" i="367"/>
  <c r="AD166" i="367"/>
  <c r="AC166" i="367"/>
  <c r="AB166" i="367"/>
  <c r="AA166" i="367"/>
  <c r="Z166" i="367"/>
  <c r="Y166" i="367"/>
  <c r="X166" i="367"/>
  <c r="W166" i="367"/>
  <c r="V166" i="367"/>
  <c r="U166" i="367"/>
  <c r="T166" i="367"/>
  <c r="S166" i="367"/>
  <c r="R166" i="367"/>
  <c r="G166" i="367" s="1"/>
  <c r="Q166" i="367"/>
  <c r="CD164" i="367"/>
  <c r="CC164" i="367"/>
  <c r="BX164" i="367"/>
  <c r="BW164" i="367"/>
  <c r="BV164" i="367"/>
  <c r="BU164" i="367"/>
  <c r="BT164" i="367"/>
  <c r="BS164" i="367"/>
  <c r="BR164" i="367"/>
  <c r="BQ164" i="367"/>
  <c r="BP164" i="367"/>
  <c r="BO164" i="367"/>
  <c r="BN164" i="367"/>
  <c r="BM164" i="367"/>
  <c r="BL164" i="367"/>
  <c r="BK164" i="367"/>
  <c r="BJ164" i="367"/>
  <c r="BI164" i="367"/>
  <c r="BH164" i="367"/>
  <c r="BG164" i="367"/>
  <c r="BF164" i="367"/>
  <c r="BE164" i="367"/>
  <c r="BD164" i="367"/>
  <c r="BC164" i="367"/>
  <c r="BB164" i="367"/>
  <c r="BA164" i="367"/>
  <c r="AZ164" i="367"/>
  <c r="AY164" i="367"/>
  <c r="AX164" i="367"/>
  <c r="AW164" i="367"/>
  <c r="AV164" i="367"/>
  <c r="AU164" i="367"/>
  <c r="AT164" i="367"/>
  <c r="AS164" i="367"/>
  <c r="AR164" i="367"/>
  <c r="AQ164" i="367"/>
  <c r="AP164" i="367"/>
  <c r="AO164" i="367"/>
  <c r="AN164" i="367"/>
  <c r="AM164" i="367"/>
  <c r="AL164" i="367"/>
  <c r="AK164" i="367"/>
  <c r="AJ164" i="367"/>
  <c r="AI164" i="367"/>
  <c r="AH164" i="367"/>
  <c r="AG164" i="367"/>
  <c r="AF164" i="367"/>
  <c r="AE164" i="367"/>
  <c r="AD164" i="367"/>
  <c r="AC164" i="367"/>
  <c r="AB164" i="367"/>
  <c r="AA164" i="367"/>
  <c r="Z164" i="367"/>
  <c r="Y164" i="367"/>
  <c r="X164" i="367"/>
  <c r="W164" i="367"/>
  <c r="V164" i="367"/>
  <c r="U164" i="367"/>
  <c r="T164" i="367"/>
  <c r="S164" i="367"/>
  <c r="R164" i="367"/>
  <c r="Q164" i="367"/>
  <c r="CA162" i="367"/>
  <c r="BZ162" i="367"/>
  <c r="BY162" i="367"/>
  <c r="CB162" i="367" s="1"/>
  <c r="P162" i="367"/>
  <c r="N162" i="367"/>
  <c r="E162" i="367"/>
  <c r="D162" i="367"/>
  <c r="CB161" i="367"/>
  <c r="CA161" i="367"/>
  <c r="BZ161" i="367"/>
  <c r="BY161" i="367"/>
  <c r="C161" i="367" s="1"/>
  <c r="P161" i="367"/>
  <c r="N161" i="367"/>
  <c r="E161" i="367"/>
  <c r="D161" i="367"/>
  <c r="CA160" i="367"/>
  <c r="BZ160" i="367"/>
  <c r="BY160" i="367"/>
  <c r="CB160" i="367" s="1"/>
  <c r="P160" i="367"/>
  <c r="N160" i="367"/>
  <c r="E160" i="367"/>
  <c r="D160" i="367"/>
  <c r="CB159" i="367"/>
  <c r="CA159" i="367"/>
  <c r="BZ159" i="367"/>
  <c r="BY159" i="367"/>
  <c r="C159" i="367" s="1"/>
  <c r="P159" i="367"/>
  <c r="N159" i="367"/>
  <c r="E159" i="367"/>
  <c r="D159" i="367"/>
  <c r="CA158" i="367"/>
  <c r="BZ158" i="367"/>
  <c r="BY158" i="367"/>
  <c r="CB158" i="367" s="1"/>
  <c r="P158" i="367"/>
  <c r="N158" i="367"/>
  <c r="E158" i="367"/>
  <c r="D158" i="367"/>
  <c r="CA157" i="367"/>
  <c r="BZ157" i="367"/>
  <c r="BY157" i="367"/>
  <c r="CB157" i="367" s="1"/>
  <c r="P157" i="367"/>
  <c r="N157" i="367"/>
  <c r="E157" i="367"/>
  <c r="D157" i="367"/>
  <c r="CA156" i="367"/>
  <c r="BZ156" i="367"/>
  <c r="BY156" i="367"/>
  <c r="CB156" i="367" s="1"/>
  <c r="P156" i="367"/>
  <c r="N156" i="367"/>
  <c r="E156" i="367"/>
  <c r="D156" i="367"/>
  <c r="CA155" i="367"/>
  <c r="BZ155" i="367"/>
  <c r="BY155" i="367"/>
  <c r="P155" i="367"/>
  <c r="N155" i="367"/>
  <c r="E155" i="367"/>
  <c r="D155" i="367"/>
  <c r="CA154" i="367"/>
  <c r="BZ154" i="367"/>
  <c r="BY154" i="367"/>
  <c r="CB154" i="367" s="1"/>
  <c r="P154" i="367"/>
  <c r="N154" i="367"/>
  <c r="E154" i="367"/>
  <c r="D154" i="367"/>
  <c r="CA153" i="367"/>
  <c r="BZ153" i="367"/>
  <c r="BY153" i="367"/>
  <c r="P153" i="367"/>
  <c r="N153" i="367"/>
  <c r="E153" i="367"/>
  <c r="D153" i="367"/>
  <c r="CA152" i="367"/>
  <c r="BZ152" i="367"/>
  <c r="BY152" i="367"/>
  <c r="CB152" i="367" s="1"/>
  <c r="P152" i="367"/>
  <c r="N152" i="367"/>
  <c r="E152" i="367"/>
  <c r="D152" i="367"/>
  <c r="CA151" i="367"/>
  <c r="BZ151" i="367"/>
  <c r="BY151" i="367"/>
  <c r="P151" i="367"/>
  <c r="N151" i="367"/>
  <c r="E151" i="367"/>
  <c r="D151" i="367"/>
  <c r="CA150" i="367"/>
  <c r="BZ150" i="367"/>
  <c r="BY150" i="367"/>
  <c r="CB150" i="367" s="1"/>
  <c r="P150" i="367"/>
  <c r="N150" i="367"/>
  <c r="E150" i="367"/>
  <c r="D150" i="367"/>
  <c r="C150" i="367"/>
  <c r="CA149" i="367"/>
  <c r="BZ149" i="367"/>
  <c r="BY149" i="367"/>
  <c r="P149" i="367"/>
  <c r="N149" i="367"/>
  <c r="E149" i="367"/>
  <c r="D149" i="367"/>
  <c r="CA148" i="367"/>
  <c r="BZ148" i="367"/>
  <c r="BY148" i="367"/>
  <c r="CB148" i="367" s="1"/>
  <c r="P148" i="367"/>
  <c r="N148" i="367"/>
  <c r="E148" i="367"/>
  <c r="D148" i="367"/>
  <c r="C148" i="367"/>
  <c r="CA147" i="367"/>
  <c r="BZ147" i="367"/>
  <c r="BY147" i="367"/>
  <c r="P147" i="367"/>
  <c r="N147" i="367"/>
  <c r="E147" i="367"/>
  <c r="D147" i="367"/>
  <c r="CA146" i="367"/>
  <c r="BZ146" i="367"/>
  <c r="BY146" i="367"/>
  <c r="CB146" i="367" s="1"/>
  <c r="P146" i="367"/>
  <c r="N146" i="367"/>
  <c r="E146" i="367"/>
  <c r="D146" i="367"/>
  <c r="C146" i="367"/>
  <c r="CA145" i="367"/>
  <c r="BZ145" i="367"/>
  <c r="BY145" i="367"/>
  <c r="P145" i="367"/>
  <c r="N145" i="367"/>
  <c r="E145" i="367"/>
  <c r="D145" i="367"/>
  <c r="CA144" i="367"/>
  <c r="CA163" i="367" s="1"/>
  <c r="BZ144" i="367"/>
  <c r="BY144" i="367"/>
  <c r="CB144" i="367" s="1"/>
  <c r="P144" i="367"/>
  <c r="N144" i="367"/>
  <c r="E144" i="367"/>
  <c r="D144" i="367"/>
  <c r="C144" i="367"/>
  <c r="CA143" i="367"/>
  <c r="BZ143" i="367"/>
  <c r="BZ163" i="367" s="1"/>
  <c r="BY143" i="367"/>
  <c r="P143" i="367"/>
  <c r="N143" i="367"/>
  <c r="E143" i="367"/>
  <c r="D143" i="367"/>
  <c r="A142" i="367"/>
  <c r="A143" i="367" s="1"/>
  <c r="A144" i="367" s="1"/>
  <c r="A145" i="367" s="1"/>
  <c r="A146" i="367" s="1"/>
  <c r="A147" i="367" s="1"/>
  <c r="A148" i="367" s="1"/>
  <c r="A149" i="367" s="1"/>
  <c r="A150" i="367" s="1"/>
  <c r="A151" i="367" s="1"/>
  <c r="A152" i="367" s="1"/>
  <c r="A153" i="367" s="1"/>
  <c r="A154" i="367" s="1"/>
  <c r="A155" i="367" s="1"/>
  <c r="A156" i="367" s="1"/>
  <c r="A157" i="367" s="1"/>
  <c r="A158" i="367" s="1"/>
  <c r="A159" i="367" s="1"/>
  <c r="A160" i="367" s="1"/>
  <c r="A161" i="367" s="1"/>
  <c r="A162" i="367" s="1"/>
  <c r="A163" i="367" s="1"/>
  <c r="A164" i="367" s="1"/>
  <c r="A165" i="367" s="1"/>
  <c r="A166" i="367" s="1"/>
  <c r="A168" i="367" s="1"/>
  <c r="A169" i="367" s="1"/>
  <c r="A170" i="367" s="1"/>
  <c r="A171" i="367" s="1"/>
  <c r="A172" i="367" s="1"/>
  <c r="CC141" i="367"/>
  <c r="CD141" i="367" s="1"/>
  <c r="CB141" i="367"/>
  <c r="K141" i="367" s="1"/>
  <c r="A141" i="367"/>
  <c r="BX137" i="367"/>
  <c r="BW137" i="367"/>
  <c r="BV137" i="367"/>
  <c r="BU137" i="367"/>
  <c r="BT137" i="367"/>
  <c r="BS137" i="367"/>
  <c r="BR137" i="367"/>
  <c r="BQ137" i="367"/>
  <c r="BP137" i="367"/>
  <c r="BO137" i="367"/>
  <c r="BN137" i="367"/>
  <c r="BM137" i="367"/>
  <c r="BL137" i="367"/>
  <c r="BK137" i="367"/>
  <c r="BJ137" i="367"/>
  <c r="BI137" i="367"/>
  <c r="BH137" i="367"/>
  <c r="BG137" i="367"/>
  <c r="BF137" i="367"/>
  <c r="BE137" i="367"/>
  <c r="BD137" i="367"/>
  <c r="BC137" i="367"/>
  <c r="BB137" i="367"/>
  <c r="BA137" i="367"/>
  <c r="AZ137" i="367"/>
  <c r="AY137" i="367"/>
  <c r="AX137" i="367"/>
  <c r="AW137" i="367"/>
  <c r="AV137" i="367"/>
  <c r="AU137" i="367"/>
  <c r="AT137" i="367"/>
  <c r="AS137" i="367"/>
  <c r="AR137" i="367"/>
  <c r="AQ137" i="367"/>
  <c r="AP137" i="367"/>
  <c r="AO137" i="367"/>
  <c r="AN137" i="367"/>
  <c r="AM137" i="367"/>
  <c r="AL137" i="367"/>
  <c r="AK137" i="367"/>
  <c r="AJ137" i="367"/>
  <c r="AI137" i="367"/>
  <c r="AH137" i="367"/>
  <c r="AG137" i="367"/>
  <c r="AF137" i="367"/>
  <c r="AE137" i="367"/>
  <c r="AD137" i="367"/>
  <c r="AC137" i="367"/>
  <c r="AB137" i="367"/>
  <c r="AA137" i="367"/>
  <c r="Z137" i="367"/>
  <c r="Y137" i="367"/>
  <c r="X137" i="367"/>
  <c r="W137" i="367"/>
  <c r="V137" i="367"/>
  <c r="U137" i="367"/>
  <c r="T137" i="367"/>
  <c r="S137" i="367"/>
  <c r="R137" i="367"/>
  <c r="Q137" i="367"/>
  <c r="BX136" i="367"/>
  <c r="BW136" i="367"/>
  <c r="BV136" i="367"/>
  <c r="BU136" i="367"/>
  <c r="BT136" i="367"/>
  <c r="BS136" i="367"/>
  <c r="BR136" i="367"/>
  <c r="BQ136" i="367"/>
  <c r="BP136" i="367"/>
  <c r="BO136" i="367"/>
  <c r="BN136" i="367"/>
  <c r="BM136" i="367"/>
  <c r="BL136" i="367"/>
  <c r="BK136" i="367"/>
  <c r="BJ136" i="367"/>
  <c r="BI136" i="367"/>
  <c r="BH136" i="367"/>
  <c r="BG136" i="367"/>
  <c r="BF136" i="367"/>
  <c r="BE136" i="367"/>
  <c r="BD136" i="367"/>
  <c r="BC136" i="367"/>
  <c r="BB136" i="367"/>
  <c r="BA136" i="367"/>
  <c r="AZ136" i="367"/>
  <c r="AY136" i="367"/>
  <c r="AX136" i="367"/>
  <c r="AW136" i="367"/>
  <c r="AV136" i="367"/>
  <c r="AU136" i="367"/>
  <c r="AT136" i="367"/>
  <c r="AS136" i="367"/>
  <c r="AR136" i="367"/>
  <c r="AQ136" i="367"/>
  <c r="AP136" i="367"/>
  <c r="AO136" i="367"/>
  <c r="AN136" i="367"/>
  <c r="AM136" i="367"/>
  <c r="AL136" i="367"/>
  <c r="AK136" i="367"/>
  <c r="AJ136" i="367"/>
  <c r="AI136" i="367"/>
  <c r="AH136" i="367"/>
  <c r="AG136" i="367"/>
  <c r="AF136" i="367"/>
  <c r="AE136" i="367"/>
  <c r="AD136" i="367"/>
  <c r="AC136" i="367"/>
  <c r="AB136" i="367"/>
  <c r="AA136" i="367"/>
  <c r="Z136" i="367"/>
  <c r="Y136" i="367"/>
  <c r="X136" i="367"/>
  <c r="W136" i="367"/>
  <c r="V136" i="367"/>
  <c r="U136" i="367"/>
  <c r="T136" i="367"/>
  <c r="S136" i="367"/>
  <c r="R136" i="367"/>
  <c r="Q136" i="367"/>
  <c r="P136" i="367"/>
  <c r="H136" i="367"/>
  <c r="CC134" i="367" s="1"/>
  <c r="CD134" i="367" s="1"/>
  <c r="BX135" i="367"/>
  <c r="BW135" i="367"/>
  <c r="BV135" i="367"/>
  <c r="BU135" i="367"/>
  <c r="BT135" i="367"/>
  <c r="BS135" i="367"/>
  <c r="BR135" i="367"/>
  <c r="BQ135" i="367"/>
  <c r="BP135" i="367"/>
  <c r="BO135" i="367"/>
  <c r="BN135" i="367"/>
  <c r="BM135" i="367"/>
  <c r="BL135" i="367"/>
  <c r="BK135" i="367"/>
  <c r="BJ135" i="367"/>
  <c r="BI135" i="367"/>
  <c r="BH135" i="367"/>
  <c r="BG135" i="367"/>
  <c r="BF135" i="367"/>
  <c r="BE135" i="367"/>
  <c r="BD135" i="367"/>
  <c r="BC135" i="367"/>
  <c r="BB135" i="367"/>
  <c r="BA135" i="367"/>
  <c r="AZ135" i="367"/>
  <c r="AY135" i="367"/>
  <c r="AX135" i="367"/>
  <c r="AW135" i="367"/>
  <c r="AV135" i="367"/>
  <c r="AU135" i="367"/>
  <c r="AT135" i="367"/>
  <c r="AS135" i="367"/>
  <c r="AR135" i="367"/>
  <c r="AQ135" i="367"/>
  <c r="AP135" i="367"/>
  <c r="AO135" i="367"/>
  <c r="AN135" i="367"/>
  <c r="AM135" i="367"/>
  <c r="AL135" i="367"/>
  <c r="AK135" i="367"/>
  <c r="AJ135" i="367"/>
  <c r="AI135" i="367"/>
  <c r="AH135" i="367"/>
  <c r="AG135" i="367"/>
  <c r="AF135" i="367"/>
  <c r="AE135" i="367"/>
  <c r="AD135" i="367"/>
  <c r="AC135" i="367"/>
  <c r="AB135" i="367"/>
  <c r="AA135" i="367"/>
  <c r="Z135" i="367"/>
  <c r="Y135" i="367"/>
  <c r="X135" i="367"/>
  <c r="W135" i="367"/>
  <c r="V135" i="367"/>
  <c r="U135" i="367"/>
  <c r="T135" i="367"/>
  <c r="S135" i="367"/>
  <c r="R135" i="367"/>
  <c r="Q135" i="367"/>
  <c r="P135" i="367"/>
  <c r="BX134" i="367"/>
  <c r="BW134" i="367"/>
  <c r="BV134" i="367"/>
  <c r="BU134" i="367"/>
  <c r="BT134" i="367"/>
  <c r="BS134" i="367"/>
  <c r="BR134" i="367"/>
  <c r="BQ134" i="367"/>
  <c r="BP134" i="367"/>
  <c r="BO134" i="367"/>
  <c r="BN134" i="367"/>
  <c r="BM134" i="367"/>
  <c r="BL134" i="367"/>
  <c r="BK134" i="367"/>
  <c r="BJ134" i="367"/>
  <c r="BI134" i="367"/>
  <c r="BH134" i="367"/>
  <c r="BG134" i="367"/>
  <c r="BF134" i="367"/>
  <c r="BE134" i="367"/>
  <c r="BD134" i="367"/>
  <c r="BC134" i="367"/>
  <c r="BB134" i="367"/>
  <c r="BA134" i="367"/>
  <c r="AZ134" i="367"/>
  <c r="AY134" i="367"/>
  <c r="AX134" i="367"/>
  <c r="AW134" i="367"/>
  <c r="AV134" i="367"/>
  <c r="AU134" i="367"/>
  <c r="AT134" i="367"/>
  <c r="AS134" i="367"/>
  <c r="AR134" i="367"/>
  <c r="AQ134" i="367"/>
  <c r="AP134" i="367"/>
  <c r="AO134" i="367"/>
  <c r="AN134" i="367"/>
  <c r="AM134" i="367"/>
  <c r="AL134" i="367"/>
  <c r="AK134" i="367"/>
  <c r="AJ134" i="367"/>
  <c r="AI134" i="367"/>
  <c r="AH134" i="367"/>
  <c r="AG134" i="367"/>
  <c r="AF134" i="367"/>
  <c r="AE134" i="367"/>
  <c r="AD134" i="367"/>
  <c r="AC134" i="367"/>
  <c r="AB134" i="367"/>
  <c r="AA134" i="367"/>
  <c r="Z134" i="367"/>
  <c r="Y134" i="367"/>
  <c r="X134" i="367"/>
  <c r="W134" i="367"/>
  <c r="V134" i="367"/>
  <c r="U134" i="367"/>
  <c r="T134" i="367"/>
  <c r="S134" i="367"/>
  <c r="R134" i="367"/>
  <c r="Q134" i="367"/>
  <c r="P134" i="367"/>
  <c r="N134" i="367"/>
  <c r="BX133" i="367"/>
  <c r="BW133" i="367"/>
  <c r="BV133" i="367"/>
  <c r="BU133" i="367"/>
  <c r="BT133" i="367"/>
  <c r="BS133" i="367"/>
  <c r="BR133" i="367"/>
  <c r="BQ133" i="367"/>
  <c r="BP133" i="367"/>
  <c r="BO133" i="367"/>
  <c r="BN133" i="367"/>
  <c r="BM133" i="367"/>
  <c r="BL133" i="367"/>
  <c r="BK133" i="367"/>
  <c r="BJ133" i="367"/>
  <c r="BI133" i="367"/>
  <c r="BH133" i="367"/>
  <c r="BG133" i="367"/>
  <c r="BF133" i="367"/>
  <c r="BE133" i="367"/>
  <c r="BD133" i="367"/>
  <c r="BC133" i="367"/>
  <c r="BB133" i="367"/>
  <c r="BA133" i="367"/>
  <c r="AZ133" i="367"/>
  <c r="AY133" i="367"/>
  <c r="AX133" i="367"/>
  <c r="AW133" i="367"/>
  <c r="AV133" i="367"/>
  <c r="AU133" i="367"/>
  <c r="AT133" i="367"/>
  <c r="AS133" i="367"/>
  <c r="AR133" i="367"/>
  <c r="AQ133" i="367"/>
  <c r="AP133" i="367"/>
  <c r="AO133" i="367"/>
  <c r="AN133" i="367"/>
  <c r="AM133" i="367"/>
  <c r="AL133" i="367"/>
  <c r="AK133" i="367"/>
  <c r="AJ133" i="367"/>
  <c r="AI133" i="367"/>
  <c r="AH133" i="367"/>
  <c r="AG133" i="367"/>
  <c r="AF133" i="367"/>
  <c r="AE133" i="367"/>
  <c r="AD133" i="367"/>
  <c r="AC133" i="367"/>
  <c r="AB133" i="367"/>
  <c r="AA133" i="367"/>
  <c r="Z133" i="367"/>
  <c r="Y133" i="367"/>
  <c r="X133" i="367"/>
  <c r="W133" i="367"/>
  <c r="V133" i="367"/>
  <c r="U133" i="367"/>
  <c r="T133" i="367"/>
  <c r="S133" i="367"/>
  <c r="R133" i="367"/>
  <c r="Q133" i="367"/>
  <c r="N133" i="367"/>
  <c r="BX132" i="367"/>
  <c r="BW132" i="367"/>
  <c r="BV132" i="367"/>
  <c r="BU132" i="367"/>
  <c r="BT132" i="367"/>
  <c r="BS132" i="367"/>
  <c r="BR132" i="367"/>
  <c r="BQ132" i="367"/>
  <c r="BP132" i="367"/>
  <c r="BO132" i="367"/>
  <c r="BN132" i="367"/>
  <c r="BM132" i="367"/>
  <c r="BL132" i="367"/>
  <c r="BK132" i="367"/>
  <c r="BJ132" i="367"/>
  <c r="BI132" i="367"/>
  <c r="BH132" i="367"/>
  <c r="BG132" i="367"/>
  <c r="BF132" i="367"/>
  <c r="BE132" i="367"/>
  <c r="BD132" i="367"/>
  <c r="BC132" i="367"/>
  <c r="BB132" i="367"/>
  <c r="BA132" i="367"/>
  <c r="AZ132" i="367"/>
  <c r="AY132" i="367"/>
  <c r="AX132" i="367"/>
  <c r="AW132" i="367"/>
  <c r="AV132" i="367"/>
  <c r="AU132" i="367"/>
  <c r="AT132" i="367"/>
  <c r="AS132" i="367"/>
  <c r="AR132" i="367"/>
  <c r="AQ132" i="367"/>
  <c r="AP132" i="367"/>
  <c r="AO132" i="367"/>
  <c r="AN132" i="367"/>
  <c r="AM132" i="367"/>
  <c r="AL132" i="367"/>
  <c r="AK132" i="367"/>
  <c r="AJ132" i="367"/>
  <c r="AI132" i="367"/>
  <c r="AH132" i="367"/>
  <c r="AG132" i="367"/>
  <c r="AF132" i="367"/>
  <c r="AE132" i="367"/>
  <c r="AD132" i="367"/>
  <c r="AC132" i="367"/>
  <c r="AB132" i="367"/>
  <c r="AA132" i="367"/>
  <c r="Z132" i="367"/>
  <c r="Y132" i="367"/>
  <c r="X132" i="367"/>
  <c r="W132" i="367"/>
  <c r="V132" i="367"/>
  <c r="U132" i="367"/>
  <c r="T132" i="367"/>
  <c r="S132" i="367"/>
  <c r="R132" i="367"/>
  <c r="Q132" i="367"/>
  <c r="CC130" i="367"/>
  <c r="CD130" i="367" s="1"/>
  <c r="BX130" i="367"/>
  <c r="BW130" i="367"/>
  <c r="BV130" i="367"/>
  <c r="BU130" i="367"/>
  <c r="BT130" i="367"/>
  <c r="BS130" i="367"/>
  <c r="BR130" i="367"/>
  <c r="BQ130" i="367"/>
  <c r="BP130" i="367"/>
  <c r="BO130" i="367"/>
  <c r="BN130" i="367"/>
  <c r="BM130" i="367"/>
  <c r="BL130" i="367"/>
  <c r="BK130" i="367"/>
  <c r="BJ130" i="367"/>
  <c r="BI130" i="367"/>
  <c r="BH130" i="367"/>
  <c r="BG130" i="367"/>
  <c r="BF130" i="367"/>
  <c r="BE130" i="367"/>
  <c r="BD130" i="367"/>
  <c r="BC130" i="367"/>
  <c r="BB130" i="367"/>
  <c r="BA130" i="367"/>
  <c r="AZ130" i="367"/>
  <c r="AY130" i="367"/>
  <c r="AX130" i="367"/>
  <c r="AW130" i="367"/>
  <c r="AV130" i="367"/>
  <c r="AU130" i="367"/>
  <c r="AT130" i="367"/>
  <c r="AS130" i="367"/>
  <c r="AR130" i="367"/>
  <c r="AQ130" i="367"/>
  <c r="AP130" i="367"/>
  <c r="AO130" i="367"/>
  <c r="AN130" i="367"/>
  <c r="AM130" i="367"/>
  <c r="AL130" i="367"/>
  <c r="AK130" i="367"/>
  <c r="AJ130" i="367"/>
  <c r="AI130" i="367"/>
  <c r="AH130" i="367"/>
  <c r="AG130" i="367"/>
  <c r="AF130" i="367"/>
  <c r="AE130" i="367"/>
  <c r="AD130" i="367"/>
  <c r="AC130" i="367"/>
  <c r="AB130" i="367"/>
  <c r="AA130" i="367"/>
  <c r="Z130" i="367"/>
  <c r="Y130" i="367"/>
  <c r="X130" i="367"/>
  <c r="W130" i="367"/>
  <c r="V130" i="367"/>
  <c r="U130" i="367"/>
  <c r="T130" i="367"/>
  <c r="S130" i="367"/>
  <c r="R130" i="367"/>
  <c r="Q130" i="367"/>
  <c r="CA128" i="367"/>
  <c r="E128" i="367" s="1"/>
  <c r="BZ128" i="367"/>
  <c r="BY128" i="367"/>
  <c r="P128" i="367"/>
  <c r="N128" i="367"/>
  <c r="D128" i="367"/>
  <c r="C128" i="367"/>
  <c r="CA127" i="367"/>
  <c r="E127" i="367" s="1"/>
  <c r="BZ127" i="367"/>
  <c r="BY127" i="367"/>
  <c r="P127" i="367"/>
  <c r="N127" i="367"/>
  <c r="D127" i="367"/>
  <c r="C127" i="367"/>
  <c r="CA126" i="367"/>
  <c r="E126" i="367" s="1"/>
  <c r="BZ126" i="367"/>
  <c r="BY126" i="367"/>
  <c r="P126" i="367"/>
  <c r="N126" i="367"/>
  <c r="D126" i="367"/>
  <c r="C126" i="367"/>
  <c r="CA125" i="367"/>
  <c r="E125" i="367" s="1"/>
  <c r="BZ125" i="367"/>
  <c r="BY125" i="367"/>
  <c r="P125" i="367"/>
  <c r="N125" i="367"/>
  <c r="D125" i="367"/>
  <c r="C125" i="367"/>
  <c r="CA124" i="367"/>
  <c r="E124" i="367" s="1"/>
  <c r="BZ124" i="367"/>
  <c r="BY124" i="367"/>
  <c r="P124" i="367"/>
  <c r="N124" i="367"/>
  <c r="D124" i="367"/>
  <c r="C124" i="367"/>
  <c r="CA123" i="367"/>
  <c r="E123" i="367" s="1"/>
  <c r="BZ123" i="367"/>
  <c r="BY123" i="367"/>
  <c r="P123" i="367"/>
  <c r="N123" i="367"/>
  <c r="D123" i="367"/>
  <c r="C123" i="367"/>
  <c r="CA122" i="367"/>
  <c r="E122" i="367" s="1"/>
  <c r="BZ122" i="367"/>
  <c r="BY122" i="367"/>
  <c r="P122" i="367"/>
  <c r="N122" i="367"/>
  <c r="D122" i="367"/>
  <c r="C122" i="367"/>
  <c r="CA121" i="367"/>
  <c r="E121" i="367" s="1"/>
  <c r="BZ121" i="367"/>
  <c r="BY121" i="367"/>
  <c r="P121" i="367"/>
  <c r="N121" i="367"/>
  <c r="D121" i="367"/>
  <c r="C121" i="367"/>
  <c r="CA120" i="367"/>
  <c r="E120" i="367" s="1"/>
  <c r="BZ120" i="367"/>
  <c r="BY120" i="367"/>
  <c r="P120" i="367"/>
  <c r="N120" i="367"/>
  <c r="D120" i="367"/>
  <c r="C120" i="367"/>
  <c r="CA119" i="367"/>
  <c r="E119" i="367" s="1"/>
  <c r="BZ119" i="367"/>
  <c r="BY119" i="367"/>
  <c r="P119" i="367"/>
  <c r="N119" i="367"/>
  <c r="D119" i="367"/>
  <c r="C119" i="367"/>
  <c r="CA118" i="367"/>
  <c r="E118" i="367" s="1"/>
  <c r="BZ118" i="367"/>
  <c r="BY118" i="367"/>
  <c r="P118" i="367"/>
  <c r="N118" i="367"/>
  <c r="D118" i="367"/>
  <c r="C118" i="367"/>
  <c r="CA117" i="367"/>
  <c r="E117" i="367" s="1"/>
  <c r="BZ117" i="367"/>
  <c r="BY117" i="367"/>
  <c r="P117" i="367"/>
  <c r="N117" i="367"/>
  <c r="D117" i="367"/>
  <c r="C117" i="367"/>
  <c r="CA116" i="367"/>
  <c r="BZ116" i="367"/>
  <c r="BY116" i="367"/>
  <c r="P116" i="367"/>
  <c r="N116" i="367"/>
  <c r="E116" i="367"/>
  <c r="D116" i="367"/>
  <c r="C116" i="367"/>
  <c r="CA115" i="367"/>
  <c r="BZ115" i="367"/>
  <c r="BY115" i="367"/>
  <c r="CB115" i="367" s="1"/>
  <c r="P115" i="367"/>
  <c r="N115" i="367"/>
  <c r="E115" i="367"/>
  <c r="D115" i="367"/>
  <c r="C115" i="367"/>
  <c r="CA114" i="367"/>
  <c r="E114" i="367" s="1"/>
  <c r="BZ114" i="367"/>
  <c r="BY114" i="367"/>
  <c r="CB114" i="367" s="1"/>
  <c r="P114" i="367"/>
  <c r="N114" i="367"/>
  <c r="D114" i="367"/>
  <c r="C114" i="367"/>
  <c r="CA113" i="367"/>
  <c r="E113" i="367" s="1"/>
  <c r="BZ113" i="367"/>
  <c r="BY113" i="367"/>
  <c r="P113" i="367"/>
  <c r="N113" i="367"/>
  <c r="D113" i="367"/>
  <c r="C113" i="367"/>
  <c r="CA112" i="367"/>
  <c r="BZ112" i="367"/>
  <c r="BY112" i="367"/>
  <c r="P112" i="367"/>
  <c r="N112" i="367"/>
  <c r="E112" i="367"/>
  <c r="D112" i="367"/>
  <c r="C112" i="367"/>
  <c r="CA111" i="367"/>
  <c r="BZ111" i="367"/>
  <c r="BY111" i="367"/>
  <c r="CB111" i="367" s="1"/>
  <c r="P111" i="367"/>
  <c r="N111" i="367"/>
  <c r="E111" i="367"/>
  <c r="D111" i="367"/>
  <c r="CA110" i="367"/>
  <c r="E110" i="367" s="1"/>
  <c r="BZ110" i="367"/>
  <c r="BY110" i="367"/>
  <c r="CB110" i="367" s="1"/>
  <c r="P110" i="367"/>
  <c r="N110" i="367"/>
  <c r="D110" i="367"/>
  <c r="CA109" i="367"/>
  <c r="CA129" i="367" s="1"/>
  <c r="BZ109" i="367"/>
  <c r="BZ129" i="367" s="1"/>
  <c r="BY109" i="367"/>
  <c r="P109" i="367"/>
  <c r="N109" i="367"/>
  <c r="D109" i="367"/>
  <c r="C109" i="367"/>
  <c r="CD107" i="367"/>
  <c r="CC107" i="367"/>
  <c r="CB107" i="367"/>
  <c r="K107" i="367" s="1"/>
  <c r="A107" i="367"/>
  <c r="A108" i="367" s="1"/>
  <c r="A109" i="367" s="1"/>
  <c r="A110" i="367" s="1"/>
  <c r="A111" i="367" s="1"/>
  <c r="A112" i="367" s="1"/>
  <c r="A113" i="367" s="1"/>
  <c r="A114" i="367" s="1"/>
  <c r="A115" i="367" s="1"/>
  <c r="A116" i="367" s="1"/>
  <c r="A117" i="367" s="1"/>
  <c r="A118" i="367" s="1"/>
  <c r="A119" i="367" s="1"/>
  <c r="A120" i="367" s="1"/>
  <c r="A121" i="367" s="1"/>
  <c r="A122" i="367" s="1"/>
  <c r="A123" i="367" s="1"/>
  <c r="A124" i="367" s="1"/>
  <c r="A125" i="367" s="1"/>
  <c r="A126" i="367" s="1"/>
  <c r="A127" i="367" s="1"/>
  <c r="A128" i="367" s="1"/>
  <c r="A129" i="367" s="1"/>
  <c r="A130" i="367" s="1"/>
  <c r="A131" i="367" s="1"/>
  <c r="A132" i="367" s="1"/>
  <c r="A134" i="367" s="1"/>
  <c r="A135" i="367" s="1"/>
  <c r="A136" i="367" s="1"/>
  <c r="A137" i="367" s="1"/>
  <c r="A138" i="367" s="1"/>
  <c r="BX103" i="367"/>
  <c r="BW103" i="367"/>
  <c r="BV103" i="367"/>
  <c r="BU103" i="367"/>
  <c r="BT103" i="367"/>
  <c r="BS103" i="367"/>
  <c r="BR103" i="367"/>
  <c r="BQ103" i="367"/>
  <c r="BP103" i="367"/>
  <c r="BO103" i="367"/>
  <c r="BN103" i="367"/>
  <c r="BM103" i="367"/>
  <c r="BL103" i="367"/>
  <c r="BK103" i="367"/>
  <c r="BJ103" i="367"/>
  <c r="BI103" i="367"/>
  <c r="BH103" i="367"/>
  <c r="BG103" i="367"/>
  <c r="BF103" i="367"/>
  <c r="BE103" i="367"/>
  <c r="BD103" i="367"/>
  <c r="BC103" i="367"/>
  <c r="BB103" i="367"/>
  <c r="BA103" i="367"/>
  <c r="AZ103" i="367"/>
  <c r="AY103" i="367"/>
  <c r="AX103" i="367"/>
  <c r="AW103" i="367"/>
  <c r="AV103" i="367"/>
  <c r="AU103" i="367"/>
  <c r="AT103" i="367"/>
  <c r="AS103" i="367"/>
  <c r="AR103" i="367"/>
  <c r="AQ103" i="367"/>
  <c r="AP103" i="367"/>
  <c r="AO103" i="367"/>
  <c r="AN103" i="367"/>
  <c r="AM103" i="367"/>
  <c r="AL103" i="367"/>
  <c r="AK103" i="367"/>
  <c r="AJ103" i="367"/>
  <c r="AI103" i="367"/>
  <c r="AH103" i="367"/>
  <c r="AG103" i="367"/>
  <c r="AF103" i="367"/>
  <c r="AE103" i="367"/>
  <c r="AD103" i="367"/>
  <c r="AC103" i="367"/>
  <c r="AB103" i="367"/>
  <c r="AA103" i="367"/>
  <c r="Z103" i="367"/>
  <c r="Y103" i="367"/>
  <c r="X103" i="367"/>
  <c r="W103" i="367"/>
  <c r="V103" i="367"/>
  <c r="U103" i="367"/>
  <c r="T103" i="367"/>
  <c r="S103" i="367"/>
  <c r="R103" i="367"/>
  <c r="Q103" i="367"/>
  <c r="BX102" i="367"/>
  <c r="BW102" i="367"/>
  <c r="BV102" i="367"/>
  <c r="BU102" i="367"/>
  <c r="BT102" i="367"/>
  <c r="BS102" i="367"/>
  <c r="BR102" i="367"/>
  <c r="BQ102" i="367"/>
  <c r="BP102" i="367"/>
  <c r="BO102" i="367"/>
  <c r="BN102" i="367"/>
  <c r="BM102" i="367"/>
  <c r="BL102" i="367"/>
  <c r="BK102" i="367"/>
  <c r="BJ102" i="367"/>
  <c r="BI102" i="367"/>
  <c r="BH102" i="367"/>
  <c r="BG102" i="367"/>
  <c r="BF102" i="367"/>
  <c r="BE102" i="367"/>
  <c r="BD102" i="367"/>
  <c r="BC102" i="367"/>
  <c r="BB102" i="367"/>
  <c r="BA102" i="367"/>
  <c r="AZ102" i="367"/>
  <c r="AY102" i="367"/>
  <c r="AX102" i="367"/>
  <c r="AW102" i="367"/>
  <c r="AV102" i="367"/>
  <c r="AU102" i="367"/>
  <c r="AT102" i="367"/>
  <c r="AS102" i="367"/>
  <c r="AR102" i="367"/>
  <c r="AQ102" i="367"/>
  <c r="AP102" i="367"/>
  <c r="AO102" i="367"/>
  <c r="AN102" i="367"/>
  <c r="AM102" i="367"/>
  <c r="AL102" i="367"/>
  <c r="AK102" i="367"/>
  <c r="AJ102" i="367"/>
  <c r="AI102" i="367"/>
  <c r="AH102" i="367"/>
  <c r="AG102" i="367"/>
  <c r="AF102" i="367"/>
  <c r="AE102" i="367"/>
  <c r="AD102" i="367"/>
  <c r="AC102" i="367"/>
  <c r="AB102" i="367"/>
  <c r="AA102" i="367"/>
  <c r="Z102" i="367"/>
  <c r="Y102" i="367"/>
  <c r="X102" i="367"/>
  <c r="W102" i="367"/>
  <c r="V102" i="367"/>
  <c r="U102" i="367"/>
  <c r="T102" i="367"/>
  <c r="S102" i="367"/>
  <c r="R102" i="367"/>
  <c r="Q102" i="367"/>
  <c r="P102" i="367"/>
  <c r="H102" i="367"/>
  <c r="CC100" i="367" s="1"/>
  <c r="CD100" i="367" s="1"/>
  <c r="BX101" i="367"/>
  <c r="BW101" i="367"/>
  <c r="BV101" i="367"/>
  <c r="BU101" i="367"/>
  <c r="BT101" i="367"/>
  <c r="BS101" i="367"/>
  <c r="BR101" i="367"/>
  <c r="BQ101" i="367"/>
  <c r="BP101" i="367"/>
  <c r="BO101" i="367"/>
  <c r="BN101" i="367"/>
  <c r="BM101" i="367"/>
  <c r="BL101" i="367"/>
  <c r="BK101" i="367"/>
  <c r="BJ101" i="367"/>
  <c r="BI101" i="367"/>
  <c r="BH101" i="367"/>
  <c r="BG101" i="367"/>
  <c r="BF101" i="367"/>
  <c r="BE101" i="367"/>
  <c r="BD101" i="367"/>
  <c r="BC101" i="367"/>
  <c r="BB101" i="367"/>
  <c r="BA101" i="367"/>
  <c r="AZ101" i="367"/>
  <c r="AY101" i="367"/>
  <c r="AX101" i="367"/>
  <c r="AW101" i="367"/>
  <c r="AV101" i="367"/>
  <c r="AU101" i="367"/>
  <c r="AT101" i="367"/>
  <c r="AS101" i="367"/>
  <c r="AR101" i="367"/>
  <c r="AQ101" i="367"/>
  <c r="AP101" i="367"/>
  <c r="AO101" i="367"/>
  <c r="AN101" i="367"/>
  <c r="AM101" i="367"/>
  <c r="AL101" i="367"/>
  <c r="AK101" i="367"/>
  <c r="AJ101" i="367"/>
  <c r="AI101" i="367"/>
  <c r="AH101" i="367"/>
  <c r="AG101" i="367"/>
  <c r="AF101" i="367"/>
  <c r="AE101" i="367"/>
  <c r="AD101" i="367"/>
  <c r="AC101" i="367"/>
  <c r="AB101" i="367"/>
  <c r="AA101" i="367"/>
  <c r="Z101" i="367"/>
  <c r="Y101" i="367"/>
  <c r="X101" i="367"/>
  <c r="W101" i="367"/>
  <c r="V101" i="367"/>
  <c r="U101" i="367"/>
  <c r="T101" i="367"/>
  <c r="S101" i="367"/>
  <c r="R101" i="367"/>
  <c r="Q101" i="367"/>
  <c r="P101" i="367"/>
  <c r="BX100" i="367"/>
  <c r="BW100" i="367"/>
  <c r="BV100" i="367"/>
  <c r="BU100" i="367"/>
  <c r="BT100" i="367"/>
  <c r="BS100" i="367"/>
  <c r="BR100" i="367"/>
  <c r="BQ100" i="367"/>
  <c r="BP100" i="367"/>
  <c r="BO100" i="367"/>
  <c r="BN100" i="367"/>
  <c r="BM100" i="367"/>
  <c r="BL100" i="367"/>
  <c r="BK100" i="367"/>
  <c r="BJ100" i="367"/>
  <c r="BI100" i="367"/>
  <c r="BH100" i="367"/>
  <c r="BG100" i="367"/>
  <c r="BF100" i="367"/>
  <c r="BE100" i="367"/>
  <c r="BD100" i="367"/>
  <c r="BC100" i="367"/>
  <c r="BB100" i="367"/>
  <c r="BA100" i="367"/>
  <c r="AZ100" i="367"/>
  <c r="AY100" i="367"/>
  <c r="AX100" i="367"/>
  <c r="AW100" i="367"/>
  <c r="AV100" i="367"/>
  <c r="AU100" i="367"/>
  <c r="AT100" i="367"/>
  <c r="AS100" i="367"/>
  <c r="AR100" i="367"/>
  <c r="AQ100" i="367"/>
  <c r="AP100" i="367"/>
  <c r="AO100" i="367"/>
  <c r="AN100" i="367"/>
  <c r="AM100" i="367"/>
  <c r="AL100" i="367"/>
  <c r="AK100" i="367"/>
  <c r="AJ100" i="367"/>
  <c r="AI100" i="367"/>
  <c r="AH100" i="367"/>
  <c r="AG100" i="367"/>
  <c r="AF100" i="367"/>
  <c r="AE100" i="367"/>
  <c r="AD100" i="367"/>
  <c r="AC100" i="367"/>
  <c r="AB100" i="367"/>
  <c r="AA100" i="367"/>
  <c r="Z100" i="367"/>
  <c r="Y100" i="367"/>
  <c r="X100" i="367"/>
  <c r="W100" i="367"/>
  <c r="V100" i="367"/>
  <c r="U100" i="367"/>
  <c r="T100" i="367"/>
  <c r="S100" i="367"/>
  <c r="R100" i="367"/>
  <c r="Q100" i="367"/>
  <c r="P100" i="367"/>
  <c r="N100" i="367"/>
  <c r="BX99" i="367"/>
  <c r="BW99" i="367"/>
  <c r="BV99" i="367"/>
  <c r="BU99" i="367"/>
  <c r="BT99" i="367"/>
  <c r="BS99" i="367"/>
  <c r="BR99" i="367"/>
  <c r="BQ99" i="367"/>
  <c r="BP99" i="367"/>
  <c r="BO99" i="367"/>
  <c r="BN99" i="367"/>
  <c r="BM99" i="367"/>
  <c r="BL99" i="367"/>
  <c r="BK99" i="367"/>
  <c r="BJ99" i="367"/>
  <c r="BI99" i="367"/>
  <c r="BH99" i="367"/>
  <c r="BG99" i="367"/>
  <c r="BF99" i="367"/>
  <c r="BE99" i="367"/>
  <c r="BD99" i="367"/>
  <c r="BC99" i="367"/>
  <c r="BB99" i="367"/>
  <c r="BA99" i="367"/>
  <c r="AZ99" i="367"/>
  <c r="AY99" i="367"/>
  <c r="AX99" i="367"/>
  <c r="AW99" i="367"/>
  <c r="AV99" i="367"/>
  <c r="AU99" i="367"/>
  <c r="AT99" i="367"/>
  <c r="AS99" i="367"/>
  <c r="AR99" i="367"/>
  <c r="AQ99" i="367"/>
  <c r="AP99" i="367"/>
  <c r="AO99" i="367"/>
  <c r="AN99" i="367"/>
  <c r="AM99" i="367"/>
  <c r="AL99" i="367"/>
  <c r="AK99" i="367"/>
  <c r="AJ99" i="367"/>
  <c r="AI99" i="367"/>
  <c r="AH99" i="367"/>
  <c r="AG99" i="367"/>
  <c r="AF99" i="367"/>
  <c r="AE99" i="367"/>
  <c r="AD99" i="367"/>
  <c r="AC99" i="367"/>
  <c r="AB99" i="367"/>
  <c r="AA99" i="367"/>
  <c r="Z99" i="367"/>
  <c r="Y99" i="367"/>
  <c r="X99" i="367"/>
  <c r="W99" i="367"/>
  <c r="V99" i="367"/>
  <c r="U99" i="367"/>
  <c r="T99" i="367"/>
  <c r="S99" i="367"/>
  <c r="R99" i="367"/>
  <c r="Q99" i="367"/>
  <c r="N99" i="367"/>
  <c r="BX98" i="367"/>
  <c r="BW98" i="367"/>
  <c r="BV98" i="367"/>
  <c r="BU98" i="367"/>
  <c r="BT98" i="367"/>
  <c r="BS98" i="367"/>
  <c r="BR98" i="367"/>
  <c r="BQ98" i="367"/>
  <c r="BP98" i="367"/>
  <c r="BO98" i="367"/>
  <c r="BN98" i="367"/>
  <c r="BM98" i="367"/>
  <c r="BL98" i="367"/>
  <c r="BK98" i="367"/>
  <c r="BJ98" i="367"/>
  <c r="BI98" i="367"/>
  <c r="BH98" i="367"/>
  <c r="BG98" i="367"/>
  <c r="BF98" i="367"/>
  <c r="BE98" i="367"/>
  <c r="BD98" i="367"/>
  <c r="BC98" i="367"/>
  <c r="BB98" i="367"/>
  <c r="BA98" i="367"/>
  <c r="AZ98" i="367"/>
  <c r="AY98" i="367"/>
  <c r="AX98" i="367"/>
  <c r="AW98" i="367"/>
  <c r="AV98" i="367"/>
  <c r="AU98" i="367"/>
  <c r="AT98" i="367"/>
  <c r="AS98" i="367"/>
  <c r="AR98" i="367"/>
  <c r="AQ98" i="367"/>
  <c r="AP98" i="367"/>
  <c r="AO98" i="367"/>
  <c r="AN98" i="367"/>
  <c r="AM98" i="367"/>
  <c r="AL98" i="367"/>
  <c r="AK98" i="367"/>
  <c r="AJ98" i="367"/>
  <c r="AI98" i="367"/>
  <c r="AH98" i="367"/>
  <c r="AG98" i="367"/>
  <c r="AF98" i="367"/>
  <c r="AE98" i="367"/>
  <c r="AD98" i="367"/>
  <c r="AC98" i="367"/>
  <c r="AB98" i="367"/>
  <c r="AA98" i="367"/>
  <c r="Z98" i="367"/>
  <c r="Y98" i="367"/>
  <c r="X98" i="367"/>
  <c r="W98" i="367"/>
  <c r="V98" i="367"/>
  <c r="U98" i="367"/>
  <c r="T98" i="367"/>
  <c r="S98" i="367"/>
  <c r="R98" i="367"/>
  <c r="Q98" i="367"/>
  <c r="CC96" i="367"/>
  <c r="CD96" i="367" s="1"/>
  <c r="BX96" i="367"/>
  <c r="BW96" i="367"/>
  <c r="BV96" i="367"/>
  <c r="BU96" i="367"/>
  <c r="BT96" i="367"/>
  <c r="BS96" i="367"/>
  <c r="BR96" i="367"/>
  <c r="BQ96" i="367"/>
  <c r="BP96" i="367"/>
  <c r="BO96" i="367"/>
  <c r="BN96" i="367"/>
  <c r="BM96" i="367"/>
  <c r="BL96" i="367"/>
  <c r="BK96" i="367"/>
  <c r="BJ96" i="367"/>
  <c r="BI96" i="367"/>
  <c r="BH96" i="367"/>
  <c r="BG96" i="367"/>
  <c r="BF96" i="367"/>
  <c r="BE96" i="367"/>
  <c r="BD96" i="367"/>
  <c r="BC96" i="367"/>
  <c r="BB96" i="367"/>
  <c r="BA96" i="367"/>
  <c r="AZ96" i="367"/>
  <c r="AY96" i="367"/>
  <c r="AX96" i="367"/>
  <c r="AW96" i="367"/>
  <c r="AV96" i="367"/>
  <c r="AU96" i="367"/>
  <c r="AT96" i="367"/>
  <c r="AS96" i="367"/>
  <c r="AR96" i="367"/>
  <c r="AQ96" i="367"/>
  <c r="AP96" i="367"/>
  <c r="AO96" i="367"/>
  <c r="AN96" i="367"/>
  <c r="AM96" i="367"/>
  <c r="AL96" i="367"/>
  <c r="AK96" i="367"/>
  <c r="AJ96" i="367"/>
  <c r="AI96" i="367"/>
  <c r="AH96" i="367"/>
  <c r="AG96" i="367"/>
  <c r="AF96" i="367"/>
  <c r="AE96" i="367"/>
  <c r="AD96" i="367"/>
  <c r="AC96" i="367"/>
  <c r="AB96" i="367"/>
  <c r="AA96" i="367"/>
  <c r="Z96" i="367"/>
  <c r="Y96" i="367"/>
  <c r="X96" i="367"/>
  <c r="W96" i="367"/>
  <c r="V96" i="367"/>
  <c r="U96" i="367"/>
  <c r="T96" i="367"/>
  <c r="S96" i="367"/>
  <c r="R96" i="367"/>
  <c r="Q96" i="367"/>
  <c r="CA94" i="367"/>
  <c r="E94" i="367" s="1"/>
  <c r="BZ94" i="367"/>
  <c r="BY94" i="367"/>
  <c r="CB94" i="367" s="1"/>
  <c r="P94" i="367"/>
  <c r="N94" i="367"/>
  <c r="D94" i="367"/>
  <c r="CA93" i="367"/>
  <c r="CB93" i="367" s="1"/>
  <c r="BZ93" i="367"/>
  <c r="BY93" i="367"/>
  <c r="P93" i="367"/>
  <c r="N93" i="367"/>
  <c r="D93" i="367"/>
  <c r="C93" i="367"/>
  <c r="CA92" i="367"/>
  <c r="E92" i="367" s="1"/>
  <c r="BZ92" i="367"/>
  <c r="BY92" i="367"/>
  <c r="CB92" i="367" s="1"/>
  <c r="P92" i="367"/>
  <c r="N92" i="367"/>
  <c r="D92" i="367"/>
  <c r="CA91" i="367"/>
  <c r="E91" i="367" s="1"/>
  <c r="BZ91" i="367"/>
  <c r="BY91" i="367"/>
  <c r="CB91" i="367" s="1"/>
  <c r="P91" i="367"/>
  <c r="N91" i="367"/>
  <c r="D91" i="367"/>
  <c r="C91" i="367"/>
  <c r="CA90" i="367"/>
  <c r="E90" i="367" s="1"/>
  <c r="BZ90" i="367"/>
  <c r="BY90" i="367"/>
  <c r="CB90" i="367" s="1"/>
  <c r="P90" i="367"/>
  <c r="N90" i="367"/>
  <c r="D90" i="367"/>
  <c r="CA89" i="367"/>
  <c r="E89" i="367" s="1"/>
  <c r="BZ89" i="367"/>
  <c r="BY89" i="367"/>
  <c r="CB89" i="367" s="1"/>
  <c r="P89" i="367"/>
  <c r="N89" i="367"/>
  <c r="D89" i="367"/>
  <c r="C89" i="367"/>
  <c r="CB88" i="367"/>
  <c r="CA88" i="367"/>
  <c r="BZ88" i="367"/>
  <c r="BY88" i="367"/>
  <c r="P88" i="367"/>
  <c r="N88" i="367"/>
  <c r="F88" i="367"/>
  <c r="E88" i="367"/>
  <c r="D88" i="367"/>
  <c r="C88" i="367"/>
  <c r="CB87" i="367"/>
  <c r="CA87" i="367"/>
  <c r="BZ87" i="367"/>
  <c r="BY87" i="367"/>
  <c r="P87" i="367"/>
  <c r="N87" i="367"/>
  <c r="F87" i="367"/>
  <c r="E87" i="367"/>
  <c r="D87" i="367"/>
  <c r="C87" i="367"/>
  <c r="CB86" i="367"/>
  <c r="CA86" i="367"/>
  <c r="BZ86" i="367"/>
  <c r="BY86" i="367"/>
  <c r="P86" i="367"/>
  <c r="N86" i="367"/>
  <c r="F86" i="367"/>
  <c r="E86" i="367"/>
  <c r="D86" i="367"/>
  <c r="C86" i="367"/>
  <c r="CA85" i="367"/>
  <c r="BZ85" i="367"/>
  <c r="CB85" i="367" s="1"/>
  <c r="BY85" i="367"/>
  <c r="P85" i="367"/>
  <c r="N85" i="367"/>
  <c r="E85" i="367"/>
  <c r="D85" i="367"/>
  <c r="C85" i="367"/>
  <c r="CA84" i="367"/>
  <c r="BZ84" i="367"/>
  <c r="CB84" i="367" s="1"/>
  <c r="BY84" i="367"/>
  <c r="P84" i="367"/>
  <c r="N84" i="367"/>
  <c r="E84" i="367"/>
  <c r="D84" i="367"/>
  <c r="C84" i="367"/>
  <c r="CA83" i="367"/>
  <c r="BZ83" i="367"/>
  <c r="CB83" i="367" s="1"/>
  <c r="BY83" i="367"/>
  <c r="P83" i="367"/>
  <c r="N83" i="367"/>
  <c r="E83" i="367"/>
  <c r="D83" i="367"/>
  <c r="C83" i="367"/>
  <c r="CB82" i="367"/>
  <c r="CA82" i="367"/>
  <c r="BZ82" i="367"/>
  <c r="BY82" i="367"/>
  <c r="P82" i="367"/>
  <c r="N82" i="367"/>
  <c r="F82" i="367"/>
  <c r="E82" i="367"/>
  <c r="D82" i="367"/>
  <c r="C82" i="367"/>
  <c r="CA81" i="367"/>
  <c r="BZ81" i="367"/>
  <c r="CB81" i="367" s="1"/>
  <c r="BY81" i="367"/>
  <c r="P81" i="367"/>
  <c r="N81" i="367"/>
  <c r="E81" i="367"/>
  <c r="D81" i="367"/>
  <c r="C81" i="367"/>
  <c r="CA80" i="367"/>
  <c r="BZ80" i="367"/>
  <c r="BY80" i="367"/>
  <c r="CB80" i="367" s="1"/>
  <c r="P80" i="367"/>
  <c r="N80" i="367"/>
  <c r="E80" i="367"/>
  <c r="D80" i="367"/>
  <c r="C80" i="367"/>
  <c r="CA79" i="367"/>
  <c r="BZ79" i="367"/>
  <c r="CB79" i="367" s="1"/>
  <c r="BY79" i="367"/>
  <c r="P79" i="367"/>
  <c r="N79" i="367"/>
  <c r="E79" i="367"/>
  <c r="D79" i="367"/>
  <c r="C79" i="367"/>
  <c r="CB78" i="367"/>
  <c r="CA78" i="367"/>
  <c r="BZ78" i="367"/>
  <c r="BY78" i="367"/>
  <c r="P78" i="367"/>
  <c r="N78" i="367"/>
  <c r="F78" i="367"/>
  <c r="E78" i="367"/>
  <c r="D78" i="367"/>
  <c r="C78" i="367"/>
  <c r="CA77" i="367"/>
  <c r="BZ77" i="367"/>
  <c r="CB77" i="367" s="1"/>
  <c r="BY77" i="367"/>
  <c r="P77" i="367"/>
  <c r="N77" i="367"/>
  <c r="E77" i="367"/>
  <c r="D77" i="367"/>
  <c r="C77" i="367"/>
  <c r="AF52" i="367"/>
  <c r="AA53" i="367"/>
  <c r="V50" i="367"/>
  <c r="P76" i="367"/>
  <c r="N76" i="367"/>
  <c r="E76" i="367"/>
  <c r="D76" i="367"/>
  <c r="C76" i="367"/>
  <c r="CA75" i="367"/>
  <c r="BZ75" i="367"/>
  <c r="BZ95" i="367" s="1"/>
  <c r="BY75" i="367"/>
  <c r="P75" i="367"/>
  <c r="N75" i="367"/>
  <c r="E75" i="367"/>
  <c r="D75" i="367"/>
  <c r="C75" i="367"/>
  <c r="CC73" i="367"/>
  <c r="CD73" i="367" s="1"/>
  <c r="CB73" i="367"/>
  <c r="K73" i="367" s="1"/>
  <c r="AZ29" i="367" s="1"/>
  <c r="A73" i="367"/>
  <c r="AF53" i="367"/>
  <c r="V53" i="367"/>
  <c r="Q53" i="367"/>
  <c r="O53" i="367"/>
  <c r="AA52" i="367"/>
  <c r="V52" i="367"/>
  <c r="Q52" i="367"/>
  <c r="O52" i="367"/>
  <c r="AF51" i="367"/>
  <c r="V51" i="367"/>
  <c r="Q51" i="367"/>
  <c r="O51" i="367"/>
  <c r="AF50" i="367"/>
  <c r="AA50" i="367"/>
  <c r="Q50" i="367"/>
  <c r="O50" i="367"/>
  <c r="AF49" i="367"/>
  <c r="AA49" i="367"/>
  <c r="V49" i="367"/>
  <c r="Q49" i="367"/>
  <c r="O49" i="367"/>
  <c r="AF48" i="367"/>
  <c r="AA48" i="367"/>
  <c r="V48" i="367"/>
  <c r="Q48" i="367"/>
  <c r="O48" i="367"/>
  <c r="AF47" i="367"/>
  <c r="AA47" i="367"/>
  <c r="V47" i="367"/>
  <c r="Q47" i="367"/>
  <c r="O47" i="367"/>
  <c r="AF46" i="367"/>
  <c r="AA46" i="367"/>
  <c r="V46" i="367"/>
  <c r="Q46" i="367"/>
  <c r="O46" i="367"/>
  <c r="O87" i="367" s="1"/>
  <c r="B87" i="367" s="1"/>
  <c r="AF45" i="367"/>
  <c r="AA45" i="367"/>
  <c r="V45" i="367"/>
  <c r="Q45" i="367"/>
  <c r="O45" i="367"/>
  <c r="O86" i="367" s="1"/>
  <c r="B86" i="367" s="1"/>
  <c r="AF44" i="367"/>
  <c r="AA44" i="367"/>
  <c r="V44" i="367"/>
  <c r="Q44" i="367"/>
  <c r="O44" i="367"/>
  <c r="O85" i="367" s="1"/>
  <c r="B85" i="367" s="1"/>
  <c r="CD43" i="367"/>
  <c r="AF43" i="367"/>
  <c r="AA43" i="367"/>
  <c r="V43" i="367"/>
  <c r="Q43" i="367"/>
  <c r="O43" i="367"/>
  <c r="AF42" i="367"/>
  <c r="AA42" i="367"/>
  <c r="V42" i="367"/>
  <c r="Q42" i="367"/>
  <c r="O42" i="367"/>
  <c r="O83" i="367" s="1"/>
  <c r="B83" i="367" s="1"/>
  <c r="AF41" i="367"/>
  <c r="AA41" i="367"/>
  <c r="V41" i="367"/>
  <c r="Q41" i="367"/>
  <c r="O41" i="367"/>
  <c r="O116" i="367" s="1"/>
  <c r="B116" i="367" s="1"/>
  <c r="AF40" i="367"/>
  <c r="AA40" i="367"/>
  <c r="V40" i="367"/>
  <c r="Q40" i="367"/>
  <c r="O40" i="367"/>
  <c r="O81" i="367" s="1"/>
  <c r="B81" i="367" s="1"/>
  <c r="AF39" i="367"/>
  <c r="AA39" i="367"/>
  <c r="V39" i="367"/>
  <c r="Q39" i="367"/>
  <c r="O39" i="367"/>
  <c r="O80" i="367" s="1"/>
  <c r="B80" i="367" s="1"/>
  <c r="AF38" i="367"/>
  <c r="AA38" i="367"/>
  <c r="V38" i="367"/>
  <c r="Q38" i="367"/>
  <c r="O38" i="367"/>
  <c r="AF37" i="367"/>
  <c r="AA37" i="367"/>
  <c r="V37" i="367"/>
  <c r="Q37" i="367"/>
  <c r="O37" i="367"/>
  <c r="AF36" i="367"/>
  <c r="AA36" i="367"/>
  <c r="V36" i="367"/>
  <c r="Q36" i="367"/>
  <c r="O36" i="367"/>
  <c r="O111" i="367" s="1"/>
  <c r="B111" i="367" s="1"/>
  <c r="AF35" i="367"/>
  <c r="AA35" i="367"/>
  <c r="V35" i="367"/>
  <c r="Q35" i="367"/>
  <c r="O35" i="367"/>
  <c r="AF34" i="367"/>
  <c r="AA34" i="367"/>
  <c r="V34" i="367"/>
  <c r="Q34" i="367"/>
  <c r="O34" i="367"/>
  <c r="O75" i="367" s="1"/>
  <c r="B75" i="367" s="1"/>
  <c r="CD29" i="367"/>
  <c r="BR29" i="367"/>
  <c r="BR27" i="367"/>
  <c r="CD27" i="367" s="1"/>
  <c r="AZ27" i="367"/>
  <c r="BZ26" i="367"/>
  <c r="BR23" i="367"/>
  <c r="CD23" i="367" s="1"/>
  <c r="AZ23" i="367"/>
  <c r="AJ23" i="367"/>
  <c r="BR21" i="367"/>
  <c r="AZ21" i="367"/>
  <c r="BD131" i="367" s="1"/>
  <c r="U17" i="367"/>
  <c r="BR16" i="367"/>
  <c r="AJ16" i="367"/>
  <c r="U16" i="367"/>
  <c r="BR15" i="367"/>
  <c r="AJ15" i="367"/>
  <c r="U15" i="367"/>
  <c r="BR14" i="367"/>
  <c r="U14" i="367"/>
  <c r="BR13" i="367"/>
  <c r="U13" i="367"/>
  <c r="CB8" i="367"/>
  <c r="CB7" i="367"/>
  <c r="CB6" i="367"/>
  <c r="BX239" i="366"/>
  <c r="BW239" i="366"/>
  <c r="BV239" i="366"/>
  <c r="BU239" i="366"/>
  <c r="BT239" i="366"/>
  <c r="BS239" i="366"/>
  <c r="BR239" i="366"/>
  <c r="BQ239" i="366"/>
  <c r="BP239" i="366"/>
  <c r="BO239" i="366"/>
  <c r="BN239" i="366"/>
  <c r="BM239" i="366"/>
  <c r="BL239" i="366"/>
  <c r="BK239" i="366"/>
  <c r="BJ239" i="366"/>
  <c r="BI239" i="366"/>
  <c r="BH239" i="366"/>
  <c r="BG239" i="366"/>
  <c r="BF239" i="366"/>
  <c r="BE239" i="366"/>
  <c r="BD239" i="366"/>
  <c r="BC239" i="366"/>
  <c r="BB239" i="366"/>
  <c r="BA239" i="366"/>
  <c r="AZ239" i="366"/>
  <c r="AY239" i="366"/>
  <c r="AX239" i="366"/>
  <c r="AW239" i="366"/>
  <c r="AV239" i="366"/>
  <c r="AU239" i="366"/>
  <c r="AT239" i="366"/>
  <c r="AS239" i="366"/>
  <c r="AR239" i="366"/>
  <c r="AQ239" i="366"/>
  <c r="AP239" i="366"/>
  <c r="AO239" i="366"/>
  <c r="AN239" i="366"/>
  <c r="AM239" i="366"/>
  <c r="AL239" i="366"/>
  <c r="AK239" i="366"/>
  <c r="AJ239" i="366"/>
  <c r="AI239" i="366"/>
  <c r="AH239" i="366"/>
  <c r="AG239" i="366"/>
  <c r="AF239" i="366"/>
  <c r="AE239" i="366"/>
  <c r="AD239" i="366"/>
  <c r="AC239" i="366"/>
  <c r="AB239" i="366"/>
  <c r="AA239" i="366"/>
  <c r="Z239" i="366"/>
  <c r="Y239" i="366"/>
  <c r="X239" i="366"/>
  <c r="W239" i="366"/>
  <c r="V239" i="366"/>
  <c r="U239" i="366"/>
  <c r="T239" i="366"/>
  <c r="S239" i="366"/>
  <c r="R239" i="366"/>
  <c r="Q239" i="366"/>
  <c r="BX238" i="366"/>
  <c r="BW238" i="366"/>
  <c r="BV238" i="366"/>
  <c r="BU238" i="366"/>
  <c r="BT238" i="366"/>
  <c r="BS238" i="366"/>
  <c r="BR238" i="366"/>
  <c r="BQ238" i="366"/>
  <c r="BP238" i="366"/>
  <c r="BO238" i="366"/>
  <c r="BN238" i="366"/>
  <c r="BM238" i="366"/>
  <c r="BL238" i="366"/>
  <c r="BK238" i="366"/>
  <c r="BJ238" i="366"/>
  <c r="BI238" i="366"/>
  <c r="BH238" i="366"/>
  <c r="BG238" i="366"/>
  <c r="BF238" i="366"/>
  <c r="BE238" i="366"/>
  <c r="BD238" i="366"/>
  <c r="BC238" i="366"/>
  <c r="BB238" i="366"/>
  <c r="BA238" i="366"/>
  <c r="AZ238" i="366"/>
  <c r="AY238" i="366"/>
  <c r="AX238" i="366"/>
  <c r="AW238" i="366"/>
  <c r="AV238" i="366"/>
  <c r="AU238" i="366"/>
  <c r="AT238" i="366"/>
  <c r="AS238" i="366"/>
  <c r="AR238" i="366"/>
  <c r="AQ238" i="366"/>
  <c r="AP238" i="366"/>
  <c r="AO238" i="366"/>
  <c r="AN238" i="366"/>
  <c r="AM238" i="366"/>
  <c r="AL238" i="366"/>
  <c r="AK238" i="366"/>
  <c r="AJ238" i="366"/>
  <c r="AI238" i="366"/>
  <c r="AH238" i="366"/>
  <c r="AG238" i="366"/>
  <c r="AF238" i="366"/>
  <c r="AE238" i="366"/>
  <c r="AD238" i="366"/>
  <c r="AC238" i="366"/>
  <c r="AB238" i="366"/>
  <c r="AA238" i="366"/>
  <c r="Z238" i="366"/>
  <c r="Y238" i="366"/>
  <c r="X238" i="366"/>
  <c r="W238" i="366"/>
  <c r="V238" i="366"/>
  <c r="U238" i="366"/>
  <c r="T238" i="366"/>
  <c r="S238" i="366"/>
  <c r="R238" i="366"/>
  <c r="Q238" i="366"/>
  <c r="P238" i="366"/>
  <c r="H238" i="366"/>
  <c r="CC236" i="366" s="1"/>
  <c r="CD236" i="366" s="1"/>
  <c r="BX237" i="366"/>
  <c r="BW237" i="366"/>
  <c r="BV237" i="366"/>
  <c r="BU237" i="366"/>
  <c r="BT237" i="366"/>
  <c r="BS237" i="366"/>
  <c r="BR237" i="366"/>
  <c r="BQ237" i="366"/>
  <c r="BP237" i="366"/>
  <c r="BO237" i="366"/>
  <c r="BN237" i="366"/>
  <c r="BM237" i="366"/>
  <c r="BL237" i="366"/>
  <c r="BK237" i="366"/>
  <c r="BJ237" i="366"/>
  <c r="BI237" i="366"/>
  <c r="BH237" i="366"/>
  <c r="BG237" i="366"/>
  <c r="BF237" i="366"/>
  <c r="BE237" i="366"/>
  <c r="BD237" i="366"/>
  <c r="BC237" i="366"/>
  <c r="BB237" i="366"/>
  <c r="BA237" i="366"/>
  <c r="AZ237" i="366"/>
  <c r="AY237" i="366"/>
  <c r="AX237" i="366"/>
  <c r="AW237" i="366"/>
  <c r="AV237" i="366"/>
  <c r="AU237" i="366"/>
  <c r="AT237" i="366"/>
  <c r="AS237" i="366"/>
  <c r="AR237" i="366"/>
  <c r="AQ237" i="366"/>
  <c r="AP237" i="366"/>
  <c r="AO237" i="366"/>
  <c r="AN237" i="366"/>
  <c r="AM237" i="366"/>
  <c r="AL237" i="366"/>
  <c r="AK237" i="366"/>
  <c r="AJ237" i="366"/>
  <c r="AI237" i="366"/>
  <c r="AH237" i="366"/>
  <c r="AG237" i="366"/>
  <c r="AF237" i="366"/>
  <c r="AE237" i="366"/>
  <c r="AD237" i="366"/>
  <c r="AC237" i="366"/>
  <c r="AB237" i="366"/>
  <c r="AA237" i="366"/>
  <c r="Z237" i="366"/>
  <c r="Y237" i="366"/>
  <c r="X237" i="366"/>
  <c r="W237" i="366"/>
  <c r="V237" i="366"/>
  <c r="U237" i="366"/>
  <c r="T237" i="366"/>
  <c r="S237" i="366"/>
  <c r="R237" i="366"/>
  <c r="Q237" i="366"/>
  <c r="P237" i="366"/>
  <c r="BX236" i="366"/>
  <c r="BW236" i="366"/>
  <c r="BV236" i="366"/>
  <c r="BU236" i="366"/>
  <c r="BT236" i="366"/>
  <c r="BS236" i="366"/>
  <c r="BR236" i="366"/>
  <c r="BQ236" i="366"/>
  <c r="BP236" i="366"/>
  <c r="BO236" i="366"/>
  <c r="BN236" i="366"/>
  <c r="BM236" i="366"/>
  <c r="BL236" i="366"/>
  <c r="BK236" i="366"/>
  <c r="BJ236" i="366"/>
  <c r="BI236" i="366"/>
  <c r="BH236" i="366"/>
  <c r="BG236" i="366"/>
  <c r="BF236" i="366"/>
  <c r="BE236" i="366"/>
  <c r="BD236" i="366"/>
  <c r="BC236" i="366"/>
  <c r="BB236" i="366"/>
  <c r="BA236" i="366"/>
  <c r="AZ236" i="366"/>
  <c r="AY236" i="366"/>
  <c r="AX236" i="366"/>
  <c r="AW236" i="366"/>
  <c r="AV236" i="366"/>
  <c r="AU236" i="366"/>
  <c r="AT236" i="366"/>
  <c r="AS236" i="366"/>
  <c r="AR236" i="366"/>
  <c r="AQ236" i="366"/>
  <c r="AP236" i="366"/>
  <c r="AO236" i="366"/>
  <c r="AN236" i="366"/>
  <c r="AM236" i="366"/>
  <c r="AL236" i="366"/>
  <c r="AK236" i="366"/>
  <c r="AJ236" i="366"/>
  <c r="AI236" i="366"/>
  <c r="AH236" i="366"/>
  <c r="AG236" i="366"/>
  <c r="AF236" i="366"/>
  <c r="AE236" i="366"/>
  <c r="AD236" i="366"/>
  <c r="AC236" i="366"/>
  <c r="AB236" i="366"/>
  <c r="AA236" i="366"/>
  <c r="Z236" i="366"/>
  <c r="Y236" i="366"/>
  <c r="X236" i="366"/>
  <c r="W236" i="366"/>
  <c r="V236" i="366"/>
  <c r="U236" i="366"/>
  <c r="T236" i="366"/>
  <c r="S236" i="366"/>
  <c r="R236" i="366"/>
  <c r="Q236" i="366"/>
  <c r="P236" i="366"/>
  <c r="N236" i="366"/>
  <c r="BX235" i="366"/>
  <c r="BW235" i="366"/>
  <c r="BV235" i="366"/>
  <c r="BU235" i="366"/>
  <c r="BT235" i="366"/>
  <c r="BS235" i="366"/>
  <c r="BR235" i="366"/>
  <c r="BQ235" i="366"/>
  <c r="BP235" i="366"/>
  <c r="BO235" i="366"/>
  <c r="BN235" i="366"/>
  <c r="BM235" i="366"/>
  <c r="BL235" i="366"/>
  <c r="BK235" i="366"/>
  <c r="BJ235" i="366"/>
  <c r="BI235" i="366"/>
  <c r="BH235" i="366"/>
  <c r="BG235" i="366"/>
  <c r="BF235" i="366"/>
  <c r="BE235" i="366"/>
  <c r="BD235" i="366"/>
  <c r="BC235" i="366"/>
  <c r="BB235" i="366"/>
  <c r="BA235" i="366"/>
  <c r="AZ235" i="366"/>
  <c r="AY235" i="366"/>
  <c r="AX235" i="366"/>
  <c r="AW235" i="366"/>
  <c r="AV235" i="366"/>
  <c r="AU235" i="366"/>
  <c r="AT235" i="366"/>
  <c r="AS235" i="366"/>
  <c r="AR235" i="366"/>
  <c r="AQ235" i="366"/>
  <c r="AP235" i="366"/>
  <c r="AO235" i="366"/>
  <c r="AN235" i="366"/>
  <c r="AM235" i="366"/>
  <c r="AL235" i="366"/>
  <c r="AK235" i="366"/>
  <c r="AJ235" i="366"/>
  <c r="AI235" i="366"/>
  <c r="AH235" i="366"/>
  <c r="AG235" i="366"/>
  <c r="AF235" i="366"/>
  <c r="AE235" i="366"/>
  <c r="AD235" i="366"/>
  <c r="AC235" i="366"/>
  <c r="AB235" i="366"/>
  <c r="AA235" i="366"/>
  <c r="Z235" i="366"/>
  <c r="Y235" i="366"/>
  <c r="X235" i="366"/>
  <c r="W235" i="366"/>
  <c r="V235" i="366"/>
  <c r="U235" i="366"/>
  <c r="T235" i="366"/>
  <c r="S235" i="366"/>
  <c r="R235" i="366"/>
  <c r="Q235" i="366"/>
  <c r="N235" i="366"/>
  <c r="BX234" i="366"/>
  <c r="BW234" i="366"/>
  <c r="BV234" i="366"/>
  <c r="BU234" i="366"/>
  <c r="BT234" i="366"/>
  <c r="BS234" i="366"/>
  <c r="BR234" i="366"/>
  <c r="BQ234" i="366"/>
  <c r="BP234" i="366"/>
  <c r="BO234" i="366"/>
  <c r="BN234" i="366"/>
  <c r="BM234" i="366"/>
  <c r="BL234" i="366"/>
  <c r="BK234" i="366"/>
  <c r="BJ234" i="366"/>
  <c r="BI234" i="366"/>
  <c r="BH234" i="366"/>
  <c r="BG234" i="366"/>
  <c r="BF234" i="366"/>
  <c r="BE234" i="366"/>
  <c r="BD234" i="366"/>
  <c r="BC234" i="366"/>
  <c r="BB234" i="366"/>
  <c r="BA234" i="366"/>
  <c r="AZ234" i="366"/>
  <c r="AY234" i="366"/>
  <c r="AX234" i="366"/>
  <c r="AW234" i="366"/>
  <c r="AV234" i="366"/>
  <c r="AU234" i="366"/>
  <c r="AT234" i="366"/>
  <c r="AS234" i="366"/>
  <c r="AR234" i="366"/>
  <c r="AQ234" i="366"/>
  <c r="AP234" i="366"/>
  <c r="AO234" i="366"/>
  <c r="AN234" i="366"/>
  <c r="AM234" i="366"/>
  <c r="AL234" i="366"/>
  <c r="AK234" i="366"/>
  <c r="AJ234" i="366"/>
  <c r="AI234" i="366"/>
  <c r="AH234" i="366"/>
  <c r="AG234" i="366"/>
  <c r="AF234" i="366"/>
  <c r="AE234" i="366"/>
  <c r="AD234" i="366"/>
  <c r="AC234" i="366"/>
  <c r="AB234" i="366"/>
  <c r="AA234" i="366"/>
  <c r="Z234" i="366"/>
  <c r="Y234" i="366"/>
  <c r="X234" i="366"/>
  <c r="W234" i="366"/>
  <c r="V234" i="366"/>
  <c r="U234" i="366"/>
  <c r="T234" i="366"/>
  <c r="S234" i="366"/>
  <c r="R234" i="366"/>
  <c r="Q234" i="366"/>
  <c r="G234" i="366"/>
  <c r="CC232" i="366"/>
  <c r="CD232" i="366" s="1"/>
  <c r="BX232" i="366"/>
  <c r="BW232" i="366"/>
  <c r="BV232" i="366"/>
  <c r="BU232" i="366"/>
  <c r="BT232" i="366"/>
  <c r="BS232" i="366"/>
  <c r="BR232" i="366"/>
  <c r="BQ232" i="366"/>
  <c r="BP232" i="366"/>
  <c r="BO232" i="366"/>
  <c r="BN232" i="366"/>
  <c r="BM232" i="366"/>
  <c r="BL232" i="366"/>
  <c r="BK232" i="366"/>
  <c r="BJ232" i="366"/>
  <c r="BI232" i="366"/>
  <c r="BH232" i="366"/>
  <c r="BG232" i="366"/>
  <c r="BF232" i="366"/>
  <c r="BE232" i="366"/>
  <c r="BD232" i="366"/>
  <c r="BC232" i="366"/>
  <c r="BB232" i="366"/>
  <c r="BA232" i="366"/>
  <c r="AZ232" i="366"/>
  <c r="AY232" i="366"/>
  <c r="AX232" i="366"/>
  <c r="AW232" i="366"/>
  <c r="AV232" i="366"/>
  <c r="AU232" i="366"/>
  <c r="AT232" i="366"/>
  <c r="AS232" i="366"/>
  <c r="AR232" i="366"/>
  <c r="AQ232" i="366"/>
  <c r="AP232" i="366"/>
  <c r="AO232" i="366"/>
  <c r="AN232" i="366"/>
  <c r="AM232" i="366"/>
  <c r="AL232" i="366"/>
  <c r="AK232" i="366"/>
  <c r="AJ232" i="366"/>
  <c r="AI232" i="366"/>
  <c r="AH232" i="366"/>
  <c r="AG232" i="366"/>
  <c r="AF232" i="366"/>
  <c r="AE232" i="366"/>
  <c r="AD232" i="366"/>
  <c r="AC232" i="366"/>
  <c r="AB232" i="366"/>
  <c r="AA232" i="366"/>
  <c r="Z232" i="366"/>
  <c r="Y232" i="366"/>
  <c r="X232" i="366"/>
  <c r="W232" i="366"/>
  <c r="V232" i="366"/>
  <c r="U232" i="366"/>
  <c r="T232" i="366"/>
  <c r="S232" i="366"/>
  <c r="R232" i="366"/>
  <c r="Q232" i="366"/>
  <c r="BZ231" i="366"/>
  <c r="CA230" i="366"/>
  <c r="BZ230" i="366"/>
  <c r="BY230" i="366"/>
  <c r="CB230" i="366" s="1"/>
  <c r="P230" i="366"/>
  <c r="N230" i="366"/>
  <c r="E230" i="366"/>
  <c r="D230" i="366"/>
  <c r="CA229" i="366"/>
  <c r="BZ229" i="366"/>
  <c r="BY229" i="366"/>
  <c r="CB229" i="366" s="1"/>
  <c r="P229" i="366"/>
  <c r="N229" i="366"/>
  <c r="E229" i="366"/>
  <c r="D229" i="366"/>
  <c r="CA228" i="366"/>
  <c r="BZ228" i="366"/>
  <c r="BY228" i="366"/>
  <c r="CB228" i="366" s="1"/>
  <c r="P228" i="366"/>
  <c r="N228" i="366"/>
  <c r="E228" i="366"/>
  <c r="D228" i="366"/>
  <c r="CA227" i="366"/>
  <c r="BZ227" i="366"/>
  <c r="BY227" i="366"/>
  <c r="CB227" i="366" s="1"/>
  <c r="P227" i="366"/>
  <c r="N227" i="366"/>
  <c r="E227" i="366"/>
  <c r="D227" i="366"/>
  <c r="CA226" i="366"/>
  <c r="BZ226" i="366"/>
  <c r="BY226" i="366"/>
  <c r="CB226" i="366" s="1"/>
  <c r="P226" i="366"/>
  <c r="N226" i="366"/>
  <c r="E226" i="366"/>
  <c r="D226" i="366"/>
  <c r="CA225" i="366"/>
  <c r="BZ225" i="366"/>
  <c r="BY225" i="366"/>
  <c r="CB225" i="366" s="1"/>
  <c r="P225" i="366"/>
  <c r="N225" i="366"/>
  <c r="E225" i="366"/>
  <c r="D225" i="366"/>
  <c r="CA224" i="366"/>
  <c r="BZ224" i="366"/>
  <c r="BY224" i="366"/>
  <c r="CB224" i="366" s="1"/>
  <c r="P224" i="366"/>
  <c r="N224" i="366"/>
  <c r="E224" i="366"/>
  <c r="D224" i="366"/>
  <c r="CA223" i="366"/>
  <c r="BZ223" i="366"/>
  <c r="BY223" i="366"/>
  <c r="CB223" i="366" s="1"/>
  <c r="P223" i="366"/>
  <c r="N223" i="366"/>
  <c r="E223" i="366"/>
  <c r="D223" i="366"/>
  <c r="CA222" i="366"/>
  <c r="BZ222" i="366"/>
  <c r="BY222" i="366"/>
  <c r="CB222" i="366" s="1"/>
  <c r="P222" i="366"/>
  <c r="N222" i="366"/>
  <c r="E222" i="366"/>
  <c r="D222" i="366"/>
  <c r="CA221" i="366"/>
  <c r="BZ221" i="366"/>
  <c r="BY221" i="366"/>
  <c r="CB221" i="366" s="1"/>
  <c r="P221" i="366"/>
  <c r="N221" i="366"/>
  <c r="E221" i="366"/>
  <c r="D221" i="366"/>
  <c r="CA220" i="366"/>
  <c r="BZ220" i="366"/>
  <c r="BY220" i="366"/>
  <c r="CB220" i="366" s="1"/>
  <c r="P220" i="366"/>
  <c r="N220" i="366"/>
  <c r="E220" i="366"/>
  <c r="D220" i="366"/>
  <c r="CA219" i="366"/>
  <c r="BZ219" i="366"/>
  <c r="BY219" i="366"/>
  <c r="CB219" i="366" s="1"/>
  <c r="P219" i="366"/>
  <c r="N219" i="366"/>
  <c r="E219" i="366"/>
  <c r="D219" i="366"/>
  <c r="CA218" i="366"/>
  <c r="BZ218" i="366"/>
  <c r="BY218" i="366"/>
  <c r="CB218" i="366" s="1"/>
  <c r="P218" i="366"/>
  <c r="N218" i="366"/>
  <c r="E218" i="366"/>
  <c r="D218" i="366"/>
  <c r="CA217" i="366"/>
  <c r="BZ217" i="366"/>
  <c r="BY217" i="366"/>
  <c r="CB217" i="366" s="1"/>
  <c r="P217" i="366"/>
  <c r="N217" i="366"/>
  <c r="E217" i="366"/>
  <c r="D217" i="366"/>
  <c r="CA216" i="366"/>
  <c r="BZ216" i="366"/>
  <c r="BY216" i="366"/>
  <c r="CB216" i="366" s="1"/>
  <c r="P216" i="366"/>
  <c r="N216" i="366"/>
  <c r="E216" i="366"/>
  <c r="D216" i="366"/>
  <c r="CA215" i="366"/>
  <c r="BZ215" i="366"/>
  <c r="BY215" i="366"/>
  <c r="CB215" i="366" s="1"/>
  <c r="P215" i="366"/>
  <c r="N215" i="366"/>
  <c r="E215" i="366"/>
  <c r="D215" i="366"/>
  <c r="CA214" i="366"/>
  <c r="BZ214" i="366"/>
  <c r="BY214" i="366"/>
  <c r="CB214" i="366" s="1"/>
  <c r="P214" i="366"/>
  <c r="N214" i="366"/>
  <c r="E214" i="366"/>
  <c r="D214" i="366"/>
  <c r="CA213" i="366"/>
  <c r="BZ213" i="366"/>
  <c r="BY213" i="366"/>
  <c r="CB213" i="366" s="1"/>
  <c r="P213" i="366"/>
  <c r="N213" i="366"/>
  <c r="E213" i="366"/>
  <c r="D213" i="366"/>
  <c r="CA212" i="366"/>
  <c r="BZ212" i="366"/>
  <c r="BY212" i="366"/>
  <c r="CB212" i="366" s="1"/>
  <c r="P212" i="366"/>
  <c r="N212" i="366"/>
  <c r="E212" i="366"/>
  <c r="D212" i="366"/>
  <c r="CA211" i="366"/>
  <c r="CA231" i="366" s="1"/>
  <c r="BZ211" i="366"/>
  <c r="BY211" i="366"/>
  <c r="C211" i="366" s="1"/>
  <c r="P211" i="366"/>
  <c r="N211" i="366"/>
  <c r="E211" i="366"/>
  <c r="D211" i="366"/>
  <c r="CC209" i="366"/>
  <c r="CD209" i="366" s="1"/>
  <c r="CB209" i="366"/>
  <c r="K209" i="366" s="1"/>
  <c r="A209" i="366"/>
  <c r="A210" i="366" s="1"/>
  <c r="A211" i="366" s="1"/>
  <c r="A212" i="366" s="1"/>
  <c r="A213" i="366" s="1"/>
  <c r="A214" i="366" s="1"/>
  <c r="A215" i="366" s="1"/>
  <c r="A216" i="366" s="1"/>
  <c r="A217" i="366" s="1"/>
  <c r="A218" i="366" s="1"/>
  <c r="A219" i="366" s="1"/>
  <c r="A220" i="366" s="1"/>
  <c r="A221" i="366" s="1"/>
  <c r="A222" i="366" s="1"/>
  <c r="A223" i="366" s="1"/>
  <c r="A224" i="366" s="1"/>
  <c r="A225" i="366" s="1"/>
  <c r="A226" i="366" s="1"/>
  <c r="A227" i="366" s="1"/>
  <c r="A228" i="366" s="1"/>
  <c r="A229" i="366" s="1"/>
  <c r="A230" i="366" s="1"/>
  <c r="A231" i="366" s="1"/>
  <c r="A232" i="366" s="1"/>
  <c r="A233" i="366" s="1"/>
  <c r="A234" i="366" s="1"/>
  <c r="A236" i="366" s="1"/>
  <c r="A237" i="366" s="1"/>
  <c r="A238" i="366" s="1"/>
  <c r="A239" i="366" s="1"/>
  <c r="A240" i="366" s="1"/>
  <c r="BX205" i="366"/>
  <c r="BW205" i="366"/>
  <c r="BV205" i="366"/>
  <c r="BU205" i="366"/>
  <c r="BT205" i="366"/>
  <c r="BS205" i="366"/>
  <c r="BR205" i="366"/>
  <c r="BQ205" i="366"/>
  <c r="BP205" i="366"/>
  <c r="BO205" i="366"/>
  <c r="BN205" i="366"/>
  <c r="BM205" i="366"/>
  <c r="BL205" i="366"/>
  <c r="BK205" i="366"/>
  <c r="BJ205" i="366"/>
  <c r="BI205" i="366"/>
  <c r="BH205" i="366"/>
  <c r="BG205" i="366"/>
  <c r="BF205" i="366"/>
  <c r="BE205" i="366"/>
  <c r="BD205" i="366"/>
  <c r="BC205" i="366"/>
  <c r="BB205" i="366"/>
  <c r="BA205" i="366"/>
  <c r="AZ205" i="366"/>
  <c r="AY205" i="366"/>
  <c r="AX205" i="366"/>
  <c r="AW205" i="366"/>
  <c r="AV205" i="366"/>
  <c r="AU205" i="366"/>
  <c r="AT205" i="366"/>
  <c r="AS205" i="366"/>
  <c r="AR205" i="366"/>
  <c r="AQ205" i="366"/>
  <c r="AP205" i="366"/>
  <c r="AO205" i="366"/>
  <c r="AN205" i="366"/>
  <c r="AM205" i="366"/>
  <c r="AL205" i="366"/>
  <c r="AK205" i="366"/>
  <c r="AJ205" i="366"/>
  <c r="AI205" i="366"/>
  <c r="AH205" i="366"/>
  <c r="AG205" i="366"/>
  <c r="AF205" i="366"/>
  <c r="AE205" i="366"/>
  <c r="AD205" i="366"/>
  <c r="AC205" i="366"/>
  <c r="AB205" i="366"/>
  <c r="AA205" i="366"/>
  <c r="Z205" i="366"/>
  <c r="Y205" i="366"/>
  <c r="X205" i="366"/>
  <c r="W205" i="366"/>
  <c r="V205" i="366"/>
  <c r="U205" i="366"/>
  <c r="T205" i="366"/>
  <c r="S205" i="366"/>
  <c r="R205" i="366"/>
  <c r="Q205" i="366"/>
  <c r="BX204" i="366"/>
  <c r="BW204" i="366"/>
  <c r="BV204" i="366"/>
  <c r="BU204" i="366"/>
  <c r="BT204" i="366"/>
  <c r="BS204" i="366"/>
  <c r="BR204" i="366"/>
  <c r="BQ204" i="366"/>
  <c r="BP204" i="366"/>
  <c r="BO204" i="366"/>
  <c r="BN204" i="366"/>
  <c r="BM204" i="366"/>
  <c r="BL204" i="366"/>
  <c r="BK204" i="366"/>
  <c r="BJ204" i="366"/>
  <c r="BI204" i="366"/>
  <c r="BH204" i="366"/>
  <c r="BG204" i="366"/>
  <c r="BF204" i="366"/>
  <c r="BE204" i="366"/>
  <c r="BD204" i="366"/>
  <c r="BC204" i="366"/>
  <c r="BB204" i="366"/>
  <c r="BA204" i="366"/>
  <c r="AZ204" i="366"/>
  <c r="AY204" i="366"/>
  <c r="AX204" i="366"/>
  <c r="AW204" i="366"/>
  <c r="AV204" i="366"/>
  <c r="AU204" i="366"/>
  <c r="AT204" i="366"/>
  <c r="AS204" i="366"/>
  <c r="AR204" i="366"/>
  <c r="AQ204" i="366"/>
  <c r="AP204" i="366"/>
  <c r="AO204" i="366"/>
  <c r="AN204" i="366"/>
  <c r="AM204" i="366"/>
  <c r="AL204" i="366"/>
  <c r="AK204" i="366"/>
  <c r="AJ204" i="366"/>
  <c r="AI204" i="366"/>
  <c r="AH204" i="366"/>
  <c r="AG204" i="366"/>
  <c r="AF204" i="366"/>
  <c r="AE204" i="366"/>
  <c r="AD204" i="366"/>
  <c r="AC204" i="366"/>
  <c r="AB204" i="366"/>
  <c r="AA204" i="366"/>
  <c r="Z204" i="366"/>
  <c r="Y204" i="366"/>
  <c r="X204" i="366"/>
  <c r="W204" i="366"/>
  <c r="V204" i="366"/>
  <c r="U204" i="366"/>
  <c r="T204" i="366"/>
  <c r="S204" i="366"/>
  <c r="R204" i="366"/>
  <c r="Q204" i="366"/>
  <c r="P204" i="366"/>
  <c r="H204" i="366"/>
  <c r="CC202" i="366" s="1"/>
  <c r="CD202" i="366" s="1"/>
  <c r="BX203" i="366"/>
  <c r="BW203" i="366"/>
  <c r="BV203" i="366"/>
  <c r="BU203" i="366"/>
  <c r="BT203" i="366"/>
  <c r="BS203" i="366"/>
  <c r="BR203" i="366"/>
  <c r="BQ203" i="366"/>
  <c r="BP203" i="366"/>
  <c r="BO203" i="366"/>
  <c r="BN203" i="366"/>
  <c r="BM203" i="366"/>
  <c r="BL203" i="366"/>
  <c r="BK203" i="366"/>
  <c r="BJ203" i="366"/>
  <c r="BI203" i="366"/>
  <c r="BH203" i="366"/>
  <c r="BG203" i="366"/>
  <c r="BF203" i="366"/>
  <c r="BE203" i="366"/>
  <c r="BD203" i="366"/>
  <c r="BC203" i="366"/>
  <c r="BB203" i="366"/>
  <c r="BA203" i="366"/>
  <c r="AZ203" i="366"/>
  <c r="AY203" i="366"/>
  <c r="AX203" i="366"/>
  <c r="AW203" i="366"/>
  <c r="AV203" i="366"/>
  <c r="AU203" i="366"/>
  <c r="AT203" i="366"/>
  <c r="AS203" i="366"/>
  <c r="AR203" i="366"/>
  <c r="AQ203" i="366"/>
  <c r="AP203" i="366"/>
  <c r="AO203" i="366"/>
  <c r="AN203" i="366"/>
  <c r="AM203" i="366"/>
  <c r="AL203" i="366"/>
  <c r="AK203" i="366"/>
  <c r="AJ203" i="366"/>
  <c r="AI203" i="366"/>
  <c r="AH203" i="366"/>
  <c r="AG203" i="366"/>
  <c r="AF203" i="366"/>
  <c r="AE203" i="366"/>
  <c r="AD203" i="366"/>
  <c r="AC203" i="366"/>
  <c r="AB203" i="366"/>
  <c r="AA203" i="366"/>
  <c r="Z203" i="366"/>
  <c r="Y203" i="366"/>
  <c r="X203" i="366"/>
  <c r="W203" i="366"/>
  <c r="V203" i="366"/>
  <c r="U203" i="366"/>
  <c r="T203" i="366"/>
  <c r="S203" i="366"/>
  <c r="R203" i="366"/>
  <c r="Q203" i="366"/>
  <c r="P203" i="366"/>
  <c r="BX202" i="366"/>
  <c r="BW202" i="366"/>
  <c r="BV202" i="366"/>
  <c r="BU202" i="366"/>
  <c r="BT202" i="366"/>
  <c r="BS202" i="366"/>
  <c r="BR202" i="366"/>
  <c r="BQ202" i="366"/>
  <c r="BP202" i="366"/>
  <c r="BO202" i="366"/>
  <c r="BN202" i="366"/>
  <c r="BM202" i="366"/>
  <c r="BL202" i="366"/>
  <c r="BK202" i="366"/>
  <c r="BJ202" i="366"/>
  <c r="BI202" i="366"/>
  <c r="BH202" i="366"/>
  <c r="BG202" i="366"/>
  <c r="BF202" i="366"/>
  <c r="BE202" i="366"/>
  <c r="BD202" i="366"/>
  <c r="BC202" i="366"/>
  <c r="BB202" i="366"/>
  <c r="BA202" i="366"/>
  <c r="AZ202" i="366"/>
  <c r="AY202" i="366"/>
  <c r="AX202" i="366"/>
  <c r="AW202" i="366"/>
  <c r="AV202" i="366"/>
  <c r="AU202" i="366"/>
  <c r="AT202" i="366"/>
  <c r="AS202" i="366"/>
  <c r="AR202" i="366"/>
  <c r="AQ202" i="366"/>
  <c r="AP202" i="366"/>
  <c r="AO202" i="366"/>
  <c r="AN202" i="366"/>
  <c r="AM202" i="366"/>
  <c r="AL202" i="366"/>
  <c r="AK202" i="366"/>
  <c r="AJ202" i="366"/>
  <c r="AI202" i="366"/>
  <c r="AH202" i="366"/>
  <c r="AG202" i="366"/>
  <c r="AF202" i="366"/>
  <c r="AE202" i="366"/>
  <c r="AD202" i="366"/>
  <c r="AC202" i="366"/>
  <c r="AB202" i="366"/>
  <c r="AA202" i="366"/>
  <c r="Z202" i="366"/>
  <c r="Y202" i="366"/>
  <c r="X202" i="366"/>
  <c r="W202" i="366"/>
  <c r="V202" i="366"/>
  <c r="U202" i="366"/>
  <c r="T202" i="366"/>
  <c r="S202" i="366"/>
  <c r="R202" i="366"/>
  <c r="Q202" i="366"/>
  <c r="P202" i="366"/>
  <c r="N202" i="366"/>
  <c r="BX201" i="366"/>
  <c r="BW201" i="366"/>
  <c r="BV201" i="366"/>
  <c r="BU201" i="366"/>
  <c r="BT201" i="366"/>
  <c r="BS201" i="366"/>
  <c r="BR201" i="366"/>
  <c r="BQ201" i="366"/>
  <c r="BP201" i="366"/>
  <c r="BO201" i="366"/>
  <c r="BN201" i="366"/>
  <c r="BM201" i="366"/>
  <c r="BL201" i="366"/>
  <c r="BK201" i="366"/>
  <c r="BJ201" i="366"/>
  <c r="BI201" i="366"/>
  <c r="BH201" i="366"/>
  <c r="BG201" i="366"/>
  <c r="BF201" i="366"/>
  <c r="BE201" i="366"/>
  <c r="BD201" i="366"/>
  <c r="BC201" i="366"/>
  <c r="BB201" i="366"/>
  <c r="BA201" i="366"/>
  <c r="AZ201" i="366"/>
  <c r="AY201" i="366"/>
  <c r="AX201" i="366"/>
  <c r="AW201" i="366"/>
  <c r="AV201" i="366"/>
  <c r="AU201" i="366"/>
  <c r="AT201" i="366"/>
  <c r="AS201" i="366"/>
  <c r="AR201" i="366"/>
  <c r="AQ201" i="366"/>
  <c r="AP201" i="366"/>
  <c r="AO201" i="366"/>
  <c r="AN201" i="366"/>
  <c r="AM201" i="366"/>
  <c r="AL201" i="366"/>
  <c r="AK201" i="366"/>
  <c r="AJ201" i="366"/>
  <c r="AI201" i="366"/>
  <c r="AH201" i="366"/>
  <c r="AG201" i="366"/>
  <c r="AF201" i="366"/>
  <c r="AE201" i="366"/>
  <c r="AD201" i="366"/>
  <c r="AC201" i="366"/>
  <c r="AB201" i="366"/>
  <c r="AA201" i="366"/>
  <c r="Z201" i="366"/>
  <c r="Y201" i="366"/>
  <c r="X201" i="366"/>
  <c r="W201" i="366"/>
  <c r="V201" i="366"/>
  <c r="U201" i="366"/>
  <c r="T201" i="366"/>
  <c r="S201" i="366"/>
  <c r="R201" i="366"/>
  <c r="Q201" i="366"/>
  <c r="N201" i="366"/>
  <c r="BX200" i="366"/>
  <c r="BW200" i="366"/>
  <c r="BV200" i="366"/>
  <c r="BU200" i="366"/>
  <c r="BT200" i="366"/>
  <c r="BS200" i="366"/>
  <c r="BR200" i="366"/>
  <c r="BQ200" i="366"/>
  <c r="BP200" i="366"/>
  <c r="BO200" i="366"/>
  <c r="BN200" i="366"/>
  <c r="BM200" i="366"/>
  <c r="BL200" i="366"/>
  <c r="BK200" i="366"/>
  <c r="BJ200" i="366"/>
  <c r="BI200" i="366"/>
  <c r="BH200" i="366"/>
  <c r="BG200" i="366"/>
  <c r="BF200" i="366"/>
  <c r="BE200" i="366"/>
  <c r="BD200" i="366"/>
  <c r="BC200" i="366"/>
  <c r="BB200" i="366"/>
  <c r="BA200" i="366"/>
  <c r="AZ200" i="366"/>
  <c r="AY200" i="366"/>
  <c r="AX200" i="366"/>
  <c r="AW200" i="366"/>
  <c r="AV200" i="366"/>
  <c r="AU200" i="366"/>
  <c r="AT200" i="366"/>
  <c r="AS200" i="366"/>
  <c r="AR200" i="366"/>
  <c r="AQ200" i="366"/>
  <c r="AP200" i="366"/>
  <c r="AO200" i="366"/>
  <c r="AN200" i="366"/>
  <c r="AM200" i="366"/>
  <c r="AL200" i="366"/>
  <c r="AK200" i="366"/>
  <c r="AJ200" i="366"/>
  <c r="AI200" i="366"/>
  <c r="AH200" i="366"/>
  <c r="AG200" i="366"/>
  <c r="AF200" i="366"/>
  <c r="AE200" i="366"/>
  <c r="AD200" i="366"/>
  <c r="AC200" i="366"/>
  <c r="AB200" i="366"/>
  <c r="AA200" i="366"/>
  <c r="Z200" i="366"/>
  <c r="Y200" i="366"/>
  <c r="X200" i="366"/>
  <c r="W200" i="366"/>
  <c r="V200" i="366"/>
  <c r="U200" i="366"/>
  <c r="T200" i="366"/>
  <c r="S200" i="366"/>
  <c r="R200" i="366"/>
  <c r="Q200" i="366"/>
  <c r="G200" i="366" s="1"/>
  <c r="CC198" i="366"/>
  <c r="CD198" i="366" s="1"/>
  <c r="BX198" i="366"/>
  <c r="BW198" i="366"/>
  <c r="BV198" i="366"/>
  <c r="BU198" i="366"/>
  <c r="BT198" i="366"/>
  <c r="BS198" i="366"/>
  <c r="BR198" i="366"/>
  <c r="BQ198" i="366"/>
  <c r="BP198" i="366"/>
  <c r="BO198" i="366"/>
  <c r="BN198" i="366"/>
  <c r="BM198" i="366"/>
  <c r="BL198" i="366"/>
  <c r="BK198" i="366"/>
  <c r="BJ198" i="366"/>
  <c r="BI198" i="366"/>
  <c r="BH198" i="366"/>
  <c r="BG198" i="366"/>
  <c r="BF198" i="366"/>
  <c r="BE198" i="366"/>
  <c r="BD198" i="366"/>
  <c r="BC198" i="366"/>
  <c r="BB198" i="366"/>
  <c r="BA198" i="366"/>
  <c r="AZ198" i="366"/>
  <c r="AY198" i="366"/>
  <c r="AX198" i="366"/>
  <c r="AW198" i="366"/>
  <c r="AV198" i="366"/>
  <c r="AU198" i="366"/>
  <c r="AT198" i="366"/>
  <c r="AS198" i="366"/>
  <c r="AR198" i="366"/>
  <c r="AQ198" i="366"/>
  <c r="AP198" i="366"/>
  <c r="AO198" i="366"/>
  <c r="AN198" i="366"/>
  <c r="AM198" i="366"/>
  <c r="AL198" i="366"/>
  <c r="AK198" i="366"/>
  <c r="AJ198" i="366"/>
  <c r="AI198" i="366"/>
  <c r="AH198" i="366"/>
  <c r="AG198" i="366"/>
  <c r="AF198" i="366"/>
  <c r="AE198" i="366"/>
  <c r="AD198" i="366"/>
  <c r="AC198" i="366"/>
  <c r="AB198" i="366"/>
  <c r="AA198" i="366"/>
  <c r="Z198" i="366"/>
  <c r="Y198" i="366"/>
  <c r="X198" i="366"/>
  <c r="W198" i="366"/>
  <c r="V198" i="366"/>
  <c r="U198" i="366"/>
  <c r="T198" i="366"/>
  <c r="S198" i="366"/>
  <c r="R198" i="366"/>
  <c r="Q198" i="366"/>
  <c r="CA196" i="366"/>
  <c r="BZ196" i="366"/>
  <c r="D196" i="366" s="1"/>
  <c r="BY196" i="366"/>
  <c r="C196" i="366" s="1"/>
  <c r="P196" i="366"/>
  <c r="N196" i="366"/>
  <c r="E196" i="366"/>
  <c r="CA195" i="366"/>
  <c r="E195" i="366" s="1"/>
  <c r="BZ195" i="366"/>
  <c r="D195" i="366" s="1"/>
  <c r="BY195" i="366"/>
  <c r="P195" i="366"/>
  <c r="N195" i="366"/>
  <c r="C195" i="366"/>
  <c r="CA194" i="366"/>
  <c r="BZ194" i="366"/>
  <c r="BY194" i="366"/>
  <c r="CB194" i="366" s="1"/>
  <c r="P194" i="366"/>
  <c r="N194" i="366"/>
  <c r="E194" i="366"/>
  <c r="D194" i="366"/>
  <c r="CA193" i="366"/>
  <c r="E193" i="366" s="1"/>
  <c r="BZ193" i="366"/>
  <c r="D193" i="366" s="1"/>
  <c r="BY193" i="366"/>
  <c r="P193" i="366"/>
  <c r="N193" i="366"/>
  <c r="C193" i="366"/>
  <c r="CA192" i="366"/>
  <c r="BZ192" i="366"/>
  <c r="D192" i="366" s="1"/>
  <c r="BY192" i="366"/>
  <c r="C192" i="366" s="1"/>
  <c r="P192" i="366"/>
  <c r="N192" i="366"/>
  <c r="E192" i="366"/>
  <c r="CA191" i="366"/>
  <c r="E191" i="366" s="1"/>
  <c r="BZ191" i="366"/>
  <c r="BY191" i="366"/>
  <c r="P191" i="366"/>
  <c r="N191" i="366"/>
  <c r="D191" i="366"/>
  <c r="C191" i="366"/>
  <c r="CA190" i="366"/>
  <c r="BZ190" i="366"/>
  <c r="BY190" i="366"/>
  <c r="CB190" i="366" s="1"/>
  <c r="P190" i="366"/>
  <c r="N190" i="366"/>
  <c r="E190" i="366"/>
  <c r="D190" i="366"/>
  <c r="CA189" i="366"/>
  <c r="E189" i="366" s="1"/>
  <c r="BZ189" i="366"/>
  <c r="D189" i="366" s="1"/>
  <c r="BY189" i="366"/>
  <c r="P189" i="366"/>
  <c r="N189" i="366"/>
  <c r="C189" i="366"/>
  <c r="CA188" i="366"/>
  <c r="BZ188" i="366"/>
  <c r="D188" i="366" s="1"/>
  <c r="BY188" i="366"/>
  <c r="CB188" i="366" s="1"/>
  <c r="P188" i="366"/>
  <c r="N188" i="366"/>
  <c r="E188" i="366"/>
  <c r="CA187" i="366"/>
  <c r="E187" i="366" s="1"/>
  <c r="BZ187" i="366"/>
  <c r="BY187" i="366"/>
  <c r="P187" i="366"/>
  <c r="N187" i="366"/>
  <c r="D187" i="366"/>
  <c r="C187" i="366"/>
  <c r="CA186" i="366"/>
  <c r="E186" i="366" s="1"/>
  <c r="BZ186" i="366"/>
  <c r="CB186" i="366" s="1"/>
  <c r="BY186" i="366"/>
  <c r="P186" i="366"/>
  <c r="N186" i="366"/>
  <c r="C186" i="366"/>
  <c r="CA185" i="366"/>
  <c r="BZ185" i="366"/>
  <c r="BY185" i="366"/>
  <c r="P185" i="366"/>
  <c r="N185" i="366"/>
  <c r="D185" i="366"/>
  <c r="C185" i="366"/>
  <c r="CA184" i="366"/>
  <c r="E184" i="366" s="1"/>
  <c r="BZ184" i="366"/>
  <c r="D184" i="366" s="1"/>
  <c r="BY184" i="366"/>
  <c r="CB184" i="366" s="1"/>
  <c r="P184" i="366"/>
  <c r="N184" i="366"/>
  <c r="C184" i="366"/>
  <c r="CB183" i="366"/>
  <c r="CA183" i="366"/>
  <c r="BZ183" i="366"/>
  <c r="BY183" i="366"/>
  <c r="P183" i="366"/>
  <c r="N183" i="366"/>
  <c r="F183" i="366"/>
  <c r="E183" i="366"/>
  <c r="D183" i="366"/>
  <c r="C183" i="366"/>
  <c r="CB182" i="366"/>
  <c r="CA182" i="366"/>
  <c r="BZ182" i="366"/>
  <c r="BY182" i="366"/>
  <c r="P182" i="366"/>
  <c r="N182" i="366"/>
  <c r="F182" i="366"/>
  <c r="E182" i="366"/>
  <c r="D182" i="366"/>
  <c r="C182" i="366"/>
  <c r="CB181" i="366"/>
  <c r="CA181" i="366"/>
  <c r="BZ181" i="366"/>
  <c r="BY181" i="366"/>
  <c r="P181" i="366"/>
  <c r="N181" i="366"/>
  <c r="F181" i="366"/>
  <c r="E181" i="366"/>
  <c r="D181" i="366"/>
  <c r="C181" i="366"/>
  <c r="CB180" i="366"/>
  <c r="CA180" i="366"/>
  <c r="BZ180" i="366"/>
  <c r="BY180" i="366"/>
  <c r="P180" i="366"/>
  <c r="N180" i="366"/>
  <c r="F180" i="366"/>
  <c r="E180" i="366"/>
  <c r="D180" i="366"/>
  <c r="C180" i="366"/>
  <c r="CB179" i="366"/>
  <c r="CA179" i="366"/>
  <c r="BZ179" i="366"/>
  <c r="BY179" i="366"/>
  <c r="P179" i="366"/>
  <c r="N179" i="366"/>
  <c r="F179" i="366"/>
  <c r="E179" i="366"/>
  <c r="D179" i="366"/>
  <c r="C179" i="366"/>
  <c r="CB178" i="366"/>
  <c r="CA178" i="366"/>
  <c r="BZ178" i="366"/>
  <c r="BY178" i="366"/>
  <c r="P178" i="366"/>
  <c r="N178" i="366"/>
  <c r="F178" i="366"/>
  <c r="E178" i="366"/>
  <c r="D178" i="366"/>
  <c r="C178" i="366"/>
  <c r="CB177" i="366"/>
  <c r="CA177" i="366"/>
  <c r="BZ177" i="366"/>
  <c r="BZ197" i="366" s="1"/>
  <c r="BY177" i="366"/>
  <c r="BY197" i="366" s="1"/>
  <c r="P177" i="366"/>
  <c r="N177" i="366"/>
  <c r="F177" i="366"/>
  <c r="E177" i="366"/>
  <c r="D177" i="366"/>
  <c r="C177" i="366"/>
  <c r="CD175" i="366"/>
  <c r="CC175" i="366"/>
  <c r="CB175" i="366"/>
  <c r="K175" i="366"/>
  <c r="A175" i="366"/>
  <c r="A176" i="366" s="1"/>
  <c r="A177" i="366" s="1"/>
  <c r="A178" i="366" s="1"/>
  <c r="A179" i="366" s="1"/>
  <c r="A180" i="366" s="1"/>
  <c r="A181" i="366" s="1"/>
  <c r="A182" i="366" s="1"/>
  <c r="A183" i="366" s="1"/>
  <c r="A184" i="366" s="1"/>
  <c r="A185" i="366" s="1"/>
  <c r="A186" i="366" s="1"/>
  <c r="A187" i="366" s="1"/>
  <c r="A188" i="366" s="1"/>
  <c r="A189" i="366" s="1"/>
  <c r="A190" i="366" s="1"/>
  <c r="A191" i="366" s="1"/>
  <c r="A192" i="366" s="1"/>
  <c r="A193" i="366" s="1"/>
  <c r="A194" i="366" s="1"/>
  <c r="A195" i="366" s="1"/>
  <c r="A196" i="366" s="1"/>
  <c r="A197" i="366" s="1"/>
  <c r="A198" i="366" s="1"/>
  <c r="A199" i="366" s="1"/>
  <c r="A200" i="366" s="1"/>
  <c r="A202" i="366" s="1"/>
  <c r="A203" i="366" s="1"/>
  <c r="A204" i="366" s="1"/>
  <c r="A205" i="366" s="1"/>
  <c r="A206" i="366" s="1"/>
  <c r="BX171" i="366"/>
  <c r="BW171" i="366"/>
  <c r="BV171" i="366"/>
  <c r="BU171" i="366"/>
  <c r="BT171" i="366"/>
  <c r="BS171" i="366"/>
  <c r="BR171" i="366"/>
  <c r="BQ171" i="366"/>
  <c r="BP171" i="366"/>
  <c r="BO171" i="366"/>
  <c r="BN171" i="366"/>
  <c r="BM171" i="366"/>
  <c r="BL171" i="366"/>
  <c r="BK171" i="366"/>
  <c r="BJ171" i="366"/>
  <c r="BI171" i="366"/>
  <c r="BH171" i="366"/>
  <c r="BG171" i="366"/>
  <c r="BF171" i="366"/>
  <c r="BE171" i="366"/>
  <c r="BD171" i="366"/>
  <c r="BC171" i="366"/>
  <c r="BB171" i="366"/>
  <c r="BA171" i="366"/>
  <c r="AZ171" i="366"/>
  <c r="AY171" i="366"/>
  <c r="AX171" i="366"/>
  <c r="AW171" i="366"/>
  <c r="AV171" i="366"/>
  <c r="AU171" i="366"/>
  <c r="AT171" i="366"/>
  <c r="AS171" i="366"/>
  <c r="AR171" i="366"/>
  <c r="AQ171" i="366"/>
  <c r="AP171" i="366"/>
  <c r="AO171" i="366"/>
  <c r="AN171" i="366"/>
  <c r="AM171" i="366"/>
  <c r="AL171" i="366"/>
  <c r="AK171" i="366"/>
  <c r="AJ171" i="366"/>
  <c r="AI171" i="366"/>
  <c r="AH171" i="366"/>
  <c r="AG171" i="366"/>
  <c r="AF171" i="366"/>
  <c r="AE171" i="366"/>
  <c r="AD171" i="366"/>
  <c r="AC171" i="366"/>
  <c r="AB171" i="366"/>
  <c r="AA171" i="366"/>
  <c r="Z171" i="366"/>
  <c r="Y171" i="366"/>
  <c r="X171" i="366"/>
  <c r="W171" i="366"/>
  <c r="V171" i="366"/>
  <c r="U171" i="366"/>
  <c r="T171" i="366"/>
  <c r="S171" i="366"/>
  <c r="R171" i="366"/>
  <c r="Q171" i="366"/>
  <c r="BX170" i="366"/>
  <c r="BW170" i="366"/>
  <c r="BV170" i="366"/>
  <c r="BU170" i="366"/>
  <c r="BT170" i="366"/>
  <c r="BS170" i="366"/>
  <c r="BR170" i="366"/>
  <c r="BQ170" i="366"/>
  <c r="BP170" i="366"/>
  <c r="BO170" i="366"/>
  <c r="BN170" i="366"/>
  <c r="BM170" i="366"/>
  <c r="BL170" i="366"/>
  <c r="BK170" i="366"/>
  <c r="BJ170" i="366"/>
  <c r="BI170" i="366"/>
  <c r="BH170" i="366"/>
  <c r="BG170" i="366"/>
  <c r="BF170" i="366"/>
  <c r="BE170" i="366"/>
  <c r="BD170" i="366"/>
  <c r="BC170" i="366"/>
  <c r="BB170" i="366"/>
  <c r="BA170" i="366"/>
  <c r="AZ170" i="366"/>
  <c r="AY170" i="366"/>
  <c r="AX170" i="366"/>
  <c r="AW170" i="366"/>
  <c r="AV170" i="366"/>
  <c r="AU170" i="366"/>
  <c r="AT170" i="366"/>
  <c r="AS170" i="366"/>
  <c r="AR170" i="366"/>
  <c r="AQ170" i="366"/>
  <c r="AP170" i="366"/>
  <c r="AO170" i="366"/>
  <c r="AN170" i="366"/>
  <c r="AM170" i="366"/>
  <c r="AL170" i="366"/>
  <c r="AK170" i="366"/>
  <c r="AJ170" i="366"/>
  <c r="AI170" i="366"/>
  <c r="AH170" i="366"/>
  <c r="AG170" i="366"/>
  <c r="AF170" i="366"/>
  <c r="AE170" i="366"/>
  <c r="AD170" i="366"/>
  <c r="AC170" i="366"/>
  <c r="AB170" i="366"/>
  <c r="AA170" i="366"/>
  <c r="Z170" i="366"/>
  <c r="Y170" i="366"/>
  <c r="X170" i="366"/>
  <c r="W170" i="366"/>
  <c r="V170" i="366"/>
  <c r="U170" i="366"/>
  <c r="T170" i="366"/>
  <c r="S170" i="366"/>
  <c r="R170" i="366"/>
  <c r="Q170" i="366"/>
  <c r="P170" i="366"/>
  <c r="H170" i="366"/>
  <c r="CC168" i="366" s="1"/>
  <c r="CD168" i="366" s="1"/>
  <c r="BX169" i="366"/>
  <c r="BW169" i="366"/>
  <c r="BV169" i="366"/>
  <c r="BU169" i="366"/>
  <c r="BT169" i="366"/>
  <c r="BS169" i="366"/>
  <c r="BR169" i="366"/>
  <c r="BQ169" i="366"/>
  <c r="BP169" i="366"/>
  <c r="BO169" i="366"/>
  <c r="BN169" i="366"/>
  <c r="BM169" i="366"/>
  <c r="BL169" i="366"/>
  <c r="BK169" i="366"/>
  <c r="BJ169" i="366"/>
  <c r="BI169" i="366"/>
  <c r="BH169" i="366"/>
  <c r="BG169" i="366"/>
  <c r="BF169" i="366"/>
  <c r="BE169" i="366"/>
  <c r="BD169" i="366"/>
  <c r="BC169" i="366"/>
  <c r="BB169" i="366"/>
  <c r="BA169" i="366"/>
  <c r="AZ169" i="366"/>
  <c r="AY169" i="366"/>
  <c r="AX169" i="366"/>
  <c r="AW169" i="366"/>
  <c r="AV169" i="366"/>
  <c r="AU169" i="366"/>
  <c r="AT169" i="366"/>
  <c r="AS169" i="366"/>
  <c r="AR169" i="366"/>
  <c r="AQ169" i="366"/>
  <c r="AP169" i="366"/>
  <c r="AO169" i="366"/>
  <c r="AN169" i="366"/>
  <c r="AM169" i="366"/>
  <c r="AL169" i="366"/>
  <c r="AK169" i="366"/>
  <c r="AJ169" i="366"/>
  <c r="AI169" i="366"/>
  <c r="AH169" i="366"/>
  <c r="AG169" i="366"/>
  <c r="AF169" i="366"/>
  <c r="AE169" i="366"/>
  <c r="AD169" i="366"/>
  <c r="AC169" i="366"/>
  <c r="AB169" i="366"/>
  <c r="AA169" i="366"/>
  <c r="Z169" i="366"/>
  <c r="Y169" i="366"/>
  <c r="X169" i="366"/>
  <c r="W169" i="366"/>
  <c r="V169" i="366"/>
  <c r="U169" i="366"/>
  <c r="T169" i="366"/>
  <c r="S169" i="366"/>
  <c r="R169" i="366"/>
  <c r="Q169" i="366"/>
  <c r="P169" i="366"/>
  <c r="BX168" i="366"/>
  <c r="BW168" i="366"/>
  <c r="BV168" i="366"/>
  <c r="BU168" i="366"/>
  <c r="BT168" i="366"/>
  <c r="BS168" i="366"/>
  <c r="BR168" i="366"/>
  <c r="BQ168" i="366"/>
  <c r="BP168" i="366"/>
  <c r="BO168" i="366"/>
  <c r="BN168" i="366"/>
  <c r="BM168" i="366"/>
  <c r="BL168" i="366"/>
  <c r="BK168" i="366"/>
  <c r="BJ168" i="366"/>
  <c r="BI168" i="366"/>
  <c r="BH168" i="366"/>
  <c r="BG168" i="366"/>
  <c r="BF168" i="366"/>
  <c r="BE168" i="366"/>
  <c r="BD168" i="366"/>
  <c r="BC168" i="366"/>
  <c r="BB168" i="366"/>
  <c r="BA168" i="366"/>
  <c r="AZ168" i="366"/>
  <c r="AY168" i="366"/>
  <c r="AX168" i="366"/>
  <c r="AW168" i="366"/>
  <c r="AV168" i="366"/>
  <c r="AU168" i="366"/>
  <c r="AT168" i="366"/>
  <c r="AS168" i="366"/>
  <c r="AR168" i="366"/>
  <c r="AQ168" i="366"/>
  <c r="AP168" i="366"/>
  <c r="AO168" i="366"/>
  <c r="AN168" i="366"/>
  <c r="AM168" i="366"/>
  <c r="AL168" i="366"/>
  <c r="AK168" i="366"/>
  <c r="AJ168" i="366"/>
  <c r="AI168" i="366"/>
  <c r="AH168" i="366"/>
  <c r="AG168" i="366"/>
  <c r="AF168" i="366"/>
  <c r="AE168" i="366"/>
  <c r="AD168" i="366"/>
  <c r="AC168" i="366"/>
  <c r="AB168" i="366"/>
  <c r="AA168" i="366"/>
  <c r="Z168" i="366"/>
  <c r="Y168" i="366"/>
  <c r="X168" i="366"/>
  <c r="W168" i="366"/>
  <c r="V168" i="366"/>
  <c r="U168" i="366"/>
  <c r="T168" i="366"/>
  <c r="S168" i="366"/>
  <c r="R168" i="366"/>
  <c r="Q168" i="366"/>
  <c r="P168" i="366"/>
  <c r="N168" i="366"/>
  <c r="BX167" i="366"/>
  <c r="BW167" i="366"/>
  <c r="BV167" i="366"/>
  <c r="BU167" i="366"/>
  <c r="BT167" i="366"/>
  <c r="BS167" i="366"/>
  <c r="BR167" i="366"/>
  <c r="BQ167" i="366"/>
  <c r="BP167" i="366"/>
  <c r="BO167" i="366"/>
  <c r="BN167" i="366"/>
  <c r="BM167" i="366"/>
  <c r="BL167" i="366"/>
  <c r="BK167" i="366"/>
  <c r="BJ167" i="366"/>
  <c r="BI167" i="366"/>
  <c r="BH167" i="366"/>
  <c r="BG167" i="366"/>
  <c r="BF167" i="366"/>
  <c r="BE167" i="366"/>
  <c r="BD167" i="366"/>
  <c r="BC167" i="366"/>
  <c r="BB167" i="366"/>
  <c r="BA167" i="366"/>
  <c r="AZ167" i="366"/>
  <c r="AY167" i="366"/>
  <c r="AX167" i="366"/>
  <c r="AW167" i="366"/>
  <c r="AV167" i="366"/>
  <c r="AU167" i="366"/>
  <c r="AT167" i="366"/>
  <c r="AS167" i="366"/>
  <c r="AR167" i="366"/>
  <c r="AQ167" i="366"/>
  <c r="AP167" i="366"/>
  <c r="AO167" i="366"/>
  <c r="AN167" i="366"/>
  <c r="AM167" i="366"/>
  <c r="AL167" i="366"/>
  <c r="AK167" i="366"/>
  <c r="AJ167" i="366"/>
  <c r="AI167" i="366"/>
  <c r="AH167" i="366"/>
  <c r="AG167" i="366"/>
  <c r="AF167" i="366"/>
  <c r="AE167" i="366"/>
  <c r="AD167" i="366"/>
  <c r="AC167" i="366"/>
  <c r="AB167" i="366"/>
  <c r="AA167" i="366"/>
  <c r="Z167" i="366"/>
  <c r="Y167" i="366"/>
  <c r="X167" i="366"/>
  <c r="W167" i="366"/>
  <c r="V167" i="366"/>
  <c r="U167" i="366"/>
  <c r="T167" i="366"/>
  <c r="S167" i="366"/>
  <c r="R167" i="366"/>
  <c r="Q167" i="366"/>
  <c r="N167" i="366"/>
  <c r="BX166" i="366"/>
  <c r="BW166" i="366"/>
  <c r="BV166" i="366"/>
  <c r="BU166" i="366"/>
  <c r="BT166" i="366"/>
  <c r="BS166" i="366"/>
  <c r="BR166" i="366"/>
  <c r="BQ166" i="366"/>
  <c r="BP166" i="366"/>
  <c r="BO166" i="366"/>
  <c r="BN166" i="366"/>
  <c r="BM166" i="366"/>
  <c r="BL166" i="366"/>
  <c r="BK166" i="366"/>
  <c r="BJ166" i="366"/>
  <c r="BI166" i="366"/>
  <c r="BH166" i="366"/>
  <c r="BG166" i="366"/>
  <c r="BF166" i="366"/>
  <c r="BE166" i="366"/>
  <c r="BD166" i="366"/>
  <c r="BC166" i="366"/>
  <c r="BB166" i="366"/>
  <c r="BA166" i="366"/>
  <c r="AZ166" i="366"/>
  <c r="AY166" i="366"/>
  <c r="AX166" i="366"/>
  <c r="AW166" i="366"/>
  <c r="AV166" i="366"/>
  <c r="AU166" i="366"/>
  <c r="AT166" i="366"/>
  <c r="AS166" i="366"/>
  <c r="AR166" i="366"/>
  <c r="AQ166" i="366"/>
  <c r="AP166" i="366"/>
  <c r="AO166" i="366"/>
  <c r="AN166" i="366"/>
  <c r="AM166" i="366"/>
  <c r="AL166" i="366"/>
  <c r="AK166" i="366"/>
  <c r="AJ166" i="366"/>
  <c r="AI166" i="366"/>
  <c r="AH166" i="366"/>
  <c r="AG166" i="366"/>
  <c r="AF166" i="366"/>
  <c r="AE166" i="366"/>
  <c r="AD166" i="366"/>
  <c r="AC166" i="366"/>
  <c r="AB166" i="366"/>
  <c r="AA166" i="366"/>
  <c r="Z166" i="366"/>
  <c r="Y166" i="366"/>
  <c r="X166" i="366"/>
  <c r="W166" i="366"/>
  <c r="V166" i="366"/>
  <c r="U166" i="366"/>
  <c r="T166" i="366"/>
  <c r="S166" i="366"/>
  <c r="R166" i="366"/>
  <c r="Q166" i="366"/>
  <c r="G166" i="366" s="1"/>
  <c r="CD164" i="366"/>
  <c r="CC164" i="366"/>
  <c r="BX164" i="366"/>
  <c r="BW164" i="366"/>
  <c r="BV164" i="366"/>
  <c r="BU164" i="366"/>
  <c r="BT164" i="366"/>
  <c r="BS164" i="366"/>
  <c r="BR164" i="366"/>
  <c r="BQ164" i="366"/>
  <c r="BP164" i="366"/>
  <c r="BO164" i="366"/>
  <c r="BN164" i="366"/>
  <c r="BM164" i="366"/>
  <c r="BL164" i="366"/>
  <c r="BK164" i="366"/>
  <c r="BJ164" i="366"/>
  <c r="BI164" i="366"/>
  <c r="BH164" i="366"/>
  <c r="BG164" i="366"/>
  <c r="BF164" i="366"/>
  <c r="BE164" i="366"/>
  <c r="BD164" i="366"/>
  <c r="BC164" i="366"/>
  <c r="BB164" i="366"/>
  <c r="BA164" i="366"/>
  <c r="AZ164" i="366"/>
  <c r="AY164" i="366"/>
  <c r="AX164" i="366"/>
  <c r="AW164" i="366"/>
  <c r="AV164" i="366"/>
  <c r="AU164" i="366"/>
  <c r="AT164" i="366"/>
  <c r="AS164" i="366"/>
  <c r="AR164" i="366"/>
  <c r="AQ164" i="366"/>
  <c r="AP164" i="366"/>
  <c r="AO164" i="366"/>
  <c r="AN164" i="366"/>
  <c r="AM164" i="366"/>
  <c r="AL164" i="366"/>
  <c r="AK164" i="366"/>
  <c r="AJ164" i="366"/>
  <c r="AI164" i="366"/>
  <c r="AH164" i="366"/>
  <c r="AG164" i="366"/>
  <c r="AF164" i="366"/>
  <c r="AE164" i="366"/>
  <c r="AD164" i="366"/>
  <c r="AC164" i="366"/>
  <c r="AB164" i="366"/>
  <c r="AA164" i="366"/>
  <c r="Z164" i="366"/>
  <c r="Y164" i="366"/>
  <c r="X164" i="366"/>
  <c r="W164" i="366"/>
  <c r="V164" i="366"/>
  <c r="U164" i="366"/>
  <c r="T164" i="366"/>
  <c r="S164" i="366"/>
  <c r="R164" i="366"/>
  <c r="Q164" i="366"/>
  <c r="CB162" i="366"/>
  <c r="CA162" i="366"/>
  <c r="BZ162" i="366"/>
  <c r="BY162" i="366"/>
  <c r="P162" i="366"/>
  <c r="N162" i="366"/>
  <c r="E162" i="366"/>
  <c r="D162" i="366"/>
  <c r="C162" i="366"/>
  <c r="CB161" i="366"/>
  <c r="CA161" i="366"/>
  <c r="BZ161" i="366"/>
  <c r="BY161" i="366"/>
  <c r="P161" i="366"/>
  <c r="N161" i="366"/>
  <c r="E161" i="366"/>
  <c r="D161" i="366"/>
  <c r="C161" i="366"/>
  <c r="CA160" i="366"/>
  <c r="BZ160" i="366"/>
  <c r="CB160" i="366" s="1"/>
  <c r="BY160" i="366"/>
  <c r="P160" i="366"/>
  <c r="N160" i="366"/>
  <c r="E160" i="366"/>
  <c r="D160" i="366"/>
  <c r="C160" i="366"/>
  <c r="CA159" i="366"/>
  <c r="E159" i="366" s="1"/>
  <c r="BZ159" i="366"/>
  <c r="BY159" i="366"/>
  <c r="P159" i="366"/>
  <c r="N159" i="366"/>
  <c r="D159" i="366"/>
  <c r="C159" i="366"/>
  <c r="CA158" i="366"/>
  <c r="E158" i="366" s="1"/>
  <c r="BZ158" i="366"/>
  <c r="CB158" i="366" s="1"/>
  <c r="BY158" i="366"/>
  <c r="P158" i="366"/>
  <c r="N158" i="366"/>
  <c r="D158" i="366"/>
  <c r="C158" i="366"/>
  <c r="CA157" i="366"/>
  <c r="BZ157" i="366"/>
  <c r="CB157" i="366" s="1"/>
  <c r="F157" i="366" s="1"/>
  <c r="BY157" i="366"/>
  <c r="P157" i="366"/>
  <c r="N157" i="366"/>
  <c r="E157" i="366"/>
  <c r="C157" i="366"/>
  <c r="CA156" i="366"/>
  <c r="BZ156" i="366"/>
  <c r="D156" i="366" s="1"/>
  <c r="BY156" i="366"/>
  <c r="P156" i="366"/>
  <c r="N156" i="366"/>
  <c r="E156" i="366"/>
  <c r="C156" i="366"/>
  <c r="CA155" i="366"/>
  <c r="BZ155" i="366"/>
  <c r="CB155" i="366" s="1"/>
  <c r="BY155" i="366"/>
  <c r="P155" i="366"/>
  <c r="N155" i="366"/>
  <c r="E155" i="366"/>
  <c r="C155" i="366"/>
  <c r="CB154" i="366"/>
  <c r="CA154" i="366"/>
  <c r="BZ154" i="366"/>
  <c r="BY154" i="366"/>
  <c r="C154" i="366" s="1"/>
  <c r="P154" i="366"/>
  <c r="N154" i="366"/>
  <c r="E154" i="366"/>
  <c r="D154" i="366"/>
  <c r="CA153" i="366"/>
  <c r="BZ153" i="366"/>
  <c r="BY153" i="366"/>
  <c r="P153" i="366"/>
  <c r="N153" i="366"/>
  <c r="E153" i="366"/>
  <c r="D153" i="366"/>
  <c r="CA152" i="366"/>
  <c r="E152" i="366" s="1"/>
  <c r="BZ152" i="366"/>
  <c r="BY152" i="366"/>
  <c r="CB152" i="366" s="1"/>
  <c r="P152" i="366"/>
  <c r="N152" i="366"/>
  <c r="D152" i="366"/>
  <c r="CA151" i="366"/>
  <c r="E151" i="366" s="1"/>
  <c r="BZ151" i="366"/>
  <c r="BY151" i="366"/>
  <c r="P151" i="366"/>
  <c r="N151" i="366"/>
  <c r="D151" i="366"/>
  <c r="C151" i="366"/>
  <c r="CA150" i="366"/>
  <c r="BZ150" i="366"/>
  <c r="CB150" i="366" s="1"/>
  <c r="BY150" i="366"/>
  <c r="P150" i="366"/>
  <c r="N150" i="366"/>
  <c r="E150" i="366"/>
  <c r="D150" i="366"/>
  <c r="C150" i="366"/>
  <c r="CA149" i="366"/>
  <c r="BZ149" i="366"/>
  <c r="CB149" i="366" s="1"/>
  <c r="BY149" i="366"/>
  <c r="P149" i="366"/>
  <c r="N149" i="366"/>
  <c r="E149" i="366"/>
  <c r="D149" i="366"/>
  <c r="C149" i="366"/>
  <c r="CA148" i="366"/>
  <c r="BZ148" i="366"/>
  <c r="BY148" i="366"/>
  <c r="CB148" i="366" s="1"/>
  <c r="P148" i="366"/>
  <c r="N148" i="366"/>
  <c r="E148" i="366"/>
  <c r="D148" i="366"/>
  <c r="C148" i="366"/>
  <c r="CA147" i="366"/>
  <c r="BZ147" i="366"/>
  <c r="CB147" i="366" s="1"/>
  <c r="F147" i="366" s="1"/>
  <c r="BY147" i="366"/>
  <c r="P147" i="366"/>
  <c r="N147" i="366"/>
  <c r="E147" i="366"/>
  <c r="D147" i="366"/>
  <c r="C147" i="366"/>
  <c r="CB146" i="366"/>
  <c r="CA146" i="366"/>
  <c r="BZ146" i="366"/>
  <c r="BY146" i="366"/>
  <c r="P146" i="366"/>
  <c r="N146" i="366"/>
  <c r="E146" i="366"/>
  <c r="D146" i="366"/>
  <c r="C146" i="366"/>
  <c r="CA145" i="366"/>
  <c r="CA163" i="366" s="1"/>
  <c r="BZ145" i="366"/>
  <c r="BY145" i="366"/>
  <c r="P145" i="366"/>
  <c r="N145" i="366"/>
  <c r="D145" i="366"/>
  <c r="C145" i="366"/>
  <c r="CA144" i="366"/>
  <c r="BZ144" i="366"/>
  <c r="D144" i="366" s="1"/>
  <c r="BY144" i="366"/>
  <c r="P144" i="366"/>
  <c r="N144" i="366"/>
  <c r="E144" i="366"/>
  <c r="C144" i="366"/>
  <c r="A144" i="366"/>
  <c r="A145" i="366" s="1"/>
  <c r="A146" i="366" s="1"/>
  <c r="A147" i="366" s="1"/>
  <c r="A148" i="366" s="1"/>
  <c r="A149" i="366" s="1"/>
  <c r="A150" i="366" s="1"/>
  <c r="A151" i="366" s="1"/>
  <c r="A152" i="366" s="1"/>
  <c r="A153" i="366" s="1"/>
  <c r="A154" i="366" s="1"/>
  <c r="A155" i="366" s="1"/>
  <c r="A156" i="366" s="1"/>
  <c r="A157" i="366" s="1"/>
  <c r="A158" i="366" s="1"/>
  <c r="A159" i="366" s="1"/>
  <c r="A160" i="366" s="1"/>
  <c r="A161" i="366" s="1"/>
  <c r="A162" i="366" s="1"/>
  <c r="A163" i="366" s="1"/>
  <c r="A164" i="366" s="1"/>
  <c r="A165" i="366" s="1"/>
  <c r="A166" i="366" s="1"/>
  <c r="A168" i="366" s="1"/>
  <c r="A169" i="366" s="1"/>
  <c r="A170" i="366" s="1"/>
  <c r="A171" i="366" s="1"/>
  <c r="A172" i="366" s="1"/>
  <c r="CA143" i="366"/>
  <c r="BZ143" i="366"/>
  <c r="BY143" i="366"/>
  <c r="P143" i="366"/>
  <c r="N143" i="366"/>
  <c r="E143" i="366"/>
  <c r="D143" i="366"/>
  <c r="C143" i="366"/>
  <c r="A143" i="366"/>
  <c r="CD141" i="366"/>
  <c r="CC141" i="366"/>
  <c r="CB141" i="366"/>
  <c r="K141" i="366" s="1"/>
  <c r="A141" i="366"/>
  <c r="A142" i="366" s="1"/>
  <c r="BX137" i="366"/>
  <c r="BW137" i="366"/>
  <c r="BV137" i="366"/>
  <c r="BU137" i="366"/>
  <c r="BT137" i="366"/>
  <c r="BS137" i="366"/>
  <c r="BR137" i="366"/>
  <c r="BQ137" i="366"/>
  <c r="BP137" i="366"/>
  <c r="BO137" i="366"/>
  <c r="BN137" i="366"/>
  <c r="BM137" i="366"/>
  <c r="BL137" i="366"/>
  <c r="BK137" i="366"/>
  <c r="BJ137" i="366"/>
  <c r="BI137" i="366"/>
  <c r="BH137" i="366"/>
  <c r="BG137" i="366"/>
  <c r="BF137" i="366"/>
  <c r="BE137" i="366"/>
  <c r="BD137" i="366"/>
  <c r="BC137" i="366"/>
  <c r="BB137" i="366"/>
  <c r="BA137" i="366"/>
  <c r="AZ137" i="366"/>
  <c r="AY137" i="366"/>
  <c r="AX137" i="366"/>
  <c r="AW137" i="366"/>
  <c r="AV137" i="366"/>
  <c r="AU137" i="366"/>
  <c r="AT137" i="366"/>
  <c r="AS137" i="366"/>
  <c r="AR137" i="366"/>
  <c r="AQ137" i="366"/>
  <c r="AP137" i="366"/>
  <c r="AO137" i="366"/>
  <c r="AN137" i="366"/>
  <c r="AM137" i="366"/>
  <c r="AL137" i="366"/>
  <c r="AK137" i="366"/>
  <c r="AJ137" i="366"/>
  <c r="AI137" i="366"/>
  <c r="AH137" i="366"/>
  <c r="AG137" i="366"/>
  <c r="AF137" i="366"/>
  <c r="AE137" i="366"/>
  <c r="AD137" i="366"/>
  <c r="AC137" i="366"/>
  <c r="AB137" i="366"/>
  <c r="AA137" i="366"/>
  <c r="Z137" i="366"/>
  <c r="Y137" i="366"/>
  <c r="X137" i="366"/>
  <c r="W137" i="366"/>
  <c r="V137" i="366"/>
  <c r="U137" i="366"/>
  <c r="T137" i="366"/>
  <c r="S137" i="366"/>
  <c r="R137" i="366"/>
  <c r="Q137" i="366"/>
  <c r="BX136" i="366"/>
  <c r="BW136" i="366"/>
  <c r="BV136" i="366"/>
  <c r="BU136" i="366"/>
  <c r="BT136" i="366"/>
  <c r="BS136" i="366"/>
  <c r="BR136" i="366"/>
  <c r="BQ136" i="366"/>
  <c r="BP136" i="366"/>
  <c r="BO136" i="366"/>
  <c r="BN136" i="366"/>
  <c r="BM136" i="366"/>
  <c r="BL136" i="366"/>
  <c r="BK136" i="366"/>
  <c r="BJ136" i="366"/>
  <c r="BI136" i="366"/>
  <c r="BH136" i="366"/>
  <c r="BG136" i="366"/>
  <c r="BF136" i="366"/>
  <c r="BE136" i="366"/>
  <c r="BD136" i="366"/>
  <c r="BC136" i="366"/>
  <c r="BB136" i="366"/>
  <c r="BA136" i="366"/>
  <c r="AZ136" i="366"/>
  <c r="AY136" i="366"/>
  <c r="AX136" i="366"/>
  <c r="AW136" i="366"/>
  <c r="AV136" i="366"/>
  <c r="AU136" i="366"/>
  <c r="AT136" i="366"/>
  <c r="AS136" i="366"/>
  <c r="AR136" i="366"/>
  <c r="AQ136" i="366"/>
  <c r="AP136" i="366"/>
  <c r="AO136" i="366"/>
  <c r="AN136" i="366"/>
  <c r="AM136" i="366"/>
  <c r="AL136" i="366"/>
  <c r="AK136" i="366"/>
  <c r="AJ136" i="366"/>
  <c r="AI136" i="366"/>
  <c r="AH136" i="366"/>
  <c r="AG136" i="366"/>
  <c r="AF136" i="366"/>
  <c r="AE136" i="366"/>
  <c r="AD136" i="366"/>
  <c r="AC136" i="366"/>
  <c r="AB136" i="366"/>
  <c r="AA136" i="366"/>
  <c r="Z136" i="366"/>
  <c r="Y136" i="366"/>
  <c r="X136" i="366"/>
  <c r="W136" i="366"/>
  <c r="V136" i="366"/>
  <c r="U136" i="366"/>
  <c r="T136" i="366"/>
  <c r="S136" i="366"/>
  <c r="R136" i="366"/>
  <c r="Q136" i="366"/>
  <c r="P136" i="366"/>
  <c r="H136" i="366"/>
  <c r="CC134" i="366" s="1"/>
  <c r="CD134" i="366" s="1"/>
  <c r="BX135" i="366"/>
  <c r="BW135" i="366"/>
  <c r="BV135" i="366"/>
  <c r="BU135" i="366"/>
  <c r="BT135" i="366"/>
  <c r="BS135" i="366"/>
  <c r="BR135" i="366"/>
  <c r="BQ135" i="366"/>
  <c r="BP135" i="366"/>
  <c r="BO135" i="366"/>
  <c r="BN135" i="366"/>
  <c r="BM135" i="366"/>
  <c r="BL135" i="366"/>
  <c r="BK135" i="366"/>
  <c r="BJ135" i="366"/>
  <c r="BI135" i="366"/>
  <c r="BH135" i="366"/>
  <c r="BG135" i="366"/>
  <c r="BF135" i="366"/>
  <c r="BE135" i="366"/>
  <c r="BD135" i="366"/>
  <c r="BC135" i="366"/>
  <c r="BB135" i="366"/>
  <c r="BA135" i="366"/>
  <c r="AZ135" i="366"/>
  <c r="AY135" i="366"/>
  <c r="AX135" i="366"/>
  <c r="AW135" i="366"/>
  <c r="AV135" i="366"/>
  <c r="AU135" i="366"/>
  <c r="AT135" i="366"/>
  <c r="AS135" i="366"/>
  <c r="AR135" i="366"/>
  <c r="AQ135" i="366"/>
  <c r="AP135" i="366"/>
  <c r="AO135" i="366"/>
  <c r="AN135" i="366"/>
  <c r="AM135" i="366"/>
  <c r="AL135" i="366"/>
  <c r="AK135" i="366"/>
  <c r="AJ135" i="366"/>
  <c r="AI135" i="366"/>
  <c r="AH135" i="366"/>
  <c r="AG135" i="366"/>
  <c r="AF135" i="366"/>
  <c r="AE135" i="366"/>
  <c r="AD135" i="366"/>
  <c r="AC135" i="366"/>
  <c r="AB135" i="366"/>
  <c r="AA135" i="366"/>
  <c r="Z135" i="366"/>
  <c r="Y135" i="366"/>
  <c r="X135" i="366"/>
  <c r="W135" i="366"/>
  <c r="V135" i="366"/>
  <c r="U135" i="366"/>
  <c r="T135" i="366"/>
  <c r="S135" i="366"/>
  <c r="R135" i="366"/>
  <c r="Q135" i="366"/>
  <c r="P135" i="366"/>
  <c r="BX134" i="366"/>
  <c r="BW134" i="366"/>
  <c r="BV134" i="366"/>
  <c r="BU134" i="366"/>
  <c r="BT134" i="366"/>
  <c r="BS134" i="366"/>
  <c r="BR134" i="366"/>
  <c r="BQ134" i="366"/>
  <c r="BP134" i="366"/>
  <c r="BO134" i="366"/>
  <c r="BN134" i="366"/>
  <c r="BM134" i="366"/>
  <c r="BL134" i="366"/>
  <c r="BK134" i="366"/>
  <c r="BJ134" i="366"/>
  <c r="BI134" i="366"/>
  <c r="BH134" i="366"/>
  <c r="BG134" i="366"/>
  <c r="BF134" i="366"/>
  <c r="BE134" i="366"/>
  <c r="BD134" i="366"/>
  <c r="BC134" i="366"/>
  <c r="BB134" i="366"/>
  <c r="BA134" i="366"/>
  <c r="AZ134" i="366"/>
  <c r="AY134" i="366"/>
  <c r="AX134" i="366"/>
  <c r="AW134" i="366"/>
  <c r="AV134" i="366"/>
  <c r="AU134" i="366"/>
  <c r="AT134" i="366"/>
  <c r="AS134" i="366"/>
  <c r="AR134" i="366"/>
  <c r="AQ134" i="366"/>
  <c r="AP134" i="366"/>
  <c r="AO134" i="366"/>
  <c r="AN134" i="366"/>
  <c r="AM134" i="366"/>
  <c r="AL134" i="366"/>
  <c r="AK134" i="366"/>
  <c r="AJ134" i="366"/>
  <c r="AI134" i="366"/>
  <c r="AH134" i="366"/>
  <c r="AG134" i="366"/>
  <c r="AF134" i="366"/>
  <c r="AE134" i="366"/>
  <c r="AD134" i="366"/>
  <c r="AC134" i="366"/>
  <c r="AB134" i="366"/>
  <c r="AA134" i="366"/>
  <c r="Z134" i="366"/>
  <c r="Y134" i="366"/>
  <c r="X134" i="366"/>
  <c r="W134" i="366"/>
  <c r="V134" i="366"/>
  <c r="U134" i="366"/>
  <c r="T134" i="366"/>
  <c r="S134" i="366"/>
  <c r="R134" i="366"/>
  <c r="Q134" i="366"/>
  <c r="P134" i="366"/>
  <c r="N134" i="366"/>
  <c r="BX133" i="366"/>
  <c r="BW133" i="366"/>
  <c r="BV133" i="366"/>
  <c r="BU133" i="366"/>
  <c r="BT133" i="366"/>
  <c r="BS133" i="366"/>
  <c r="BR133" i="366"/>
  <c r="BQ133" i="366"/>
  <c r="BP133" i="366"/>
  <c r="BO133" i="366"/>
  <c r="BN133" i="366"/>
  <c r="BM133" i="366"/>
  <c r="BL133" i="366"/>
  <c r="BK133" i="366"/>
  <c r="BJ133" i="366"/>
  <c r="BI133" i="366"/>
  <c r="BH133" i="366"/>
  <c r="BG133" i="366"/>
  <c r="BF133" i="366"/>
  <c r="BE133" i="366"/>
  <c r="BD133" i="366"/>
  <c r="BC133" i="366"/>
  <c r="BB133" i="366"/>
  <c r="BA133" i="366"/>
  <c r="AZ133" i="366"/>
  <c r="AY133" i="366"/>
  <c r="AX133" i="366"/>
  <c r="AW133" i="366"/>
  <c r="AV133" i="366"/>
  <c r="AU133" i="366"/>
  <c r="AT133" i="366"/>
  <c r="AS133" i="366"/>
  <c r="AR133" i="366"/>
  <c r="AQ133" i="366"/>
  <c r="AP133" i="366"/>
  <c r="AO133" i="366"/>
  <c r="AN133" i="366"/>
  <c r="AM133" i="366"/>
  <c r="AL133" i="366"/>
  <c r="AK133" i="366"/>
  <c r="AJ133" i="366"/>
  <c r="AI133" i="366"/>
  <c r="AH133" i="366"/>
  <c r="AG133" i="366"/>
  <c r="AF133" i="366"/>
  <c r="AE133" i="366"/>
  <c r="AD133" i="366"/>
  <c r="AC133" i="366"/>
  <c r="AB133" i="366"/>
  <c r="AA133" i="366"/>
  <c r="Z133" i="366"/>
  <c r="Y133" i="366"/>
  <c r="X133" i="366"/>
  <c r="W133" i="366"/>
  <c r="V133" i="366"/>
  <c r="U133" i="366"/>
  <c r="T133" i="366"/>
  <c r="S133" i="366"/>
  <c r="R133" i="366"/>
  <c r="Q133" i="366"/>
  <c r="N133" i="366"/>
  <c r="BX132" i="366"/>
  <c r="BW132" i="366"/>
  <c r="BV132" i="366"/>
  <c r="BU132" i="366"/>
  <c r="BT132" i="366"/>
  <c r="BS132" i="366"/>
  <c r="BR132" i="366"/>
  <c r="BQ132" i="366"/>
  <c r="BP132" i="366"/>
  <c r="BO132" i="366"/>
  <c r="BN132" i="366"/>
  <c r="BM132" i="366"/>
  <c r="BL132" i="366"/>
  <c r="BK132" i="366"/>
  <c r="BJ132" i="366"/>
  <c r="BI132" i="366"/>
  <c r="BH132" i="366"/>
  <c r="BG132" i="366"/>
  <c r="BF132" i="366"/>
  <c r="BE132" i="366"/>
  <c r="BD132" i="366"/>
  <c r="BC132" i="366"/>
  <c r="BB132" i="366"/>
  <c r="BA132" i="366"/>
  <c r="AZ132" i="366"/>
  <c r="AY132" i="366"/>
  <c r="AX132" i="366"/>
  <c r="AW132" i="366"/>
  <c r="AV132" i="366"/>
  <c r="AU132" i="366"/>
  <c r="AT132" i="366"/>
  <c r="AS132" i="366"/>
  <c r="AR132" i="366"/>
  <c r="AQ132" i="366"/>
  <c r="AP132" i="366"/>
  <c r="AO132" i="366"/>
  <c r="AN132" i="366"/>
  <c r="AM132" i="366"/>
  <c r="AL132" i="366"/>
  <c r="AK132" i="366"/>
  <c r="AJ132" i="366"/>
  <c r="AI132" i="366"/>
  <c r="AH132" i="366"/>
  <c r="AG132" i="366"/>
  <c r="AF132" i="366"/>
  <c r="AE132" i="366"/>
  <c r="AD132" i="366"/>
  <c r="AC132" i="366"/>
  <c r="AB132" i="366"/>
  <c r="AA132" i="366"/>
  <c r="Z132" i="366"/>
  <c r="Y132" i="366"/>
  <c r="X132" i="366"/>
  <c r="W132" i="366"/>
  <c r="V132" i="366"/>
  <c r="U132" i="366"/>
  <c r="T132" i="366"/>
  <c r="S132" i="366"/>
  <c r="R132" i="366"/>
  <c r="Q132" i="366"/>
  <c r="CD130" i="366"/>
  <c r="CC130" i="366"/>
  <c r="BX130" i="366"/>
  <c r="BW130" i="366"/>
  <c r="BV130" i="366"/>
  <c r="BU130" i="366"/>
  <c r="BT130" i="366"/>
  <c r="BS130" i="366"/>
  <c r="BR130" i="366"/>
  <c r="BQ130" i="366"/>
  <c r="BP130" i="366"/>
  <c r="BO130" i="366"/>
  <c r="BN130" i="366"/>
  <c r="BM130" i="366"/>
  <c r="BL130" i="366"/>
  <c r="BK130" i="366"/>
  <c r="BJ130" i="366"/>
  <c r="BI130" i="366"/>
  <c r="BH130" i="366"/>
  <c r="BG130" i="366"/>
  <c r="BF130" i="366"/>
  <c r="BE130" i="366"/>
  <c r="BD130" i="366"/>
  <c r="BC130" i="366"/>
  <c r="BB130" i="366"/>
  <c r="BA130" i="366"/>
  <c r="AZ130" i="366"/>
  <c r="AY130" i="366"/>
  <c r="AX130" i="366"/>
  <c r="AW130" i="366"/>
  <c r="AV130" i="366"/>
  <c r="AU130" i="366"/>
  <c r="AT130" i="366"/>
  <c r="AS130" i="366"/>
  <c r="AR130" i="366"/>
  <c r="AQ130" i="366"/>
  <c r="AP130" i="366"/>
  <c r="AO130" i="366"/>
  <c r="AN130" i="366"/>
  <c r="AM130" i="366"/>
  <c r="AL130" i="366"/>
  <c r="AK130" i="366"/>
  <c r="AJ130" i="366"/>
  <c r="AI130" i="366"/>
  <c r="AH130" i="366"/>
  <c r="AG130" i="366"/>
  <c r="AF130" i="366"/>
  <c r="AE130" i="366"/>
  <c r="AD130" i="366"/>
  <c r="AC130" i="366"/>
  <c r="AB130" i="366"/>
  <c r="AA130" i="366"/>
  <c r="Z130" i="366"/>
  <c r="Y130" i="366"/>
  <c r="X130" i="366"/>
  <c r="W130" i="366"/>
  <c r="V130" i="366"/>
  <c r="U130" i="366"/>
  <c r="T130" i="366"/>
  <c r="S130" i="366"/>
  <c r="R130" i="366"/>
  <c r="Q130" i="366"/>
  <c r="CA129" i="366"/>
  <c r="CA128" i="366"/>
  <c r="BZ128" i="366"/>
  <c r="CB128" i="366" s="1"/>
  <c r="BY128" i="366"/>
  <c r="P128" i="366"/>
  <c r="N128" i="366"/>
  <c r="E128" i="366"/>
  <c r="D128" i="366"/>
  <c r="C128" i="366"/>
  <c r="CA127" i="366"/>
  <c r="BZ127" i="366"/>
  <c r="CB127" i="366" s="1"/>
  <c r="BY127" i="366"/>
  <c r="P127" i="366"/>
  <c r="N127" i="366"/>
  <c r="E127" i="366"/>
  <c r="D127" i="366"/>
  <c r="C127" i="366"/>
  <c r="CA126" i="366"/>
  <c r="BZ126" i="366"/>
  <c r="CB126" i="366" s="1"/>
  <c r="BY126" i="366"/>
  <c r="P126" i="366"/>
  <c r="N126" i="366"/>
  <c r="E126" i="366"/>
  <c r="D126" i="366"/>
  <c r="C126" i="366"/>
  <c r="CA125" i="366"/>
  <c r="BZ125" i="366"/>
  <c r="CB125" i="366" s="1"/>
  <c r="BY125" i="366"/>
  <c r="P125" i="366"/>
  <c r="N125" i="366"/>
  <c r="E125" i="366"/>
  <c r="D125" i="366"/>
  <c r="C125" i="366"/>
  <c r="CA124" i="366"/>
  <c r="BZ124" i="366"/>
  <c r="CB124" i="366" s="1"/>
  <c r="BY124" i="366"/>
  <c r="P124" i="366"/>
  <c r="N124" i="366"/>
  <c r="E124" i="366"/>
  <c r="D124" i="366"/>
  <c r="C124" i="366"/>
  <c r="CA123" i="366"/>
  <c r="BZ123" i="366"/>
  <c r="CB123" i="366" s="1"/>
  <c r="BY123" i="366"/>
  <c r="P123" i="366"/>
  <c r="N123" i="366"/>
  <c r="E123" i="366"/>
  <c r="D123" i="366"/>
  <c r="C123" i="366"/>
  <c r="CA122" i="366"/>
  <c r="BZ122" i="366"/>
  <c r="CB122" i="366" s="1"/>
  <c r="BY122" i="366"/>
  <c r="P122" i="366"/>
  <c r="N122" i="366"/>
  <c r="E122" i="366"/>
  <c r="D122" i="366"/>
  <c r="C122" i="366"/>
  <c r="CA121" i="366"/>
  <c r="BZ121" i="366"/>
  <c r="CB121" i="366" s="1"/>
  <c r="BY121" i="366"/>
  <c r="P121" i="366"/>
  <c r="N121" i="366"/>
  <c r="E121" i="366"/>
  <c r="D121" i="366"/>
  <c r="C121" i="366"/>
  <c r="CA120" i="366"/>
  <c r="BZ120" i="366"/>
  <c r="CB120" i="366" s="1"/>
  <c r="BY120" i="366"/>
  <c r="P120" i="366"/>
  <c r="N120" i="366"/>
  <c r="E120" i="366"/>
  <c r="D120" i="366"/>
  <c r="C120" i="366"/>
  <c r="CA119" i="366"/>
  <c r="BZ119" i="366"/>
  <c r="CB119" i="366" s="1"/>
  <c r="BY119" i="366"/>
  <c r="P119" i="366"/>
  <c r="N119" i="366"/>
  <c r="E119" i="366"/>
  <c r="C119" i="366"/>
  <c r="CA118" i="366"/>
  <c r="BZ118" i="366"/>
  <c r="CB118" i="366" s="1"/>
  <c r="BY118" i="366"/>
  <c r="P118" i="366"/>
  <c r="N118" i="366"/>
  <c r="E118" i="366"/>
  <c r="D118" i="366"/>
  <c r="C118" i="366"/>
  <c r="CA117" i="366"/>
  <c r="BZ117" i="366"/>
  <c r="CB117" i="366" s="1"/>
  <c r="BY117" i="366"/>
  <c r="P117" i="366"/>
  <c r="N117" i="366"/>
  <c r="E117" i="366"/>
  <c r="D117" i="366"/>
  <c r="C117" i="366"/>
  <c r="CA116" i="366"/>
  <c r="BZ116" i="366"/>
  <c r="BY116" i="366"/>
  <c r="CB116" i="366" s="1"/>
  <c r="P116" i="366"/>
  <c r="N116" i="366"/>
  <c r="E116" i="366"/>
  <c r="D116" i="366"/>
  <c r="C116" i="366"/>
  <c r="CA115" i="366"/>
  <c r="BZ115" i="366"/>
  <c r="D115" i="366" s="1"/>
  <c r="BY115" i="366"/>
  <c r="P115" i="366"/>
  <c r="N115" i="366"/>
  <c r="E115" i="366"/>
  <c r="C115" i="366"/>
  <c r="CA114" i="366"/>
  <c r="BZ114" i="366"/>
  <c r="BY114" i="366"/>
  <c r="P114" i="366"/>
  <c r="N114" i="366"/>
  <c r="E114" i="366"/>
  <c r="D114" i="366"/>
  <c r="C114" i="366"/>
  <c r="CA113" i="366"/>
  <c r="BZ113" i="366"/>
  <c r="BY113" i="366"/>
  <c r="P113" i="366"/>
  <c r="N113" i="366"/>
  <c r="E113" i="366"/>
  <c r="D113" i="366"/>
  <c r="C113" i="366"/>
  <c r="CA112" i="366"/>
  <c r="BZ112" i="366"/>
  <c r="BY112" i="366"/>
  <c r="CB112" i="366" s="1"/>
  <c r="P112" i="366"/>
  <c r="N112" i="366"/>
  <c r="E112" i="366"/>
  <c r="D112" i="366"/>
  <c r="C112" i="366"/>
  <c r="CA111" i="366"/>
  <c r="BZ111" i="366"/>
  <c r="D111" i="366" s="1"/>
  <c r="BY111" i="366"/>
  <c r="P111" i="366"/>
  <c r="N111" i="366"/>
  <c r="E111" i="366"/>
  <c r="C111" i="366"/>
  <c r="CA110" i="366"/>
  <c r="BZ110" i="366"/>
  <c r="BY110" i="366"/>
  <c r="P110" i="366"/>
  <c r="N110" i="366"/>
  <c r="E110" i="366"/>
  <c r="D110" i="366"/>
  <c r="C110" i="366"/>
  <c r="CA109" i="366"/>
  <c r="BZ109" i="366"/>
  <c r="BY109" i="366"/>
  <c r="P109" i="366"/>
  <c r="N109" i="366"/>
  <c r="E109" i="366"/>
  <c r="D109" i="366"/>
  <c r="C109" i="366"/>
  <c r="CC107" i="366"/>
  <c r="CD107" i="366" s="1"/>
  <c r="CB107" i="366"/>
  <c r="K107" i="366"/>
  <c r="A107" i="366"/>
  <c r="A108" i="366" s="1"/>
  <c r="A109" i="366" s="1"/>
  <c r="A110" i="366" s="1"/>
  <c r="A111" i="366" s="1"/>
  <c r="A112" i="366" s="1"/>
  <c r="A113" i="366" s="1"/>
  <c r="A114" i="366" s="1"/>
  <c r="A115" i="366" s="1"/>
  <c r="A116" i="366" s="1"/>
  <c r="A117" i="366" s="1"/>
  <c r="A118" i="366" s="1"/>
  <c r="A119" i="366" s="1"/>
  <c r="A120" i="366" s="1"/>
  <c r="A121" i="366" s="1"/>
  <c r="A122" i="366" s="1"/>
  <c r="A123" i="366" s="1"/>
  <c r="A124" i="366" s="1"/>
  <c r="A125" i="366" s="1"/>
  <c r="A126" i="366" s="1"/>
  <c r="A127" i="366" s="1"/>
  <c r="A128" i="366" s="1"/>
  <c r="A129" i="366" s="1"/>
  <c r="A130" i="366" s="1"/>
  <c r="A131" i="366" s="1"/>
  <c r="A132" i="366" s="1"/>
  <c r="A134" i="366" s="1"/>
  <c r="A135" i="366" s="1"/>
  <c r="A136" i="366" s="1"/>
  <c r="A137" i="366" s="1"/>
  <c r="A138" i="366" s="1"/>
  <c r="BX103" i="366"/>
  <c r="BW103" i="366"/>
  <c r="BV103" i="366"/>
  <c r="BU103" i="366"/>
  <c r="BT103" i="366"/>
  <c r="BS103" i="366"/>
  <c r="BR103" i="366"/>
  <c r="BQ103" i="366"/>
  <c r="BP103" i="366"/>
  <c r="BO103" i="366"/>
  <c r="BN103" i="366"/>
  <c r="BM103" i="366"/>
  <c r="BL103" i="366"/>
  <c r="BK103" i="366"/>
  <c r="BJ103" i="366"/>
  <c r="BI103" i="366"/>
  <c r="BH103" i="366"/>
  <c r="BG103" i="366"/>
  <c r="BF103" i="366"/>
  <c r="BE103" i="366"/>
  <c r="BD103" i="366"/>
  <c r="BC103" i="366"/>
  <c r="BB103" i="366"/>
  <c r="BA103" i="366"/>
  <c r="AZ103" i="366"/>
  <c r="AY103" i="366"/>
  <c r="AX103" i="366"/>
  <c r="AW103" i="366"/>
  <c r="AV103" i="366"/>
  <c r="AU103" i="366"/>
  <c r="AT103" i="366"/>
  <c r="AS103" i="366"/>
  <c r="AR103" i="366"/>
  <c r="AQ103" i="366"/>
  <c r="AP103" i="366"/>
  <c r="AO103" i="366"/>
  <c r="AN103" i="366"/>
  <c r="AM103" i="366"/>
  <c r="AL103" i="366"/>
  <c r="AK103" i="366"/>
  <c r="AJ103" i="366"/>
  <c r="AI103" i="366"/>
  <c r="AH103" i="366"/>
  <c r="AG103" i="366"/>
  <c r="AF103" i="366"/>
  <c r="AE103" i="366"/>
  <c r="AD103" i="366"/>
  <c r="AC103" i="366"/>
  <c r="AB103" i="366"/>
  <c r="AA103" i="366"/>
  <c r="Z103" i="366"/>
  <c r="Y103" i="366"/>
  <c r="X103" i="366"/>
  <c r="W103" i="366"/>
  <c r="V103" i="366"/>
  <c r="U103" i="366"/>
  <c r="T103" i="366"/>
  <c r="S103" i="366"/>
  <c r="R103" i="366"/>
  <c r="Q103" i="366"/>
  <c r="BX102" i="366"/>
  <c r="BW102" i="366"/>
  <c r="BV102" i="366"/>
  <c r="BU102" i="366"/>
  <c r="BT102" i="366"/>
  <c r="BS102" i="366"/>
  <c r="BR102" i="366"/>
  <c r="BQ102" i="366"/>
  <c r="BP102" i="366"/>
  <c r="BO102" i="366"/>
  <c r="BN102" i="366"/>
  <c r="BM102" i="366"/>
  <c r="BL102" i="366"/>
  <c r="BK102" i="366"/>
  <c r="BJ102" i="366"/>
  <c r="BI102" i="366"/>
  <c r="BH102" i="366"/>
  <c r="BG102" i="366"/>
  <c r="BF102" i="366"/>
  <c r="BE102" i="366"/>
  <c r="BD102" i="366"/>
  <c r="BC102" i="366"/>
  <c r="BB102" i="366"/>
  <c r="BA102" i="366"/>
  <c r="AZ102" i="366"/>
  <c r="AY102" i="366"/>
  <c r="AX102" i="366"/>
  <c r="AW102" i="366"/>
  <c r="AV102" i="366"/>
  <c r="AU102" i="366"/>
  <c r="AT102" i="366"/>
  <c r="AS102" i="366"/>
  <c r="AR102" i="366"/>
  <c r="AQ102" i="366"/>
  <c r="AP102" i="366"/>
  <c r="AO102" i="366"/>
  <c r="AN102" i="366"/>
  <c r="AM102" i="366"/>
  <c r="AL102" i="366"/>
  <c r="AK102" i="366"/>
  <c r="AJ102" i="366"/>
  <c r="AI102" i="366"/>
  <c r="AH102" i="366"/>
  <c r="AG102" i="366"/>
  <c r="AF102" i="366"/>
  <c r="AE102" i="366"/>
  <c r="AD102" i="366"/>
  <c r="AC102" i="366"/>
  <c r="AB102" i="366"/>
  <c r="AA102" i="366"/>
  <c r="Z102" i="366"/>
  <c r="Y102" i="366"/>
  <c r="X102" i="366"/>
  <c r="W102" i="366"/>
  <c r="V102" i="366"/>
  <c r="U102" i="366"/>
  <c r="T102" i="366"/>
  <c r="S102" i="366"/>
  <c r="R102" i="366"/>
  <c r="Q102" i="366"/>
  <c r="P102" i="366"/>
  <c r="H102" i="366"/>
  <c r="CC100" i="366" s="1"/>
  <c r="CD100" i="366" s="1"/>
  <c r="BX101" i="366"/>
  <c r="BW101" i="366"/>
  <c r="BV101" i="366"/>
  <c r="BU101" i="366"/>
  <c r="BT101" i="366"/>
  <c r="BS101" i="366"/>
  <c r="BR101" i="366"/>
  <c r="BQ101" i="366"/>
  <c r="BP101" i="366"/>
  <c r="BO101" i="366"/>
  <c r="BN101" i="366"/>
  <c r="BM101" i="366"/>
  <c r="BL101" i="366"/>
  <c r="BK101" i="366"/>
  <c r="BJ101" i="366"/>
  <c r="BI101" i="366"/>
  <c r="BH101" i="366"/>
  <c r="BG101" i="366"/>
  <c r="BF101" i="366"/>
  <c r="BE101" i="366"/>
  <c r="BD101" i="366"/>
  <c r="BC101" i="366"/>
  <c r="BB101" i="366"/>
  <c r="BA101" i="366"/>
  <c r="AZ101" i="366"/>
  <c r="AY101" i="366"/>
  <c r="AX101" i="366"/>
  <c r="AW101" i="366"/>
  <c r="AV101" i="366"/>
  <c r="AU101" i="366"/>
  <c r="AT101" i="366"/>
  <c r="AS101" i="366"/>
  <c r="AR101" i="366"/>
  <c r="AQ101" i="366"/>
  <c r="AP101" i="366"/>
  <c r="AO101" i="366"/>
  <c r="AN101" i="366"/>
  <c r="AM101" i="366"/>
  <c r="AL101" i="366"/>
  <c r="AK101" i="366"/>
  <c r="AJ101" i="366"/>
  <c r="AI101" i="366"/>
  <c r="AH101" i="366"/>
  <c r="AG101" i="366"/>
  <c r="AF101" i="366"/>
  <c r="AE101" i="366"/>
  <c r="AD101" i="366"/>
  <c r="AC101" i="366"/>
  <c r="AB101" i="366"/>
  <c r="AA101" i="366"/>
  <c r="Z101" i="366"/>
  <c r="Y101" i="366"/>
  <c r="X101" i="366"/>
  <c r="W101" i="366"/>
  <c r="V101" i="366"/>
  <c r="U101" i="366"/>
  <c r="T101" i="366"/>
  <c r="S101" i="366"/>
  <c r="R101" i="366"/>
  <c r="Q101" i="366"/>
  <c r="P101" i="366"/>
  <c r="BX100" i="366"/>
  <c r="BW100" i="366"/>
  <c r="BV100" i="366"/>
  <c r="BU100" i="366"/>
  <c r="BT100" i="366"/>
  <c r="BS100" i="366"/>
  <c r="BR100" i="366"/>
  <c r="BQ100" i="366"/>
  <c r="BP100" i="366"/>
  <c r="BO100" i="366"/>
  <c r="BN100" i="366"/>
  <c r="BM100" i="366"/>
  <c r="BL100" i="366"/>
  <c r="BK100" i="366"/>
  <c r="BJ100" i="366"/>
  <c r="BI100" i="366"/>
  <c r="BH100" i="366"/>
  <c r="BG100" i="366"/>
  <c r="BF100" i="366"/>
  <c r="BE100" i="366"/>
  <c r="BD100" i="366"/>
  <c r="BC100" i="366"/>
  <c r="BB100" i="366"/>
  <c r="BA100" i="366"/>
  <c r="AZ100" i="366"/>
  <c r="AY100" i="366"/>
  <c r="AX100" i="366"/>
  <c r="AW100" i="366"/>
  <c r="AV100" i="366"/>
  <c r="AU100" i="366"/>
  <c r="AT100" i="366"/>
  <c r="AS100" i="366"/>
  <c r="AR100" i="366"/>
  <c r="AQ100" i="366"/>
  <c r="AP100" i="366"/>
  <c r="AO100" i="366"/>
  <c r="AN100" i="366"/>
  <c r="AM100" i="366"/>
  <c r="AL100" i="366"/>
  <c r="AK100" i="366"/>
  <c r="AJ100" i="366"/>
  <c r="AI100" i="366"/>
  <c r="AH100" i="366"/>
  <c r="AG100" i="366"/>
  <c r="AF100" i="366"/>
  <c r="AE100" i="366"/>
  <c r="AD100" i="366"/>
  <c r="AC100" i="366"/>
  <c r="AB100" i="366"/>
  <c r="AA100" i="366"/>
  <c r="Z100" i="366"/>
  <c r="Y100" i="366"/>
  <c r="X100" i="366"/>
  <c r="W100" i="366"/>
  <c r="V100" i="366"/>
  <c r="U100" i="366"/>
  <c r="T100" i="366"/>
  <c r="S100" i="366"/>
  <c r="R100" i="366"/>
  <c r="Q100" i="366"/>
  <c r="P100" i="366"/>
  <c r="N100" i="366"/>
  <c r="BX99" i="366"/>
  <c r="BW99" i="366"/>
  <c r="BV99" i="366"/>
  <c r="BU99" i="366"/>
  <c r="BT99" i="366"/>
  <c r="BS99" i="366"/>
  <c r="BR99" i="366"/>
  <c r="BQ99" i="366"/>
  <c r="BP99" i="366"/>
  <c r="BO99" i="366"/>
  <c r="BN99" i="366"/>
  <c r="BM99" i="366"/>
  <c r="BL99" i="366"/>
  <c r="BK99" i="366"/>
  <c r="BJ99" i="366"/>
  <c r="BI99" i="366"/>
  <c r="BH99" i="366"/>
  <c r="BG99" i="366"/>
  <c r="BF99" i="366"/>
  <c r="BE99" i="366"/>
  <c r="BD99" i="366"/>
  <c r="BC99" i="366"/>
  <c r="BB99" i="366"/>
  <c r="BA99" i="366"/>
  <c r="AZ99" i="366"/>
  <c r="AY99" i="366"/>
  <c r="AX99" i="366"/>
  <c r="AW99" i="366"/>
  <c r="AV99" i="366"/>
  <c r="AU99" i="366"/>
  <c r="AT99" i="366"/>
  <c r="AS99" i="366"/>
  <c r="AR99" i="366"/>
  <c r="AQ99" i="366"/>
  <c r="AP99" i="366"/>
  <c r="AO99" i="366"/>
  <c r="AN99" i="366"/>
  <c r="AM99" i="366"/>
  <c r="AL99" i="366"/>
  <c r="AK99" i="366"/>
  <c r="AJ99" i="366"/>
  <c r="AI99" i="366"/>
  <c r="AH99" i="366"/>
  <c r="AG99" i="366"/>
  <c r="AF99" i="366"/>
  <c r="AE99" i="366"/>
  <c r="AD99" i="366"/>
  <c r="AC99" i="366"/>
  <c r="AB99" i="366"/>
  <c r="AA99" i="366"/>
  <c r="Z99" i="366"/>
  <c r="Y99" i="366"/>
  <c r="X99" i="366"/>
  <c r="W99" i="366"/>
  <c r="V99" i="366"/>
  <c r="U99" i="366"/>
  <c r="T99" i="366"/>
  <c r="S99" i="366"/>
  <c r="R99" i="366"/>
  <c r="Q99" i="366"/>
  <c r="N99" i="366"/>
  <c r="BX98" i="366"/>
  <c r="BW98" i="366"/>
  <c r="BV98" i="366"/>
  <c r="BU98" i="366"/>
  <c r="BT98" i="366"/>
  <c r="BS98" i="366"/>
  <c r="BR98" i="366"/>
  <c r="BQ98" i="366"/>
  <c r="BP98" i="366"/>
  <c r="BO98" i="366"/>
  <c r="BN98" i="366"/>
  <c r="BM98" i="366"/>
  <c r="BL98" i="366"/>
  <c r="BK98" i="366"/>
  <c r="BJ98" i="366"/>
  <c r="BI98" i="366"/>
  <c r="BH98" i="366"/>
  <c r="BG98" i="366"/>
  <c r="BF98" i="366"/>
  <c r="BE98" i="366"/>
  <c r="BD98" i="366"/>
  <c r="BC98" i="366"/>
  <c r="BB98" i="366"/>
  <c r="BA98" i="366"/>
  <c r="AZ98" i="366"/>
  <c r="AY98" i="366"/>
  <c r="AX98" i="366"/>
  <c r="AW98" i="366"/>
  <c r="AV98" i="366"/>
  <c r="AU98" i="366"/>
  <c r="AT98" i="366"/>
  <c r="AS98" i="366"/>
  <c r="AR98" i="366"/>
  <c r="AQ98" i="366"/>
  <c r="AP98" i="366"/>
  <c r="AO98" i="366"/>
  <c r="AN98" i="366"/>
  <c r="AM98" i="366"/>
  <c r="AL98" i="366"/>
  <c r="AK98" i="366"/>
  <c r="AJ98" i="366"/>
  <c r="AI98" i="366"/>
  <c r="AH98" i="366"/>
  <c r="AG98" i="366"/>
  <c r="AF98" i="366"/>
  <c r="AE98" i="366"/>
  <c r="AD98" i="366"/>
  <c r="AC98" i="366"/>
  <c r="AB98" i="366"/>
  <c r="AA98" i="366"/>
  <c r="Z98" i="366"/>
  <c r="Y98" i="366"/>
  <c r="X98" i="366"/>
  <c r="W98" i="366"/>
  <c r="V98" i="366"/>
  <c r="U98" i="366"/>
  <c r="T98" i="366"/>
  <c r="S98" i="366"/>
  <c r="R98" i="366"/>
  <c r="Q98" i="366"/>
  <c r="CC96" i="366"/>
  <c r="CD96" i="366" s="1"/>
  <c r="BX96" i="366"/>
  <c r="BW96" i="366"/>
  <c r="BV96" i="366"/>
  <c r="BU96" i="366"/>
  <c r="BT96" i="366"/>
  <c r="BS96" i="366"/>
  <c r="BR96" i="366"/>
  <c r="BQ96" i="366"/>
  <c r="BP96" i="366"/>
  <c r="BO96" i="366"/>
  <c r="BN96" i="366"/>
  <c r="BM96" i="366"/>
  <c r="BL96" i="366"/>
  <c r="BK96" i="366"/>
  <c r="BJ96" i="366"/>
  <c r="BI96" i="366"/>
  <c r="BH96" i="366"/>
  <c r="BG96" i="366"/>
  <c r="BF96" i="366"/>
  <c r="BE96" i="366"/>
  <c r="BD96" i="366"/>
  <c r="BC96" i="366"/>
  <c r="BB96" i="366"/>
  <c r="BA96" i="366"/>
  <c r="AZ96" i="366"/>
  <c r="AY96" i="366"/>
  <c r="AX96" i="366"/>
  <c r="AW96" i="366"/>
  <c r="AV96" i="366"/>
  <c r="AU96" i="366"/>
  <c r="AT96" i="366"/>
  <c r="AS96" i="366"/>
  <c r="AR96" i="366"/>
  <c r="AQ96" i="366"/>
  <c r="AP96" i="366"/>
  <c r="AO96" i="366"/>
  <c r="AN96" i="366"/>
  <c r="AM96" i="366"/>
  <c r="AL96" i="366"/>
  <c r="AK96" i="366"/>
  <c r="AJ96" i="366"/>
  <c r="AI96" i="366"/>
  <c r="AH96" i="366"/>
  <c r="AG96" i="366"/>
  <c r="AF96" i="366"/>
  <c r="AE96" i="366"/>
  <c r="AD96" i="366"/>
  <c r="AC96" i="366"/>
  <c r="AB96" i="366"/>
  <c r="AA96" i="366"/>
  <c r="Z96" i="366"/>
  <c r="Y96" i="366"/>
  <c r="X96" i="366"/>
  <c r="W96" i="366"/>
  <c r="V96" i="366"/>
  <c r="U96" i="366"/>
  <c r="T96" i="366"/>
  <c r="S96" i="366"/>
  <c r="R96" i="366"/>
  <c r="Q96" i="366"/>
  <c r="A96" i="366"/>
  <c r="CA94" i="366"/>
  <c r="BZ94" i="366"/>
  <c r="BY94" i="366"/>
  <c r="CB94" i="366" s="1"/>
  <c r="P94" i="366"/>
  <c r="N94" i="366"/>
  <c r="E94" i="366"/>
  <c r="D94" i="366"/>
  <c r="CB93" i="366"/>
  <c r="CA93" i="366"/>
  <c r="BZ93" i="366"/>
  <c r="BY93" i="366"/>
  <c r="P93" i="366"/>
  <c r="N93" i="366"/>
  <c r="F93" i="366"/>
  <c r="E93" i="366"/>
  <c r="D93" i="366"/>
  <c r="C93" i="366"/>
  <c r="CA92" i="366"/>
  <c r="BZ92" i="366"/>
  <c r="BY92" i="366"/>
  <c r="CB92" i="366" s="1"/>
  <c r="P92" i="366"/>
  <c r="N92" i="366"/>
  <c r="E92" i="366"/>
  <c r="D92" i="366"/>
  <c r="CB91" i="366"/>
  <c r="CA91" i="366"/>
  <c r="BZ91" i="366"/>
  <c r="BY91" i="366"/>
  <c r="P91" i="366"/>
  <c r="N91" i="366"/>
  <c r="F91" i="366"/>
  <c r="E91" i="366"/>
  <c r="D91" i="366"/>
  <c r="C91" i="366"/>
  <c r="CA90" i="366"/>
  <c r="BZ90" i="366"/>
  <c r="BY90" i="366"/>
  <c r="CB90" i="366" s="1"/>
  <c r="P90" i="366"/>
  <c r="N90" i="366"/>
  <c r="E90" i="366"/>
  <c r="D90" i="366"/>
  <c r="CB89" i="366"/>
  <c r="CA89" i="366"/>
  <c r="BZ89" i="366"/>
  <c r="BY89" i="366"/>
  <c r="P89" i="366"/>
  <c r="N89" i="366"/>
  <c r="F89" i="366"/>
  <c r="E89" i="366"/>
  <c r="D89" i="366"/>
  <c r="C89" i="366"/>
  <c r="CA88" i="366"/>
  <c r="E88" i="366" s="1"/>
  <c r="BZ88" i="366"/>
  <c r="BY88" i="366"/>
  <c r="CB88" i="366" s="1"/>
  <c r="P88" i="366"/>
  <c r="N88" i="366"/>
  <c r="D88" i="366"/>
  <c r="CB87" i="366"/>
  <c r="CA87" i="366"/>
  <c r="BZ87" i="366"/>
  <c r="BY87" i="366"/>
  <c r="P87" i="366"/>
  <c r="N87" i="366"/>
  <c r="F87" i="366"/>
  <c r="E87" i="366"/>
  <c r="D87" i="366"/>
  <c r="C87" i="366"/>
  <c r="CA86" i="366"/>
  <c r="E86" i="366" s="1"/>
  <c r="BZ86" i="366"/>
  <c r="BY86" i="366"/>
  <c r="CB86" i="366" s="1"/>
  <c r="P86" i="366"/>
  <c r="N86" i="366"/>
  <c r="D86" i="366"/>
  <c r="CB85" i="366"/>
  <c r="CA85" i="366"/>
  <c r="BZ85" i="366"/>
  <c r="D85" i="366" s="1"/>
  <c r="BY85" i="366"/>
  <c r="P85" i="366"/>
  <c r="N85" i="366"/>
  <c r="F85" i="366"/>
  <c r="E85" i="366"/>
  <c r="C85" i="366"/>
  <c r="CA84" i="366"/>
  <c r="E84" i="366" s="1"/>
  <c r="BZ84" i="366"/>
  <c r="BY84" i="366"/>
  <c r="CB84" i="366" s="1"/>
  <c r="P84" i="366"/>
  <c r="N84" i="366"/>
  <c r="D84" i="366"/>
  <c r="CA83" i="366"/>
  <c r="E83" i="366" s="1"/>
  <c r="BZ83" i="366"/>
  <c r="BY83" i="366"/>
  <c r="CB83" i="366" s="1"/>
  <c r="P83" i="366"/>
  <c r="N83" i="366"/>
  <c r="D83" i="366"/>
  <c r="CA82" i="366"/>
  <c r="AF48" i="366" s="1"/>
  <c r="BZ82" i="366"/>
  <c r="BY82" i="366"/>
  <c r="CB82" i="366" s="1"/>
  <c r="P82" i="366"/>
  <c r="N82" i="366"/>
  <c r="D82" i="366"/>
  <c r="C82" i="366"/>
  <c r="CA81" i="366"/>
  <c r="E81" i="366" s="1"/>
  <c r="BZ81" i="366"/>
  <c r="CB81" i="366" s="1"/>
  <c r="BY81" i="366"/>
  <c r="P81" i="366"/>
  <c r="N81" i="366"/>
  <c r="C81" i="366"/>
  <c r="CB80" i="366"/>
  <c r="CA80" i="366"/>
  <c r="BZ80" i="366"/>
  <c r="D80" i="366" s="1"/>
  <c r="BY80" i="366"/>
  <c r="P80" i="366"/>
  <c r="N80" i="366"/>
  <c r="F80" i="366"/>
  <c r="E80" i="366"/>
  <c r="C80" i="366"/>
  <c r="CA79" i="366"/>
  <c r="BZ79" i="366"/>
  <c r="AA47" i="366" s="1"/>
  <c r="BY79" i="366"/>
  <c r="CB79" i="366" s="1"/>
  <c r="P79" i="366"/>
  <c r="N79" i="366"/>
  <c r="E79" i="366"/>
  <c r="C79" i="366"/>
  <c r="CB78" i="366"/>
  <c r="CA78" i="366"/>
  <c r="BZ78" i="366"/>
  <c r="D78" i="366" s="1"/>
  <c r="BY78" i="366"/>
  <c r="C78" i="366" s="1"/>
  <c r="P78" i="366"/>
  <c r="N78" i="366"/>
  <c r="E78" i="366"/>
  <c r="CB77" i="366"/>
  <c r="CA77" i="366"/>
  <c r="AF51" i="366" s="1"/>
  <c r="BZ77" i="366"/>
  <c r="BY77" i="366"/>
  <c r="C77" i="366" s="1"/>
  <c r="P77" i="366"/>
  <c r="N77" i="366"/>
  <c r="E77" i="366"/>
  <c r="D77" i="366"/>
  <c r="E76" i="366"/>
  <c r="V40" i="366"/>
  <c r="P76" i="366"/>
  <c r="N76" i="366"/>
  <c r="D76" i="366"/>
  <c r="CA75" i="366"/>
  <c r="AF53" i="366" s="1"/>
  <c r="BZ75" i="366"/>
  <c r="BY75" i="366"/>
  <c r="P75" i="366"/>
  <c r="N75" i="366"/>
  <c r="D75" i="366"/>
  <c r="A74" i="366"/>
  <c r="A75" i="366" s="1"/>
  <c r="A76" i="366" s="1"/>
  <c r="A77" i="366" s="1"/>
  <c r="A78" i="366" s="1"/>
  <c r="A79" i="366" s="1"/>
  <c r="A80" i="366" s="1"/>
  <c r="A81" i="366" s="1"/>
  <c r="A82" i="366" s="1"/>
  <c r="A83" i="366" s="1"/>
  <c r="A84" i="366" s="1"/>
  <c r="A85" i="366" s="1"/>
  <c r="A86" i="366" s="1"/>
  <c r="A87" i="366" s="1"/>
  <c r="A88" i="366" s="1"/>
  <c r="A89" i="366" s="1"/>
  <c r="A90" i="366" s="1"/>
  <c r="A91" i="366" s="1"/>
  <c r="A92" i="366" s="1"/>
  <c r="A93" i="366" s="1"/>
  <c r="A94" i="366" s="1"/>
  <c r="A95" i="366" s="1"/>
  <c r="CD73" i="366"/>
  <c r="CC73" i="366"/>
  <c r="CB73" i="366"/>
  <c r="K73" i="366" s="1"/>
  <c r="AZ29" i="366" s="1"/>
  <c r="A73" i="366"/>
  <c r="V53" i="366"/>
  <c r="Q53" i="366"/>
  <c r="O53" i="366"/>
  <c r="Q52" i="366"/>
  <c r="O52" i="366"/>
  <c r="O127" i="366" s="1"/>
  <c r="B127" i="366" s="1"/>
  <c r="Q51" i="366"/>
  <c r="O51" i="366"/>
  <c r="O126" i="366" s="1"/>
  <c r="B126" i="366" s="1"/>
  <c r="Q50" i="366"/>
  <c r="O50" i="366"/>
  <c r="O125" i="366" s="1"/>
  <c r="B125" i="366" s="1"/>
  <c r="Q49" i="366"/>
  <c r="O49" i="366"/>
  <c r="Q48" i="366"/>
  <c r="O48" i="366"/>
  <c r="AF47" i="366"/>
  <c r="Q47" i="366"/>
  <c r="O47" i="366"/>
  <c r="O122" i="366" s="1"/>
  <c r="B122" i="366" s="1"/>
  <c r="AF46" i="366"/>
  <c r="Q46" i="366"/>
  <c r="O46" i="366"/>
  <c r="O121" i="366" s="1"/>
  <c r="B121" i="366" s="1"/>
  <c r="AF45" i="366"/>
  <c r="Q45" i="366"/>
  <c r="O45" i="366"/>
  <c r="AF44" i="366"/>
  <c r="Q44" i="366"/>
  <c r="O44" i="366"/>
  <c r="CD43" i="366"/>
  <c r="Q43" i="366"/>
  <c r="O43" i="366"/>
  <c r="O118" i="366" s="1"/>
  <c r="B118" i="366" s="1"/>
  <c r="Q42" i="366"/>
  <c r="O42" i="366"/>
  <c r="O117" i="366" s="1"/>
  <c r="B117" i="366" s="1"/>
  <c r="AF41" i="366"/>
  <c r="Q41" i="366"/>
  <c r="O41" i="366"/>
  <c r="AA40" i="366"/>
  <c r="Q40" i="366"/>
  <c r="O40" i="366"/>
  <c r="O115" i="366" s="1"/>
  <c r="B115" i="366" s="1"/>
  <c r="V39" i="366"/>
  <c r="Q39" i="366"/>
  <c r="O39" i="366"/>
  <c r="O114" i="366" s="1"/>
  <c r="B114" i="366" s="1"/>
  <c r="Q38" i="366"/>
  <c r="O38" i="366"/>
  <c r="O113" i="366" s="1"/>
  <c r="B113" i="366" s="1"/>
  <c r="Q37" i="366"/>
  <c r="O37" i="366"/>
  <c r="Q36" i="366"/>
  <c r="O36" i="366"/>
  <c r="Q35" i="366"/>
  <c r="O35" i="366"/>
  <c r="Q34" i="366"/>
  <c r="O34" i="366"/>
  <c r="O109" i="366" s="1"/>
  <c r="B109" i="366" s="1"/>
  <c r="CD29" i="366"/>
  <c r="BR29" i="366"/>
  <c r="BR27" i="366"/>
  <c r="CD27" i="366" s="1"/>
  <c r="AZ27" i="366"/>
  <c r="BZ26" i="366"/>
  <c r="BR23" i="366"/>
  <c r="CD23" i="366" s="1"/>
  <c r="AZ23" i="366"/>
  <c r="AJ23" i="366"/>
  <c r="CD21" i="366"/>
  <c r="BR21" i="366"/>
  <c r="AZ21" i="366"/>
  <c r="AB131" i="366" s="1"/>
  <c r="U17" i="366"/>
  <c r="BR16" i="366"/>
  <c r="AJ16" i="366"/>
  <c r="U16" i="366"/>
  <c r="BR15" i="366"/>
  <c r="AJ15" i="366"/>
  <c r="U15" i="366"/>
  <c r="BR14" i="366"/>
  <c r="U14" i="366"/>
  <c r="BR13" i="366"/>
  <c r="U13" i="366"/>
  <c r="CB8" i="366"/>
  <c r="CB7" i="366"/>
  <c r="CB6" i="366"/>
  <c r="BX239" i="365"/>
  <c r="BW239" i="365"/>
  <c r="BV239" i="365"/>
  <c r="BU239" i="365"/>
  <c r="BT239" i="365"/>
  <c r="BS239" i="365"/>
  <c r="BR239" i="365"/>
  <c r="BQ239" i="365"/>
  <c r="BP239" i="365"/>
  <c r="BO239" i="365"/>
  <c r="BN239" i="365"/>
  <c r="BM239" i="365"/>
  <c r="BL239" i="365"/>
  <c r="BK239" i="365"/>
  <c r="BJ239" i="365"/>
  <c r="BI239" i="365"/>
  <c r="BH239" i="365"/>
  <c r="BG239" i="365"/>
  <c r="BF239" i="365"/>
  <c r="BE239" i="365"/>
  <c r="BD239" i="365"/>
  <c r="BC239" i="365"/>
  <c r="BB239" i="365"/>
  <c r="BA239" i="365"/>
  <c r="AZ239" i="365"/>
  <c r="AY239" i="365"/>
  <c r="AX239" i="365"/>
  <c r="AW239" i="365"/>
  <c r="AV239" i="365"/>
  <c r="AU239" i="365"/>
  <c r="AT239" i="365"/>
  <c r="AS239" i="365"/>
  <c r="AR239" i="365"/>
  <c r="AQ239" i="365"/>
  <c r="AP239" i="365"/>
  <c r="AO239" i="365"/>
  <c r="AN239" i="365"/>
  <c r="AM239" i="365"/>
  <c r="AL239" i="365"/>
  <c r="AK239" i="365"/>
  <c r="AJ239" i="365"/>
  <c r="AI239" i="365"/>
  <c r="AH239" i="365"/>
  <c r="AG239" i="365"/>
  <c r="AF239" i="365"/>
  <c r="AE239" i="365"/>
  <c r="AD239" i="365"/>
  <c r="AC239" i="365"/>
  <c r="AB239" i="365"/>
  <c r="AA239" i="365"/>
  <c r="Z239" i="365"/>
  <c r="Y239" i="365"/>
  <c r="X239" i="365"/>
  <c r="W239" i="365"/>
  <c r="V239" i="365"/>
  <c r="U239" i="365"/>
  <c r="T239" i="365"/>
  <c r="S239" i="365"/>
  <c r="R239" i="365"/>
  <c r="Q239" i="365"/>
  <c r="BX238" i="365"/>
  <c r="BW238" i="365"/>
  <c r="BV238" i="365"/>
  <c r="BU238" i="365"/>
  <c r="BT238" i="365"/>
  <c r="BS238" i="365"/>
  <c r="BR238" i="365"/>
  <c r="BQ238" i="365"/>
  <c r="BP238" i="365"/>
  <c r="BO238" i="365"/>
  <c r="BN238" i="365"/>
  <c r="BM238" i="365"/>
  <c r="BL238" i="365"/>
  <c r="BK238" i="365"/>
  <c r="BJ238" i="365"/>
  <c r="BI238" i="365"/>
  <c r="BH238" i="365"/>
  <c r="BG238" i="365"/>
  <c r="BF238" i="365"/>
  <c r="BE238" i="365"/>
  <c r="BD238" i="365"/>
  <c r="BC238" i="365"/>
  <c r="BB238" i="365"/>
  <c r="BA238" i="365"/>
  <c r="AZ238" i="365"/>
  <c r="AY238" i="365"/>
  <c r="AX238" i="365"/>
  <c r="AW238" i="365"/>
  <c r="AV238" i="365"/>
  <c r="AU238" i="365"/>
  <c r="AT238" i="365"/>
  <c r="AS238" i="365"/>
  <c r="AR238" i="365"/>
  <c r="AQ238" i="365"/>
  <c r="AP238" i="365"/>
  <c r="AO238" i="365"/>
  <c r="AN238" i="365"/>
  <c r="AM238" i="365"/>
  <c r="AL238" i="365"/>
  <c r="AK238" i="365"/>
  <c r="AJ238" i="365"/>
  <c r="AI238" i="365"/>
  <c r="AH238" i="365"/>
  <c r="AG238" i="365"/>
  <c r="AF238" i="365"/>
  <c r="AE238" i="365"/>
  <c r="AD238" i="365"/>
  <c r="AC238" i="365"/>
  <c r="AB238" i="365"/>
  <c r="AA238" i="365"/>
  <c r="Z238" i="365"/>
  <c r="Y238" i="365"/>
  <c r="X238" i="365"/>
  <c r="W238" i="365"/>
  <c r="V238" i="365"/>
  <c r="U238" i="365"/>
  <c r="T238" i="365"/>
  <c r="S238" i="365"/>
  <c r="R238" i="365"/>
  <c r="Q238" i="365"/>
  <c r="P238" i="365"/>
  <c r="H238" i="365"/>
  <c r="CC236" i="365" s="1"/>
  <c r="CD236" i="365" s="1"/>
  <c r="BX237" i="365"/>
  <c r="BW237" i="365"/>
  <c r="BV237" i="365"/>
  <c r="BU237" i="365"/>
  <c r="BT237" i="365"/>
  <c r="BS237" i="365"/>
  <c r="BR237" i="365"/>
  <c r="BQ237" i="365"/>
  <c r="BP237" i="365"/>
  <c r="BO237" i="365"/>
  <c r="BN237" i="365"/>
  <c r="BM237" i="365"/>
  <c r="BL237" i="365"/>
  <c r="BK237" i="365"/>
  <c r="BJ237" i="365"/>
  <c r="BI237" i="365"/>
  <c r="BH237" i="365"/>
  <c r="BG237" i="365"/>
  <c r="BF237" i="365"/>
  <c r="BE237" i="365"/>
  <c r="BD237" i="365"/>
  <c r="BC237" i="365"/>
  <c r="BB237" i="365"/>
  <c r="BA237" i="365"/>
  <c r="AZ237" i="365"/>
  <c r="AY237" i="365"/>
  <c r="AX237" i="365"/>
  <c r="AW237" i="365"/>
  <c r="AV237" i="365"/>
  <c r="AU237" i="365"/>
  <c r="AT237" i="365"/>
  <c r="AS237" i="365"/>
  <c r="AR237" i="365"/>
  <c r="AQ237" i="365"/>
  <c r="AP237" i="365"/>
  <c r="AO237" i="365"/>
  <c r="AN237" i="365"/>
  <c r="AM237" i="365"/>
  <c r="AL237" i="365"/>
  <c r="AK237" i="365"/>
  <c r="AJ237" i="365"/>
  <c r="AI237" i="365"/>
  <c r="AH237" i="365"/>
  <c r="AG237" i="365"/>
  <c r="AF237" i="365"/>
  <c r="AE237" i="365"/>
  <c r="AD237" i="365"/>
  <c r="AC237" i="365"/>
  <c r="AB237" i="365"/>
  <c r="AA237" i="365"/>
  <c r="Z237" i="365"/>
  <c r="Y237" i="365"/>
  <c r="X237" i="365"/>
  <c r="W237" i="365"/>
  <c r="V237" i="365"/>
  <c r="U237" i="365"/>
  <c r="T237" i="365"/>
  <c r="S237" i="365"/>
  <c r="R237" i="365"/>
  <c r="Q237" i="365"/>
  <c r="P237" i="365"/>
  <c r="BX236" i="365"/>
  <c r="BW236" i="365"/>
  <c r="BV236" i="365"/>
  <c r="BU236" i="365"/>
  <c r="BT236" i="365"/>
  <c r="BS236" i="365"/>
  <c r="BR236" i="365"/>
  <c r="BQ236" i="365"/>
  <c r="BP236" i="365"/>
  <c r="BO236" i="365"/>
  <c r="BN236" i="365"/>
  <c r="BM236" i="365"/>
  <c r="BL236" i="365"/>
  <c r="BK236" i="365"/>
  <c r="BJ236" i="365"/>
  <c r="BI236" i="365"/>
  <c r="BH236" i="365"/>
  <c r="BG236" i="365"/>
  <c r="BF236" i="365"/>
  <c r="BE236" i="365"/>
  <c r="BD236" i="365"/>
  <c r="BC236" i="365"/>
  <c r="BB236" i="365"/>
  <c r="BA236" i="365"/>
  <c r="AZ236" i="365"/>
  <c r="AY236" i="365"/>
  <c r="AX236" i="365"/>
  <c r="AW236" i="365"/>
  <c r="AV236" i="365"/>
  <c r="AU236" i="365"/>
  <c r="AT236" i="365"/>
  <c r="AS236" i="365"/>
  <c r="AR236" i="365"/>
  <c r="AQ236" i="365"/>
  <c r="AP236" i="365"/>
  <c r="AO236" i="365"/>
  <c r="AN236" i="365"/>
  <c r="AM236" i="365"/>
  <c r="AL236" i="365"/>
  <c r="AK236" i="365"/>
  <c r="AJ236" i="365"/>
  <c r="AI236" i="365"/>
  <c r="AH236" i="365"/>
  <c r="AG236" i="365"/>
  <c r="AF236" i="365"/>
  <c r="AE236" i="365"/>
  <c r="AD236" i="365"/>
  <c r="AC236" i="365"/>
  <c r="AB236" i="365"/>
  <c r="AA236" i="365"/>
  <c r="Z236" i="365"/>
  <c r="Y236" i="365"/>
  <c r="X236" i="365"/>
  <c r="W236" i="365"/>
  <c r="V236" i="365"/>
  <c r="U236" i="365"/>
  <c r="T236" i="365"/>
  <c r="S236" i="365"/>
  <c r="R236" i="365"/>
  <c r="Q236" i="365"/>
  <c r="P236" i="365"/>
  <c r="N236" i="365"/>
  <c r="BX235" i="365"/>
  <c r="BW235" i="365"/>
  <c r="BV235" i="365"/>
  <c r="BU235" i="365"/>
  <c r="BT235" i="365"/>
  <c r="BS235" i="365"/>
  <c r="BR235" i="365"/>
  <c r="BQ235" i="365"/>
  <c r="BP235" i="365"/>
  <c r="BO235" i="365"/>
  <c r="BN235" i="365"/>
  <c r="BM235" i="365"/>
  <c r="BL235" i="365"/>
  <c r="BK235" i="365"/>
  <c r="BJ235" i="365"/>
  <c r="BI235" i="365"/>
  <c r="BH235" i="365"/>
  <c r="BG235" i="365"/>
  <c r="BF235" i="365"/>
  <c r="BE235" i="365"/>
  <c r="BD235" i="365"/>
  <c r="BC235" i="365"/>
  <c r="BB235" i="365"/>
  <c r="BA235" i="365"/>
  <c r="AZ235" i="365"/>
  <c r="AY235" i="365"/>
  <c r="AX235" i="365"/>
  <c r="AW235" i="365"/>
  <c r="AV235" i="365"/>
  <c r="AU235" i="365"/>
  <c r="AT235" i="365"/>
  <c r="AS235" i="365"/>
  <c r="AR235" i="365"/>
  <c r="AQ235" i="365"/>
  <c r="AP235" i="365"/>
  <c r="AO235" i="365"/>
  <c r="AN235" i="365"/>
  <c r="AM235" i="365"/>
  <c r="AL235" i="365"/>
  <c r="AK235" i="365"/>
  <c r="AJ235" i="365"/>
  <c r="AI235" i="365"/>
  <c r="AH235" i="365"/>
  <c r="AG235" i="365"/>
  <c r="AF235" i="365"/>
  <c r="AE235" i="365"/>
  <c r="AD235" i="365"/>
  <c r="AC235" i="365"/>
  <c r="AB235" i="365"/>
  <c r="AA235" i="365"/>
  <c r="Z235" i="365"/>
  <c r="Y235" i="365"/>
  <c r="X235" i="365"/>
  <c r="W235" i="365"/>
  <c r="V235" i="365"/>
  <c r="U235" i="365"/>
  <c r="T235" i="365"/>
  <c r="S235" i="365"/>
  <c r="R235" i="365"/>
  <c r="Q235" i="365"/>
  <c r="N235" i="365"/>
  <c r="BX234" i="365"/>
  <c r="BW234" i="365"/>
  <c r="BV234" i="365"/>
  <c r="BU234" i="365"/>
  <c r="BT234" i="365"/>
  <c r="BS234" i="365"/>
  <c r="BR234" i="365"/>
  <c r="BQ234" i="365"/>
  <c r="BP234" i="365"/>
  <c r="BO234" i="365"/>
  <c r="BN234" i="365"/>
  <c r="BM234" i="365"/>
  <c r="BL234" i="365"/>
  <c r="BK234" i="365"/>
  <c r="BJ234" i="365"/>
  <c r="BI234" i="365"/>
  <c r="BH234" i="365"/>
  <c r="BG234" i="365"/>
  <c r="BF234" i="365"/>
  <c r="BE234" i="365"/>
  <c r="BD234" i="365"/>
  <c r="BC234" i="365"/>
  <c r="BB234" i="365"/>
  <c r="BA234" i="365"/>
  <c r="AZ234" i="365"/>
  <c r="AY234" i="365"/>
  <c r="AX234" i="365"/>
  <c r="AW234" i="365"/>
  <c r="AV234" i="365"/>
  <c r="AU234" i="365"/>
  <c r="AT234" i="365"/>
  <c r="AS234" i="365"/>
  <c r="AR234" i="365"/>
  <c r="AQ234" i="365"/>
  <c r="AP234" i="365"/>
  <c r="AO234" i="365"/>
  <c r="AN234" i="365"/>
  <c r="AM234" i="365"/>
  <c r="AL234" i="365"/>
  <c r="AK234" i="365"/>
  <c r="AJ234" i="365"/>
  <c r="AI234" i="365"/>
  <c r="AH234" i="365"/>
  <c r="AG234" i="365"/>
  <c r="AF234" i="365"/>
  <c r="AE234" i="365"/>
  <c r="AD234" i="365"/>
  <c r="AC234" i="365"/>
  <c r="AB234" i="365"/>
  <c r="AA234" i="365"/>
  <c r="Z234" i="365"/>
  <c r="Y234" i="365"/>
  <c r="X234" i="365"/>
  <c r="W234" i="365"/>
  <c r="V234" i="365"/>
  <c r="U234" i="365"/>
  <c r="T234" i="365"/>
  <c r="S234" i="365"/>
  <c r="R234" i="365"/>
  <c r="Q234" i="365"/>
  <c r="G234" i="365"/>
  <c r="CC232" i="365"/>
  <c r="CD232" i="365" s="1"/>
  <c r="BX232" i="365"/>
  <c r="BW232" i="365"/>
  <c r="BV232" i="365"/>
  <c r="BU232" i="365"/>
  <c r="BT232" i="365"/>
  <c r="BS232" i="365"/>
  <c r="BR232" i="365"/>
  <c r="BQ232" i="365"/>
  <c r="BP232" i="365"/>
  <c r="BO232" i="365"/>
  <c r="BN232" i="365"/>
  <c r="BM232" i="365"/>
  <c r="BL232" i="365"/>
  <c r="BK232" i="365"/>
  <c r="BJ232" i="365"/>
  <c r="BI232" i="365"/>
  <c r="BH232" i="365"/>
  <c r="BG232" i="365"/>
  <c r="BF232" i="365"/>
  <c r="BE232" i="365"/>
  <c r="BD232" i="365"/>
  <c r="BC232" i="365"/>
  <c r="BB232" i="365"/>
  <c r="BA232" i="365"/>
  <c r="AZ232" i="365"/>
  <c r="AY232" i="365"/>
  <c r="AX232" i="365"/>
  <c r="AW232" i="365"/>
  <c r="AV232" i="365"/>
  <c r="AU232" i="365"/>
  <c r="AT232" i="365"/>
  <c r="AS232" i="365"/>
  <c r="AR232" i="365"/>
  <c r="AQ232" i="365"/>
  <c r="AP232" i="365"/>
  <c r="AO232" i="365"/>
  <c r="AN232" i="365"/>
  <c r="AM232" i="365"/>
  <c r="AL232" i="365"/>
  <c r="AK232" i="365"/>
  <c r="AJ232" i="365"/>
  <c r="AI232" i="365"/>
  <c r="AH232" i="365"/>
  <c r="AG232" i="365"/>
  <c r="AF232" i="365"/>
  <c r="AE232" i="365"/>
  <c r="AD232" i="365"/>
  <c r="AC232" i="365"/>
  <c r="AB232" i="365"/>
  <c r="AA232" i="365"/>
  <c r="Z232" i="365"/>
  <c r="Y232" i="365"/>
  <c r="X232" i="365"/>
  <c r="W232" i="365"/>
  <c r="V232" i="365"/>
  <c r="U232" i="365"/>
  <c r="T232" i="365"/>
  <c r="S232" i="365"/>
  <c r="R232" i="365"/>
  <c r="Q232" i="365"/>
  <c r="CA230" i="365"/>
  <c r="BZ230" i="365"/>
  <c r="BY230" i="365"/>
  <c r="CB230" i="365" s="1"/>
  <c r="P230" i="365"/>
  <c r="N230" i="365"/>
  <c r="E230" i="365"/>
  <c r="D230" i="365"/>
  <c r="CA229" i="365"/>
  <c r="BZ229" i="365"/>
  <c r="BY229" i="365"/>
  <c r="CB229" i="365" s="1"/>
  <c r="P229" i="365"/>
  <c r="N229" i="365"/>
  <c r="E229" i="365"/>
  <c r="D229" i="365"/>
  <c r="CA228" i="365"/>
  <c r="BZ228" i="365"/>
  <c r="BY228" i="365"/>
  <c r="CB228" i="365" s="1"/>
  <c r="P228" i="365"/>
  <c r="N228" i="365"/>
  <c r="E228" i="365"/>
  <c r="D228" i="365"/>
  <c r="CA227" i="365"/>
  <c r="BZ227" i="365"/>
  <c r="BY227" i="365"/>
  <c r="CB227" i="365" s="1"/>
  <c r="P227" i="365"/>
  <c r="N227" i="365"/>
  <c r="E227" i="365"/>
  <c r="D227" i="365"/>
  <c r="CA226" i="365"/>
  <c r="BZ226" i="365"/>
  <c r="BY226" i="365"/>
  <c r="CB226" i="365" s="1"/>
  <c r="P226" i="365"/>
  <c r="N226" i="365"/>
  <c r="E226" i="365"/>
  <c r="D226" i="365"/>
  <c r="CA225" i="365"/>
  <c r="BZ225" i="365"/>
  <c r="BY225" i="365"/>
  <c r="CB225" i="365" s="1"/>
  <c r="P225" i="365"/>
  <c r="N225" i="365"/>
  <c r="E225" i="365"/>
  <c r="D225" i="365"/>
  <c r="CA224" i="365"/>
  <c r="BZ224" i="365"/>
  <c r="BY224" i="365"/>
  <c r="CB224" i="365" s="1"/>
  <c r="P224" i="365"/>
  <c r="N224" i="365"/>
  <c r="E224" i="365"/>
  <c r="D224" i="365"/>
  <c r="CA223" i="365"/>
  <c r="BZ223" i="365"/>
  <c r="BY223" i="365"/>
  <c r="CB223" i="365" s="1"/>
  <c r="P223" i="365"/>
  <c r="N223" i="365"/>
  <c r="E223" i="365"/>
  <c r="D223" i="365"/>
  <c r="CA222" i="365"/>
  <c r="BZ222" i="365"/>
  <c r="BY222" i="365"/>
  <c r="CB222" i="365" s="1"/>
  <c r="P222" i="365"/>
  <c r="N222" i="365"/>
  <c r="E222" i="365"/>
  <c r="D222" i="365"/>
  <c r="CA221" i="365"/>
  <c r="BZ221" i="365"/>
  <c r="BY221" i="365"/>
  <c r="CB221" i="365" s="1"/>
  <c r="P221" i="365"/>
  <c r="N221" i="365"/>
  <c r="E221" i="365"/>
  <c r="D221" i="365"/>
  <c r="CA220" i="365"/>
  <c r="BZ220" i="365"/>
  <c r="BY220" i="365"/>
  <c r="CB220" i="365" s="1"/>
  <c r="P220" i="365"/>
  <c r="N220" i="365"/>
  <c r="E220" i="365"/>
  <c r="D220" i="365"/>
  <c r="CA219" i="365"/>
  <c r="BZ219" i="365"/>
  <c r="BY219" i="365"/>
  <c r="CB219" i="365" s="1"/>
  <c r="P219" i="365"/>
  <c r="N219" i="365"/>
  <c r="E219" i="365"/>
  <c r="D219" i="365"/>
  <c r="CA218" i="365"/>
  <c r="BZ218" i="365"/>
  <c r="BY218" i="365"/>
  <c r="CB218" i="365" s="1"/>
  <c r="P218" i="365"/>
  <c r="N218" i="365"/>
  <c r="E218" i="365"/>
  <c r="D218" i="365"/>
  <c r="CA217" i="365"/>
  <c r="BZ217" i="365"/>
  <c r="BY217" i="365"/>
  <c r="CB217" i="365" s="1"/>
  <c r="P217" i="365"/>
  <c r="N217" i="365"/>
  <c r="E217" i="365"/>
  <c r="D217" i="365"/>
  <c r="CA216" i="365"/>
  <c r="BZ216" i="365"/>
  <c r="BY216" i="365"/>
  <c r="CB216" i="365" s="1"/>
  <c r="P216" i="365"/>
  <c r="N216" i="365"/>
  <c r="E216" i="365"/>
  <c r="D216" i="365"/>
  <c r="CA215" i="365"/>
  <c r="BZ215" i="365"/>
  <c r="BY215" i="365"/>
  <c r="CB215" i="365" s="1"/>
  <c r="P215" i="365"/>
  <c r="N215" i="365"/>
  <c r="E215" i="365"/>
  <c r="D215" i="365"/>
  <c r="CA214" i="365"/>
  <c r="BZ214" i="365"/>
  <c r="D214" i="365" s="1"/>
  <c r="BY214" i="365"/>
  <c r="C214" i="365" s="1"/>
  <c r="P214" i="365"/>
  <c r="N214" i="365"/>
  <c r="E214" i="365"/>
  <c r="CA213" i="365"/>
  <c r="BZ213" i="365"/>
  <c r="D213" i="365" s="1"/>
  <c r="BY213" i="365"/>
  <c r="C213" i="365" s="1"/>
  <c r="P213" i="365"/>
  <c r="N213" i="365"/>
  <c r="E213" i="365"/>
  <c r="CA212" i="365"/>
  <c r="BZ212" i="365"/>
  <c r="D212" i="365" s="1"/>
  <c r="BY212" i="365"/>
  <c r="C212" i="365" s="1"/>
  <c r="P212" i="365"/>
  <c r="N212" i="365"/>
  <c r="E212" i="365"/>
  <c r="CA211" i="365"/>
  <c r="CA231" i="365" s="1"/>
  <c r="BZ211" i="365"/>
  <c r="BY211" i="365"/>
  <c r="C211" i="365" s="1"/>
  <c r="P211" i="365"/>
  <c r="N211" i="365"/>
  <c r="E211" i="365"/>
  <c r="CC209" i="365"/>
  <c r="CD209" i="365" s="1"/>
  <c r="CB209" i="365"/>
  <c r="K209" i="365"/>
  <c r="A209" i="365"/>
  <c r="A210" i="365" s="1"/>
  <c r="A211" i="365" s="1"/>
  <c r="A212" i="365" s="1"/>
  <c r="A213" i="365" s="1"/>
  <c r="A214" i="365" s="1"/>
  <c r="A215" i="365" s="1"/>
  <c r="A216" i="365" s="1"/>
  <c r="A217" i="365" s="1"/>
  <c r="A218" i="365" s="1"/>
  <c r="A219" i="365" s="1"/>
  <c r="A220" i="365" s="1"/>
  <c r="A221" i="365" s="1"/>
  <c r="A222" i="365" s="1"/>
  <c r="A223" i="365" s="1"/>
  <c r="A224" i="365" s="1"/>
  <c r="A225" i="365" s="1"/>
  <c r="A226" i="365" s="1"/>
  <c r="A227" i="365" s="1"/>
  <c r="A228" i="365" s="1"/>
  <c r="A229" i="365" s="1"/>
  <c r="A230" i="365" s="1"/>
  <c r="A231" i="365" s="1"/>
  <c r="A232" i="365" s="1"/>
  <c r="A233" i="365" s="1"/>
  <c r="A234" i="365" s="1"/>
  <c r="A236" i="365" s="1"/>
  <c r="A237" i="365" s="1"/>
  <c r="A238" i="365" s="1"/>
  <c r="A239" i="365" s="1"/>
  <c r="A240" i="365" s="1"/>
  <c r="BX205" i="365"/>
  <c r="BW205" i="365"/>
  <c r="BV205" i="365"/>
  <c r="BU205" i="365"/>
  <c r="BT205" i="365"/>
  <c r="BS205" i="365"/>
  <c r="BR205" i="365"/>
  <c r="BQ205" i="365"/>
  <c r="BP205" i="365"/>
  <c r="BO205" i="365"/>
  <c r="BN205" i="365"/>
  <c r="BM205" i="365"/>
  <c r="BL205" i="365"/>
  <c r="BK205" i="365"/>
  <c r="BJ205" i="365"/>
  <c r="BI205" i="365"/>
  <c r="BH205" i="365"/>
  <c r="BG205" i="365"/>
  <c r="BF205" i="365"/>
  <c r="BE205" i="365"/>
  <c r="BD205" i="365"/>
  <c r="BC205" i="365"/>
  <c r="BB205" i="365"/>
  <c r="BA205" i="365"/>
  <c r="AZ205" i="365"/>
  <c r="AY205" i="365"/>
  <c r="AX205" i="365"/>
  <c r="AW205" i="365"/>
  <c r="AV205" i="365"/>
  <c r="AU205" i="365"/>
  <c r="AT205" i="365"/>
  <c r="AS205" i="365"/>
  <c r="AR205" i="365"/>
  <c r="AQ205" i="365"/>
  <c r="AP205" i="365"/>
  <c r="AO205" i="365"/>
  <c r="AN205" i="365"/>
  <c r="AM205" i="365"/>
  <c r="AL205" i="365"/>
  <c r="AK205" i="365"/>
  <c r="AJ205" i="365"/>
  <c r="AI205" i="365"/>
  <c r="AH205" i="365"/>
  <c r="AG205" i="365"/>
  <c r="AF205" i="365"/>
  <c r="AE205" i="365"/>
  <c r="AD205" i="365"/>
  <c r="AC205" i="365"/>
  <c r="AB205" i="365"/>
  <c r="AA205" i="365"/>
  <c r="Z205" i="365"/>
  <c r="Y205" i="365"/>
  <c r="X205" i="365"/>
  <c r="W205" i="365"/>
  <c r="V205" i="365"/>
  <c r="U205" i="365"/>
  <c r="T205" i="365"/>
  <c r="S205" i="365"/>
  <c r="R205" i="365"/>
  <c r="Q205" i="365"/>
  <c r="BX204" i="365"/>
  <c r="BW204" i="365"/>
  <c r="BV204" i="365"/>
  <c r="BU204" i="365"/>
  <c r="BT204" i="365"/>
  <c r="BS204" i="365"/>
  <c r="BR204" i="365"/>
  <c r="BQ204" i="365"/>
  <c r="BP204" i="365"/>
  <c r="BO204" i="365"/>
  <c r="BN204" i="365"/>
  <c r="BM204" i="365"/>
  <c r="BL204" i="365"/>
  <c r="BK204" i="365"/>
  <c r="BJ204" i="365"/>
  <c r="BI204" i="365"/>
  <c r="BH204" i="365"/>
  <c r="BG204" i="365"/>
  <c r="BF204" i="365"/>
  <c r="BE204" i="365"/>
  <c r="BD204" i="365"/>
  <c r="BC204" i="365"/>
  <c r="BB204" i="365"/>
  <c r="BA204" i="365"/>
  <c r="AZ204" i="365"/>
  <c r="AY204" i="365"/>
  <c r="AX204" i="365"/>
  <c r="AW204" i="365"/>
  <c r="AV204" i="365"/>
  <c r="AU204" i="365"/>
  <c r="AT204" i="365"/>
  <c r="AS204" i="365"/>
  <c r="AR204" i="365"/>
  <c r="AQ204" i="365"/>
  <c r="AP204" i="365"/>
  <c r="AO204" i="365"/>
  <c r="AN204" i="365"/>
  <c r="AM204" i="365"/>
  <c r="AL204" i="365"/>
  <c r="AK204" i="365"/>
  <c r="AJ204" i="365"/>
  <c r="AI204" i="365"/>
  <c r="AH204" i="365"/>
  <c r="AG204" i="365"/>
  <c r="AF204" i="365"/>
  <c r="AE204" i="365"/>
  <c r="AD204" i="365"/>
  <c r="AC204" i="365"/>
  <c r="AB204" i="365"/>
  <c r="AA204" i="365"/>
  <c r="Z204" i="365"/>
  <c r="Y204" i="365"/>
  <c r="X204" i="365"/>
  <c r="W204" i="365"/>
  <c r="V204" i="365"/>
  <c r="U204" i="365"/>
  <c r="T204" i="365"/>
  <c r="S204" i="365"/>
  <c r="R204" i="365"/>
  <c r="Q204" i="365"/>
  <c r="P204" i="365"/>
  <c r="H204" i="365"/>
  <c r="CC202" i="365" s="1"/>
  <c r="CD202" i="365" s="1"/>
  <c r="BX203" i="365"/>
  <c r="BW203" i="365"/>
  <c r="BV203" i="365"/>
  <c r="BU203" i="365"/>
  <c r="BT203" i="365"/>
  <c r="BS203" i="365"/>
  <c r="BR203" i="365"/>
  <c r="BQ203" i="365"/>
  <c r="BP203" i="365"/>
  <c r="BO203" i="365"/>
  <c r="BN203" i="365"/>
  <c r="BM203" i="365"/>
  <c r="BL203" i="365"/>
  <c r="BK203" i="365"/>
  <c r="BJ203" i="365"/>
  <c r="BI203" i="365"/>
  <c r="BH203" i="365"/>
  <c r="BG203" i="365"/>
  <c r="BF203" i="365"/>
  <c r="BE203" i="365"/>
  <c r="BD203" i="365"/>
  <c r="BC203" i="365"/>
  <c r="BB203" i="365"/>
  <c r="BA203" i="365"/>
  <c r="AZ203" i="365"/>
  <c r="AY203" i="365"/>
  <c r="AX203" i="365"/>
  <c r="AW203" i="365"/>
  <c r="AV203" i="365"/>
  <c r="AU203" i="365"/>
  <c r="AT203" i="365"/>
  <c r="AS203" i="365"/>
  <c r="AR203" i="365"/>
  <c r="AQ203" i="365"/>
  <c r="AP203" i="365"/>
  <c r="AO203" i="365"/>
  <c r="AN203" i="365"/>
  <c r="AM203" i="365"/>
  <c r="AL203" i="365"/>
  <c r="AK203" i="365"/>
  <c r="AJ203" i="365"/>
  <c r="AI203" i="365"/>
  <c r="AH203" i="365"/>
  <c r="AG203" i="365"/>
  <c r="AF203" i="365"/>
  <c r="AE203" i="365"/>
  <c r="AD203" i="365"/>
  <c r="AC203" i="365"/>
  <c r="AB203" i="365"/>
  <c r="AA203" i="365"/>
  <c r="Z203" i="365"/>
  <c r="Y203" i="365"/>
  <c r="X203" i="365"/>
  <c r="W203" i="365"/>
  <c r="V203" i="365"/>
  <c r="U203" i="365"/>
  <c r="T203" i="365"/>
  <c r="S203" i="365"/>
  <c r="R203" i="365"/>
  <c r="Q203" i="365"/>
  <c r="P203" i="365"/>
  <c r="BX202" i="365"/>
  <c r="BW202" i="365"/>
  <c r="BV202" i="365"/>
  <c r="BU202" i="365"/>
  <c r="BT202" i="365"/>
  <c r="BS202" i="365"/>
  <c r="BR202" i="365"/>
  <c r="BQ202" i="365"/>
  <c r="BP202" i="365"/>
  <c r="BO202" i="365"/>
  <c r="BN202" i="365"/>
  <c r="BM202" i="365"/>
  <c r="BL202" i="365"/>
  <c r="BK202" i="365"/>
  <c r="BJ202" i="365"/>
  <c r="BI202" i="365"/>
  <c r="BH202" i="365"/>
  <c r="BG202" i="365"/>
  <c r="BF202" i="365"/>
  <c r="BE202" i="365"/>
  <c r="BD202" i="365"/>
  <c r="BC202" i="365"/>
  <c r="BB202" i="365"/>
  <c r="BA202" i="365"/>
  <c r="AZ202" i="365"/>
  <c r="AY202" i="365"/>
  <c r="AX202" i="365"/>
  <c r="AW202" i="365"/>
  <c r="AV202" i="365"/>
  <c r="AU202" i="365"/>
  <c r="AT202" i="365"/>
  <c r="AS202" i="365"/>
  <c r="AR202" i="365"/>
  <c r="AQ202" i="365"/>
  <c r="AP202" i="365"/>
  <c r="AO202" i="365"/>
  <c r="AN202" i="365"/>
  <c r="AM202" i="365"/>
  <c r="AL202" i="365"/>
  <c r="AK202" i="365"/>
  <c r="AJ202" i="365"/>
  <c r="AI202" i="365"/>
  <c r="AH202" i="365"/>
  <c r="AG202" i="365"/>
  <c r="AF202" i="365"/>
  <c r="AE202" i="365"/>
  <c r="AD202" i="365"/>
  <c r="AC202" i="365"/>
  <c r="AB202" i="365"/>
  <c r="AA202" i="365"/>
  <c r="Z202" i="365"/>
  <c r="Y202" i="365"/>
  <c r="X202" i="365"/>
  <c r="W202" i="365"/>
  <c r="V202" i="365"/>
  <c r="U202" i="365"/>
  <c r="T202" i="365"/>
  <c r="S202" i="365"/>
  <c r="R202" i="365"/>
  <c r="Q202" i="365"/>
  <c r="P202" i="365"/>
  <c r="N202" i="365"/>
  <c r="BX201" i="365"/>
  <c r="BW201" i="365"/>
  <c r="BV201" i="365"/>
  <c r="BU201" i="365"/>
  <c r="BT201" i="365"/>
  <c r="BS201" i="365"/>
  <c r="BR201" i="365"/>
  <c r="BQ201" i="365"/>
  <c r="BP201" i="365"/>
  <c r="BO201" i="365"/>
  <c r="BN201" i="365"/>
  <c r="BM201" i="365"/>
  <c r="BL201" i="365"/>
  <c r="BK201" i="365"/>
  <c r="BJ201" i="365"/>
  <c r="BI201" i="365"/>
  <c r="BH201" i="365"/>
  <c r="BG201" i="365"/>
  <c r="BF201" i="365"/>
  <c r="BE201" i="365"/>
  <c r="BD201" i="365"/>
  <c r="BC201" i="365"/>
  <c r="BB201" i="365"/>
  <c r="BA201" i="365"/>
  <c r="AZ201" i="365"/>
  <c r="AY201" i="365"/>
  <c r="AX201" i="365"/>
  <c r="AW201" i="365"/>
  <c r="AV201" i="365"/>
  <c r="AU201" i="365"/>
  <c r="AT201" i="365"/>
  <c r="AS201" i="365"/>
  <c r="AR201" i="365"/>
  <c r="AQ201" i="365"/>
  <c r="AP201" i="365"/>
  <c r="AO201" i="365"/>
  <c r="AN201" i="365"/>
  <c r="AM201" i="365"/>
  <c r="AL201" i="365"/>
  <c r="AK201" i="365"/>
  <c r="AJ201" i="365"/>
  <c r="AI201" i="365"/>
  <c r="AH201" i="365"/>
  <c r="AG201" i="365"/>
  <c r="AF201" i="365"/>
  <c r="AE201" i="365"/>
  <c r="AD201" i="365"/>
  <c r="AC201" i="365"/>
  <c r="AB201" i="365"/>
  <c r="AA201" i="365"/>
  <c r="Z201" i="365"/>
  <c r="Y201" i="365"/>
  <c r="X201" i="365"/>
  <c r="W201" i="365"/>
  <c r="V201" i="365"/>
  <c r="U201" i="365"/>
  <c r="T201" i="365"/>
  <c r="S201" i="365"/>
  <c r="R201" i="365"/>
  <c r="Q201" i="365"/>
  <c r="N201" i="365"/>
  <c r="BX200" i="365"/>
  <c r="BW200" i="365"/>
  <c r="BV200" i="365"/>
  <c r="BU200" i="365"/>
  <c r="BT200" i="365"/>
  <c r="BS200" i="365"/>
  <c r="BR200" i="365"/>
  <c r="BQ200" i="365"/>
  <c r="BP200" i="365"/>
  <c r="BO200" i="365"/>
  <c r="BN200" i="365"/>
  <c r="BM200" i="365"/>
  <c r="BL200" i="365"/>
  <c r="BK200" i="365"/>
  <c r="BJ200" i="365"/>
  <c r="BI200" i="365"/>
  <c r="BH200" i="365"/>
  <c r="BG200" i="365"/>
  <c r="BF200" i="365"/>
  <c r="BE200" i="365"/>
  <c r="BD200" i="365"/>
  <c r="BC200" i="365"/>
  <c r="BB200" i="365"/>
  <c r="BA200" i="365"/>
  <c r="AZ200" i="365"/>
  <c r="AY200" i="365"/>
  <c r="AX200" i="365"/>
  <c r="AW200" i="365"/>
  <c r="AV200" i="365"/>
  <c r="AU200" i="365"/>
  <c r="AT200" i="365"/>
  <c r="AS200" i="365"/>
  <c r="AR200" i="365"/>
  <c r="AQ200" i="365"/>
  <c r="AP200" i="365"/>
  <c r="AO200" i="365"/>
  <c r="AN200" i="365"/>
  <c r="AM200" i="365"/>
  <c r="AL200" i="365"/>
  <c r="AK200" i="365"/>
  <c r="AJ200" i="365"/>
  <c r="AI200" i="365"/>
  <c r="AH200" i="365"/>
  <c r="AG200" i="365"/>
  <c r="AF200" i="365"/>
  <c r="AE200" i="365"/>
  <c r="AD200" i="365"/>
  <c r="AC200" i="365"/>
  <c r="AB200" i="365"/>
  <c r="AA200" i="365"/>
  <c r="Z200" i="365"/>
  <c r="Y200" i="365"/>
  <c r="X200" i="365"/>
  <c r="W200" i="365"/>
  <c r="V200" i="365"/>
  <c r="U200" i="365"/>
  <c r="T200" i="365"/>
  <c r="S200" i="365"/>
  <c r="R200" i="365"/>
  <c r="Q200" i="365"/>
  <c r="G200" i="365"/>
  <c r="CC198" i="365"/>
  <c r="CD198" i="365" s="1"/>
  <c r="BX198" i="365"/>
  <c r="BW198" i="365"/>
  <c r="BV198" i="365"/>
  <c r="BU198" i="365"/>
  <c r="BT198" i="365"/>
  <c r="BS198" i="365"/>
  <c r="BR198" i="365"/>
  <c r="BQ198" i="365"/>
  <c r="BP198" i="365"/>
  <c r="BO198" i="365"/>
  <c r="BN198" i="365"/>
  <c r="BM198" i="365"/>
  <c r="BL198" i="365"/>
  <c r="BK198" i="365"/>
  <c r="BJ198" i="365"/>
  <c r="BI198" i="365"/>
  <c r="BH198" i="365"/>
  <c r="BG198" i="365"/>
  <c r="BF198" i="365"/>
  <c r="BE198" i="365"/>
  <c r="BD198" i="365"/>
  <c r="BC198" i="365"/>
  <c r="BB198" i="365"/>
  <c r="BA198" i="365"/>
  <c r="AZ198" i="365"/>
  <c r="AY198" i="365"/>
  <c r="AX198" i="365"/>
  <c r="AW198" i="365"/>
  <c r="AV198" i="365"/>
  <c r="AU198" i="365"/>
  <c r="AT198" i="365"/>
  <c r="AS198" i="365"/>
  <c r="AR198" i="365"/>
  <c r="AQ198" i="365"/>
  <c r="AP198" i="365"/>
  <c r="AO198" i="365"/>
  <c r="AN198" i="365"/>
  <c r="AM198" i="365"/>
  <c r="AL198" i="365"/>
  <c r="AK198" i="365"/>
  <c r="AJ198" i="365"/>
  <c r="AI198" i="365"/>
  <c r="AH198" i="365"/>
  <c r="AG198" i="365"/>
  <c r="AF198" i="365"/>
  <c r="AE198" i="365"/>
  <c r="AD198" i="365"/>
  <c r="AC198" i="365"/>
  <c r="AB198" i="365"/>
  <c r="AA198" i="365"/>
  <c r="Z198" i="365"/>
  <c r="Y198" i="365"/>
  <c r="X198" i="365"/>
  <c r="W198" i="365"/>
  <c r="V198" i="365"/>
  <c r="U198" i="365"/>
  <c r="T198" i="365"/>
  <c r="S198" i="365"/>
  <c r="R198" i="365"/>
  <c r="Q198" i="365"/>
  <c r="CA196" i="365"/>
  <c r="E196" i="365" s="1"/>
  <c r="BZ196" i="365"/>
  <c r="D196" i="365" s="1"/>
  <c r="BY196" i="365"/>
  <c r="C196" i="365" s="1"/>
  <c r="P196" i="365"/>
  <c r="N196" i="365"/>
  <c r="CA195" i="365"/>
  <c r="E195" i="365" s="1"/>
  <c r="BZ195" i="365"/>
  <c r="D195" i="365" s="1"/>
  <c r="BY195" i="365"/>
  <c r="P195" i="365"/>
  <c r="N195" i="365"/>
  <c r="C195" i="365"/>
  <c r="CA194" i="365"/>
  <c r="E194" i="365" s="1"/>
  <c r="BZ194" i="365"/>
  <c r="BY194" i="365"/>
  <c r="P194" i="365"/>
  <c r="N194" i="365"/>
  <c r="D194" i="365"/>
  <c r="C194" i="365"/>
  <c r="CA193" i="365"/>
  <c r="BZ193" i="365"/>
  <c r="BY193" i="365"/>
  <c r="CB193" i="365" s="1"/>
  <c r="P193" i="365"/>
  <c r="N193" i="365"/>
  <c r="E193" i="365"/>
  <c r="D193" i="365"/>
  <c r="C193" i="365"/>
  <c r="CA192" i="365"/>
  <c r="BZ192" i="365"/>
  <c r="BY192" i="365"/>
  <c r="CB192" i="365" s="1"/>
  <c r="P192" i="365"/>
  <c r="N192" i="365"/>
  <c r="E192" i="365"/>
  <c r="D192" i="365"/>
  <c r="CA191" i="365"/>
  <c r="BZ191" i="365"/>
  <c r="D191" i="365" s="1"/>
  <c r="BY191" i="365"/>
  <c r="P191" i="365"/>
  <c r="N191" i="365"/>
  <c r="E191" i="365"/>
  <c r="CA190" i="365"/>
  <c r="E190" i="365" s="1"/>
  <c r="BZ190" i="365"/>
  <c r="D190" i="365" s="1"/>
  <c r="BY190" i="365"/>
  <c r="P190" i="365"/>
  <c r="N190" i="365"/>
  <c r="CA189" i="365"/>
  <c r="E189" i="365" s="1"/>
  <c r="BZ189" i="365"/>
  <c r="D189" i="365" s="1"/>
  <c r="BY189" i="365"/>
  <c r="P189" i="365"/>
  <c r="N189" i="365"/>
  <c r="CA188" i="365"/>
  <c r="E188" i="365" s="1"/>
  <c r="BZ188" i="365"/>
  <c r="D188" i="365" s="1"/>
  <c r="BY188" i="365"/>
  <c r="C188" i="365" s="1"/>
  <c r="P188" i="365"/>
  <c r="N188" i="365"/>
  <c r="CA187" i="365"/>
  <c r="E187" i="365" s="1"/>
  <c r="BZ187" i="365"/>
  <c r="D187" i="365" s="1"/>
  <c r="BY187" i="365"/>
  <c r="P187" i="365"/>
  <c r="N187" i="365"/>
  <c r="C187" i="365"/>
  <c r="CA186" i="365"/>
  <c r="E186" i="365" s="1"/>
  <c r="BZ186" i="365"/>
  <c r="BY186" i="365"/>
  <c r="P186" i="365"/>
  <c r="N186" i="365"/>
  <c r="D186" i="365"/>
  <c r="C186" i="365"/>
  <c r="CA185" i="365"/>
  <c r="BZ185" i="365"/>
  <c r="BY185" i="365"/>
  <c r="CB185" i="365" s="1"/>
  <c r="P185" i="365"/>
  <c r="N185" i="365"/>
  <c r="E185" i="365"/>
  <c r="D185" i="365"/>
  <c r="C185" i="365"/>
  <c r="CA184" i="365"/>
  <c r="E184" i="365" s="1"/>
  <c r="BZ184" i="365"/>
  <c r="D184" i="365" s="1"/>
  <c r="BY184" i="365"/>
  <c r="P184" i="365"/>
  <c r="N184" i="365"/>
  <c r="C184" i="365"/>
  <c r="CB183" i="365"/>
  <c r="CA183" i="365"/>
  <c r="BZ183" i="365"/>
  <c r="BY183" i="365"/>
  <c r="P183" i="365"/>
  <c r="N183" i="365"/>
  <c r="F183" i="365"/>
  <c r="E183" i="365"/>
  <c r="D183" i="365"/>
  <c r="C183" i="365"/>
  <c r="CB182" i="365"/>
  <c r="CA182" i="365"/>
  <c r="BZ182" i="365"/>
  <c r="BY182" i="365"/>
  <c r="P182" i="365"/>
  <c r="N182" i="365"/>
  <c r="F182" i="365"/>
  <c r="E182" i="365"/>
  <c r="D182" i="365"/>
  <c r="C182" i="365"/>
  <c r="CB181" i="365"/>
  <c r="CA181" i="365"/>
  <c r="BZ181" i="365"/>
  <c r="BY181" i="365"/>
  <c r="P181" i="365"/>
  <c r="N181" i="365"/>
  <c r="F181" i="365"/>
  <c r="E181" i="365"/>
  <c r="D181" i="365"/>
  <c r="C181" i="365"/>
  <c r="CB180" i="365"/>
  <c r="CA180" i="365"/>
  <c r="BZ180" i="365"/>
  <c r="BY180" i="365"/>
  <c r="P180" i="365"/>
  <c r="N180" i="365"/>
  <c r="F180" i="365"/>
  <c r="E180" i="365"/>
  <c r="D180" i="365"/>
  <c r="C180" i="365"/>
  <c r="CB179" i="365"/>
  <c r="CA179" i="365"/>
  <c r="BZ179" i="365"/>
  <c r="BY179" i="365"/>
  <c r="P179" i="365"/>
  <c r="N179" i="365"/>
  <c r="F179" i="365"/>
  <c r="E179" i="365"/>
  <c r="D179" i="365"/>
  <c r="C179" i="365"/>
  <c r="CB178" i="365"/>
  <c r="CA178" i="365"/>
  <c r="BZ178" i="365"/>
  <c r="BY178" i="365"/>
  <c r="P178" i="365"/>
  <c r="N178" i="365"/>
  <c r="F178" i="365"/>
  <c r="E178" i="365"/>
  <c r="D178" i="365"/>
  <c r="C178" i="365"/>
  <c r="CB177" i="365"/>
  <c r="CA177" i="365"/>
  <c r="CA197" i="365" s="1"/>
  <c r="BZ177" i="365"/>
  <c r="BY177" i="365"/>
  <c r="P177" i="365"/>
  <c r="N177" i="365"/>
  <c r="F177" i="365"/>
  <c r="E177" i="365"/>
  <c r="D177" i="365"/>
  <c r="C177" i="365"/>
  <c r="A176" i="365"/>
  <c r="A177" i="365" s="1"/>
  <c r="A178" i="365" s="1"/>
  <c r="A179" i="365" s="1"/>
  <c r="A180" i="365" s="1"/>
  <c r="A181" i="365" s="1"/>
  <c r="A182" i="365" s="1"/>
  <c r="A183" i="365" s="1"/>
  <c r="A184" i="365" s="1"/>
  <c r="A185" i="365" s="1"/>
  <c r="A186" i="365" s="1"/>
  <c r="A187" i="365" s="1"/>
  <c r="A188" i="365" s="1"/>
  <c r="A189" i="365" s="1"/>
  <c r="A190" i="365" s="1"/>
  <c r="A191" i="365" s="1"/>
  <c r="A192" i="365" s="1"/>
  <c r="A193" i="365" s="1"/>
  <c r="A194" i="365" s="1"/>
  <c r="A195" i="365" s="1"/>
  <c r="A196" i="365" s="1"/>
  <c r="A197" i="365" s="1"/>
  <c r="A198" i="365" s="1"/>
  <c r="A199" i="365" s="1"/>
  <c r="A200" i="365" s="1"/>
  <c r="A202" i="365" s="1"/>
  <c r="A203" i="365" s="1"/>
  <c r="A204" i="365" s="1"/>
  <c r="A205" i="365" s="1"/>
  <c r="A206" i="365" s="1"/>
  <c r="CD175" i="365"/>
  <c r="CC175" i="365"/>
  <c r="CB175" i="365"/>
  <c r="K175" i="365" s="1"/>
  <c r="A175" i="365"/>
  <c r="BX171" i="365"/>
  <c r="BW171" i="365"/>
  <c r="BV171" i="365"/>
  <c r="BU171" i="365"/>
  <c r="BT171" i="365"/>
  <c r="BS171" i="365"/>
  <c r="BR171" i="365"/>
  <c r="BQ171" i="365"/>
  <c r="BP171" i="365"/>
  <c r="BO171" i="365"/>
  <c r="BN171" i="365"/>
  <c r="BM171" i="365"/>
  <c r="BL171" i="365"/>
  <c r="BK171" i="365"/>
  <c r="BJ171" i="365"/>
  <c r="BI171" i="365"/>
  <c r="BH171" i="365"/>
  <c r="BG171" i="365"/>
  <c r="BF171" i="365"/>
  <c r="BE171" i="365"/>
  <c r="BD171" i="365"/>
  <c r="BC171" i="365"/>
  <c r="BB171" i="365"/>
  <c r="BA171" i="365"/>
  <c r="AZ171" i="365"/>
  <c r="AY171" i="365"/>
  <c r="AX171" i="365"/>
  <c r="AW171" i="365"/>
  <c r="AV171" i="365"/>
  <c r="AU171" i="365"/>
  <c r="AT171" i="365"/>
  <c r="AS171" i="365"/>
  <c r="AR171" i="365"/>
  <c r="AQ171" i="365"/>
  <c r="AP171" i="365"/>
  <c r="AO171" i="365"/>
  <c r="AN171" i="365"/>
  <c r="AM171" i="365"/>
  <c r="AL171" i="365"/>
  <c r="AK171" i="365"/>
  <c r="AJ171" i="365"/>
  <c r="AI171" i="365"/>
  <c r="AH171" i="365"/>
  <c r="AG171" i="365"/>
  <c r="AF171" i="365"/>
  <c r="AE171" i="365"/>
  <c r="AD171" i="365"/>
  <c r="AC171" i="365"/>
  <c r="AB171" i="365"/>
  <c r="AA171" i="365"/>
  <c r="Z171" i="365"/>
  <c r="Y171" i="365"/>
  <c r="X171" i="365"/>
  <c r="W171" i="365"/>
  <c r="V171" i="365"/>
  <c r="U171" i="365"/>
  <c r="T171" i="365"/>
  <c r="S171" i="365"/>
  <c r="R171" i="365"/>
  <c r="Q171" i="365"/>
  <c r="BX170" i="365"/>
  <c r="BW170" i="365"/>
  <c r="BV170" i="365"/>
  <c r="BU170" i="365"/>
  <c r="BT170" i="365"/>
  <c r="BS170" i="365"/>
  <c r="BR170" i="365"/>
  <c r="BQ170" i="365"/>
  <c r="BP170" i="365"/>
  <c r="BO170" i="365"/>
  <c r="BN170" i="365"/>
  <c r="BM170" i="365"/>
  <c r="BL170" i="365"/>
  <c r="BK170" i="365"/>
  <c r="BJ170" i="365"/>
  <c r="BI170" i="365"/>
  <c r="BH170" i="365"/>
  <c r="BG170" i="365"/>
  <c r="BF170" i="365"/>
  <c r="BE170" i="365"/>
  <c r="BD170" i="365"/>
  <c r="BC170" i="365"/>
  <c r="BB170" i="365"/>
  <c r="BA170" i="365"/>
  <c r="AZ170" i="365"/>
  <c r="AY170" i="365"/>
  <c r="AX170" i="365"/>
  <c r="AW170" i="365"/>
  <c r="AV170" i="365"/>
  <c r="AU170" i="365"/>
  <c r="AT170" i="365"/>
  <c r="AS170" i="365"/>
  <c r="AR170" i="365"/>
  <c r="AQ170" i="365"/>
  <c r="AP170" i="365"/>
  <c r="AO170" i="365"/>
  <c r="AN170" i="365"/>
  <c r="AM170" i="365"/>
  <c r="AL170" i="365"/>
  <c r="AK170" i="365"/>
  <c r="AJ170" i="365"/>
  <c r="AI170" i="365"/>
  <c r="AH170" i="365"/>
  <c r="AG170" i="365"/>
  <c r="AF170" i="365"/>
  <c r="AE170" i="365"/>
  <c r="AD170" i="365"/>
  <c r="AC170" i="365"/>
  <c r="AB170" i="365"/>
  <c r="AA170" i="365"/>
  <c r="Z170" i="365"/>
  <c r="Y170" i="365"/>
  <c r="X170" i="365"/>
  <c r="W170" i="365"/>
  <c r="V170" i="365"/>
  <c r="U170" i="365"/>
  <c r="T170" i="365"/>
  <c r="S170" i="365"/>
  <c r="R170" i="365"/>
  <c r="Q170" i="365"/>
  <c r="P170" i="365"/>
  <c r="H170" i="365"/>
  <c r="CC168" i="365" s="1"/>
  <c r="CD168" i="365" s="1"/>
  <c r="BX169" i="365"/>
  <c r="BW169" i="365"/>
  <c r="BV169" i="365"/>
  <c r="BU169" i="365"/>
  <c r="BT169" i="365"/>
  <c r="BS169" i="365"/>
  <c r="BR169" i="365"/>
  <c r="BQ169" i="365"/>
  <c r="BP169" i="365"/>
  <c r="BO169" i="365"/>
  <c r="BN169" i="365"/>
  <c r="BM169" i="365"/>
  <c r="BL169" i="365"/>
  <c r="BK169" i="365"/>
  <c r="BJ169" i="365"/>
  <c r="BI169" i="365"/>
  <c r="BH169" i="365"/>
  <c r="BG169" i="365"/>
  <c r="BF169" i="365"/>
  <c r="BE169" i="365"/>
  <c r="BD169" i="365"/>
  <c r="BC169" i="365"/>
  <c r="BB169" i="365"/>
  <c r="BA169" i="365"/>
  <c r="AZ169" i="365"/>
  <c r="AY169" i="365"/>
  <c r="AX169" i="365"/>
  <c r="AW169" i="365"/>
  <c r="AV169" i="365"/>
  <c r="AU169" i="365"/>
  <c r="AT169" i="365"/>
  <c r="AS169" i="365"/>
  <c r="AR169" i="365"/>
  <c r="AQ169" i="365"/>
  <c r="AP169" i="365"/>
  <c r="AO169" i="365"/>
  <c r="AN169" i="365"/>
  <c r="AM169" i="365"/>
  <c r="AL169" i="365"/>
  <c r="AK169" i="365"/>
  <c r="AJ169" i="365"/>
  <c r="AI169" i="365"/>
  <c r="AH169" i="365"/>
  <c r="AG169" i="365"/>
  <c r="AF169" i="365"/>
  <c r="AE169" i="365"/>
  <c r="AD169" i="365"/>
  <c r="AC169" i="365"/>
  <c r="AB169" i="365"/>
  <c r="AA169" i="365"/>
  <c r="Z169" i="365"/>
  <c r="Y169" i="365"/>
  <c r="X169" i="365"/>
  <c r="W169" i="365"/>
  <c r="V169" i="365"/>
  <c r="U169" i="365"/>
  <c r="T169" i="365"/>
  <c r="S169" i="365"/>
  <c r="R169" i="365"/>
  <c r="Q169" i="365"/>
  <c r="P169" i="365"/>
  <c r="BX168" i="365"/>
  <c r="BW168" i="365"/>
  <c r="BV168" i="365"/>
  <c r="BU168" i="365"/>
  <c r="BT168" i="365"/>
  <c r="BS168" i="365"/>
  <c r="BR168" i="365"/>
  <c r="BQ168" i="365"/>
  <c r="BP168" i="365"/>
  <c r="BO168" i="365"/>
  <c r="BN168" i="365"/>
  <c r="BM168" i="365"/>
  <c r="BL168" i="365"/>
  <c r="BK168" i="365"/>
  <c r="BJ168" i="365"/>
  <c r="BI168" i="365"/>
  <c r="BH168" i="365"/>
  <c r="BG168" i="365"/>
  <c r="BF168" i="365"/>
  <c r="BE168" i="365"/>
  <c r="BD168" i="365"/>
  <c r="BC168" i="365"/>
  <c r="BB168" i="365"/>
  <c r="BA168" i="365"/>
  <c r="AZ168" i="365"/>
  <c r="AY168" i="365"/>
  <c r="AX168" i="365"/>
  <c r="AW168" i="365"/>
  <c r="AV168" i="365"/>
  <c r="AU168" i="365"/>
  <c r="AT168" i="365"/>
  <c r="AS168" i="365"/>
  <c r="AR168" i="365"/>
  <c r="AQ168" i="365"/>
  <c r="AP168" i="365"/>
  <c r="AO168" i="365"/>
  <c r="AN168" i="365"/>
  <c r="AM168" i="365"/>
  <c r="AL168" i="365"/>
  <c r="AK168" i="365"/>
  <c r="AJ168" i="365"/>
  <c r="AI168" i="365"/>
  <c r="AH168" i="365"/>
  <c r="AG168" i="365"/>
  <c r="AF168" i="365"/>
  <c r="AE168" i="365"/>
  <c r="AD168" i="365"/>
  <c r="AC168" i="365"/>
  <c r="AB168" i="365"/>
  <c r="AA168" i="365"/>
  <c r="Z168" i="365"/>
  <c r="Y168" i="365"/>
  <c r="X168" i="365"/>
  <c r="W168" i="365"/>
  <c r="V168" i="365"/>
  <c r="U168" i="365"/>
  <c r="T168" i="365"/>
  <c r="S168" i="365"/>
  <c r="R168" i="365"/>
  <c r="Q168" i="365"/>
  <c r="P168" i="365"/>
  <c r="N168" i="365"/>
  <c r="BX167" i="365"/>
  <c r="BW167" i="365"/>
  <c r="BV167" i="365"/>
  <c r="BU167" i="365"/>
  <c r="BT167" i="365"/>
  <c r="BS167" i="365"/>
  <c r="BR167" i="365"/>
  <c r="BQ167" i="365"/>
  <c r="BP167" i="365"/>
  <c r="BO167" i="365"/>
  <c r="BN167" i="365"/>
  <c r="BM167" i="365"/>
  <c r="BL167" i="365"/>
  <c r="BK167" i="365"/>
  <c r="BJ167" i="365"/>
  <c r="BI167" i="365"/>
  <c r="BH167" i="365"/>
  <c r="BG167" i="365"/>
  <c r="BF167" i="365"/>
  <c r="BE167" i="365"/>
  <c r="BD167" i="365"/>
  <c r="BC167" i="365"/>
  <c r="BB167" i="365"/>
  <c r="BA167" i="365"/>
  <c r="AZ167" i="365"/>
  <c r="AY167" i="365"/>
  <c r="AX167" i="365"/>
  <c r="AW167" i="365"/>
  <c r="AV167" i="365"/>
  <c r="AU167" i="365"/>
  <c r="AT167" i="365"/>
  <c r="AS167" i="365"/>
  <c r="AR167" i="365"/>
  <c r="AQ167" i="365"/>
  <c r="AP167" i="365"/>
  <c r="AO167" i="365"/>
  <c r="AN167" i="365"/>
  <c r="AM167" i="365"/>
  <c r="AL167" i="365"/>
  <c r="AK167" i="365"/>
  <c r="AJ167" i="365"/>
  <c r="AI167" i="365"/>
  <c r="AH167" i="365"/>
  <c r="AG167" i="365"/>
  <c r="AF167" i="365"/>
  <c r="AE167" i="365"/>
  <c r="AD167" i="365"/>
  <c r="AC167" i="365"/>
  <c r="AB167" i="365"/>
  <c r="AA167" i="365"/>
  <c r="Z167" i="365"/>
  <c r="Y167" i="365"/>
  <c r="X167" i="365"/>
  <c r="W167" i="365"/>
  <c r="V167" i="365"/>
  <c r="U167" i="365"/>
  <c r="T167" i="365"/>
  <c r="S167" i="365"/>
  <c r="R167" i="365"/>
  <c r="Q167" i="365"/>
  <c r="N167" i="365"/>
  <c r="BX166" i="365"/>
  <c r="BW166" i="365"/>
  <c r="BV166" i="365"/>
  <c r="BU166" i="365"/>
  <c r="BT166" i="365"/>
  <c r="BS166" i="365"/>
  <c r="BR166" i="365"/>
  <c r="BQ166" i="365"/>
  <c r="BP166" i="365"/>
  <c r="BO166" i="365"/>
  <c r="BN166" i="365"/>
  <c r="BM166" i="365"/>
  <c r="BL166" i="365"/>
  <c r="BK166" i="365"/>
  <c r="BJ166" i="365"/>
  <c r="BI166" i="365"/>
  <c r="BH166" i="365"/>
  <c r="BG166" i="365"/>
  <c r="BF166" i="365"/>
  <c r="BE166" i="365"/>
  <c r="BD166" i="365"/>
  <c r="BC166" i="365"/>
  <c r="BB166" i="365"/>
  <c r="BA166" i="365"/>
  <c r="AZ166" i="365"/>
  <c r="AY166" i="365"/>
  <c r="AX166" i="365"/>
  <c r="AW166" i="365"/>
  <c r="AV166" i="365"/>
  <c r="AU166" i="365"/>
  <c r="AT166" i="365"/>
  <c r="AS166" i="365"/>
  <c r="AR166" i="365"/>
  <c r="AQ166" i="365"/>
  <c r="AP166" i="365"/>
  <c r="AO166" i="365"/>
  <c r="AN166" i="365"/>
  <c r="AM166" i="365"/>
  <c r="AL166" i="365"/>
  <c r="AK166" i="365"/>
  <c r="AJ166" i="365"/>
  <c r="AI166" i="365"/>
  <c r="AH166" i="365"/>
  <c r="AG166" i="365"/>
  <c r="AF166" i="365"/>
  <c r="AE166" i="365"/>
  <c r="AD166" i="365"/>
  <c r="AC166" i="365"/>
  <c r="AB166" i="365"/>
  <c r="AA166" i="365"/>
  <c r="Z166" i="365"/>
  <c r="Y166" i="365"/>
  <c r="X166" i="365"/>
  <c r="W166" i="365"/>
  <c r="V166" i="365"/>
  <c r="U166" i="365"/>
  <c r="T166" i="365"/>
  <c r="S166" i="365"/>
  <c r="G166" i="365" s="1"/>
  <c r="R166" i="365"/>
  <c r="Q166" i="365"/>
  <c r="CC164" i="365"/>
  <c r="CD164" i="365" s="1"/>
  <c r="BX164" i="365"/>
  <c r="BW164" i="365"/>
  <c r="BV164" i="365"/>
  <c r="BU164" i="365"/>
  <c r="BT164" i="365"/>
  <c r="BS164" i="365"/>
  <c r="BR164" i="365"/>
  <c r="BQ164" i="365"/>
  <c r="BP164" i="365"/>
  <c r="BO164" i="365"/>
  <c r="BN164" i="365"/>
  <c r="BM164" i="365"/>
  <c r="BL164" i="365"/>
  <c r="BK164" i="365"/>
  <c r="BJ164" i="365"/>
  <c r="BI164" i="365"/>
  <c r="BH164" i="365"/>
  <c r="BG164" i="365"/>
  <c r="BF164" i="365"/>
  <c r="BE164" i="365"/>
  <c r="BD164" i="365"/>
  <c r="BC164" i="365"/>
  <c r="BB164" i="365"/>
  <c r="BA164" i="365"/>
  <c r="AZ164" i="365"/>
  <c r="AY164" i="365"/>
  <c r="AX164" i="365"/>
  <c r="AW164" i="365"/>
  <c r="AV164" i="365"/>
  <c r="AU164" i="365"/>
  <c r="AT164" i="365"/>
  <c r="AS164" i="365"/>
  <c r="AR164" i="365"/>
  <c r="AQ164" i="365"/>
  <c r="AP164" i="365"/>
  <c r="AO164" i="365"/>
  <c r="AN164" i="365"/>
  <c r="AM164" i="365"/>
  <c r="AL164" i="365"/>
  <c r="AK164" i="365"/>
  <c r="AJ164" i="365"/>
  <c r="AI164" i="365"/>
  <c r="AH164" i="365"/>
  <c r="AG164" i="365"/>
  <c r="AF164" i="365"/>
  <c r="AE164" i="365"/>
  <c r="AD164" i="365"/>
  <c r="AC164" i="365"/>
  <c r="AB164" i="365"/>
  <c r="AA164" i="365"/>
  <c r="Z164" i="365"/>
  <c r="Y164" i="365"/>
  <c r="X164" i="365"/>
  <c r="W164" i="365"/>
  <c r="V164" i="365"/>
  <c r="U164" i="365"/>
  <c r="T164" i="365"/>
  <c r="S164" i="365"/>
  <c r="R164" i="365"/>
  <c r="Q164" i="365"/>
  <c r="CB162" i="365"/>
  <c r="CA162" i="365"/>
  <c r="BZ162" i="365"/>
  <c r="BY162" i="365"/>
  <c r="P162" i="365"/>
  <c r="N162" i="365"/>
  <c r="E162" i="365"/>
  <c r="D162" i="365"/>
  <c r="C162" i="365"/>
  <c r="CB161" i="365"/>
  <c r="CA161" i="365"/>
  <c r="BZ161" i="365"/>
  <c r="BY161" i="365"/>
  <c r="C161" i="365" s="1"/>
  <c r="P161" i="365"/>
  <c r="N161" i="365"/>
  <c r="E161" i="365"/>
  <c r="D161" i="365"/>
  <c r="CA160" i="365"/>
  <c r="BZ160" i="365"/>
  <c r="BY160" i="365"/>
  <c r="C160" i="365" s="1"/>
  <c r="P160" i="365"/>
  <c r="N160" i="365"/>
  <c r="E160" i="365"/>
  <c r="D160" i="365"/>
  <c r="CA159" i="365"/>
  <c r="E159" i="365" s="1"/>
  <c r="BZ159" i="365"/>
  <c r="CB159" i="365" s="1"/>
  <c r="BY159" i="365"/>
  <c r="P159" i="365"/>
  <c r="N159" i="365"/>
  <c r="D159" i="365"/>
  <c r="C159" i="365"/>
  <c r="CA158" i="365"/>
  <c r="CB158" i="365" s="1"/>
  <c r="BZ158" i="365"/>
  <c r="BY158" i="365"/>
  <c r="C158" i="365" s="1"/>
  <c r="P158" i="365"/>
  <c r="N158" i="365"/>
  <c r="D158" i="365"/>
  <c r="CA157" i="365"/>
  <c r="BZ157" i="365"/>
  <c r="D157" i="365" s="1"/>
  <c r="BY157" i="365"/>
  <c r="CB157" i="365" s="1"/>
  <c r="P157" i="365"/>
  <c r="N157" i="365"/>
  <c r="E157" i="365"/>
  <c r="C157" i="365"/>
  <c r="CA156" i="365"/>
  <c r="E156" i="365" s="1"/>
  <c r="BZ156" i="365"/>
  <c r="D156" i="365" s="1"/>
  <c r="BY156" i="365"/>
  <c r="CB156" i="365" s="1"/>
  <c r="P156" i="365"/>
  <c r="N156" i="365"/>
  <c r="C156" i="365"/>
  <c r="CA155" i="365"/>
  <c r="BZ155" i="365"/>
  <c r="CB155" i="365" s="1"/>
  <c r="BY155" i="365"/>
  <c r="P155" i="365"/>
  <c r="N155" i="365"/>
  <c r="E155" i="365"/>
  <c r="C155" i="365"/>
  <c r="CA154" i="365"/>
  <c r="BZ154" i="365"/>
  <c r="BY154" i="365"/>
  <c r="CB154" i="365" s="1"/>
  <c r="P154" i="365"/>
  <c r="N154" i="365"/>
  <c r="E154" i="365"/>
  <c r="D154" i="365"/>
  <c r="CB153" i="365"/>
  <c r="CA153" i="365"/>
  <c r="BZ153" i="365"/>
  <c r="D153" i="365" s="1"/>
  <c r="BY153" i="365"/>
  <c r="C153" i="365" s="1"/>
  <c r="P153" i="365"/>
  <c r="N153" i="365"/>
  <c r="E153" i="365"/>
  <c r="CA152" i="365"/>
  <c r="E152" i="365" s="1"/>
  <c r="BZ152" i="365"/>
  <c r="BY152" i="365"/>
  <c r="C152" i="365" s="1"/>
  <c r="P152" i="365"/>
  <c r="N152" i="365"/>
  <c r="D152" i="365"/>
  <c r="CA151" i="365"/>
  <c r="E151" i="365" s="1"/>
  <c r="BZ151" i="365"/>
  <c r="CB151" i="365" s="1"/>
  <c r="BY151" i="365"/>
  <c r="P151" i="365"/>
  <c r="N151" i="365"/>
  <c r="D151" i="365"/>
  <c r="C151" i="365"/>
  <c r="CA150" i="365"/>
  <c r="CB150" i="365" s="1"/>
  <c r="BZ150" i="365"/>
  <c r="BY150" i="365"/>
  <c r="C150" i="365" s="1"/>
  <c r="P150" i="365"/>
  <c r="N150" i="365"/>
  <c r="D150" i="365"/>
  <c r="CA149" i="365"/>
  <c r="BZ149" i="365"/>
  <c r="CB149" i="365" s="1"/>
  <c r="BY149" i="365"/>
  <c r="P149" i="365"/>
  <c r="N149" i="365"/>
  <c r="E149" i="365"/>
  <c r="D149" i="365"/>
  <c r="C149" i="365"/>
  <c r="CA148" i="365"/>
  <c r="BZ148" i="365"/>
  <c r="CB148" i="365" s="1"/>
  <c r="BY148" i="365"/>
  <c r="P148" i="365"/>
  <c r="N148" i="365"/>
  <c r="E148" i="365"/>
  <c r="D148" i="365"/>
  <c r="C148" i="365"/>
  <c r="CA147" i="365"/>
  <c r="BZ147" i="365"/>
  <c r="CB147" i="365" s="1"/>
  <c r="BY147" i="365"/>
  <c r="P147" i="365"/>
  <c r="N147" i="365"/>
  <c r="E147" i="365"/>
  <c r="D147" i="365"/>
  <c r="C147" i="365"/>
  <c r="CA146" i="365"/>
  <c r="BZ146" i="365"/>
  <c r="CB146" i="365" s="1"/>
  <c r="BY146" i="365"/>
  <c r="P146" i="365"/>
  <c r="N146" i="365"/>
  <c r="E146" i="365"/>
  <c r="D146" i="365"/>
  <c r="C146" i="365"/>
  <c r="CA145" i="365"/>
  <c r="BZ145" i="365"/>
  <c r="CB145" i="365" s="1"/>
  <c r="BY145" i="365"/>
  <c r="P145" i="365"/>
  <c r="N145" i="365"/>
  <c r="E145" i="365"/>
  <c r="D145" i="365"/>
  <c r="C145" i="365"/>
  <c r="CA144" i="365"/>
  <c r="BZ144" i="365"/>
  <c r="CB144" i="365" s="1"/>
  <c r="BY144" i="365"/>
  <c r="P144" i="365"/>
  <c r="N144" i="365"/>
  <c r="E144" i="365"/>
  <c r="D144" i="365"/>
  <c r="C144" i="365"/>
  <c r="CA143" i="365"/>
  <c r="BZ143" i="365"/>
  <c r="BZ163" i="365" s="1"/>
  <c r="BY143" i="365"/>
  <c r="P143" i="365"/>
  <c r="N143" i="365"/>
  <c r="E143" i="365"/>
  <c r="D143" i="365"/>
  <c r="C143" i="365"/>
  <c r="CC141" i="365"/>
  <c r="CD141" i="365" s="1"/>
  <c r="CB141" i="365"/>
  <c r="K141" i="365"/>
  <c r="A141" i="365"/>
  <c r="A142" i="365" s="1"/>
  <c r="A143" i="365" s="1"/>
  <c r="A144" i="365" s="1"/>
  <c r="A145" i="365" s="1"/>
  <c r="A146" i="365" s="1"/>
  <c r="A147" i="365" s="1"/>
  <c r="A148" i="365" s="1"/>
  <c r="A149" i="365" s="1"/>
  <c r="A150" i="365" s="1"/>
  <c r="A151" i="365" s="1"/>
  <c r="A152" i="365" s="1"/>
  <c r="A153" i="365" s="1"/>
  <c r="A154" i="365" s="1"/>
  <c r="A155" i="365" s="1"/>
  <c r="A156" i="365" s="1"/>
  <c r="A157" i="365" s="1"/>
  <c r="A158" i="365" s="1"/>
  <c r="A159" i="365" s="1"/>
  <c r="A160" i="365" s="1"/>
  <c r="A161" i="365" s="1"/>
  <c r="A162" i="365" s="1"/>
  <c r="A163" i="365" s="1"/>
  <c r="A164" i="365" s="1"/>
  <c r="A165" i="365" s="1"/>
  <c r="A166" i="365" s="1"/>
  <c r="A168" i="365" s="1"/>
  <c r="A169" i="365" s="1"/>
  <c r="A170" i="365" s="1"/>
  <c r="A171" i="365" s="1"/>
  <c r="A172" i="365" s="1"/>
  <c r="BX137" i="365"/>
  <c r="BW137" i="365"/>
  <c r="BV137" i="365"/>
  <c r="BU137" i="365"/>
  <c r="BT137" i="365"/>
  <c r="BS137" i="365"/>
  <c r="BR137" i="365"/>
  <c r="BQ137" i="365"/>
  <c r="BP137" i="365"/>
  <c r="BO137" i="365"/>
  <c r="BN137" i="365"/>
  <c r="BM137" i="365"/>
  <c r="BL137" i="365"/>
  <c r="BK137" i="365"/>
  <c r="BJ137" i="365"/>
  <c r="BI137" i="365"/>
  <c r="BH137" i="365"/>
  <c r="BG137" i="365"/>
  <c r="BF137" i="365"/>
  <c r="BE137" i="365"/>
  <c r="BD137" i="365"/>
  <c r="BC137" i="365"/>
  <c r="BB137" i="365"/>
  <c r="BA137" i="365"/>
  <c r="AZ137" i="365"/>
  <c r="AY137" i="365"/>
  <c r="AX137" i="365"/>
  <c r="AW137" i="365"/>
  <c r="AV137" i="365"/>
  <c r="AU137" i="365"/>
  <c r="AT137" i="365"/>
  <c r="AS137" i="365"/>
  <c r="AR137" i="365"/>
  <c r="AQ137" i="365"/>
  <c r="AP137" i="365"/>
  <c r="AO137" i="365"/>
  <c r="AN137" i="365"/>
  <c r="AM137" i="365"/>
  <c r="AL137" i="365"/>
  <c r="AK137" i="365"/>
  <c r="AJ137" i="365"/>
  <c r="AI137" i="365"/>
  <c r="AH137" i="365"/>
  <c r="AG137" i="365"/>
  <c r="AF137" i="365"/>
  <c r="AE137" i="365"/>
  <c r="AD137" i="365"/>
  <c r="AC137" i="365"/>
  <c r="AB137" i="365"/>
  <c r="AA137" i="365"/>
  <c r="Z137" i="365"/>
  <c r="Y137" i="365"/>
  <c r="X137" i="365"/>
  <c r="W137" i="365"/>
  <c r="V137" i="365"/>
  <c r="U137" i="365"/>
  <c r="T137" i="365"/>
  <c r="S137" i="365"/>
  <c r="R137" i="365"/>
  <c r="Q137" i="365"/>
  <c r="BX136" i="365"/>
  <c r="BW136" i="365"/>
  <c r="BV136" i="365"/>
  <c r="BU136" i="365"/>
  <c r="BT136" i="365"/>
  <c r="BS136" i="365"/>
  <c r="BR136" i="365"/>
  <c r="BQ136" i="365"/>
  <c r="BP136" i="365"/>
  <c r="BO136" i="365"/>
  <c r="BN136" i="365"/>
  <c r="BM136" i="365"/>
  <c r="BL136" i="365"/>
  <c r="BK136" i="365"/>
  <c r="BJ136" i="365"/>
  <c r="BI136" i="365"/>
  <c r="BH136" i="365"/>
  <c r="BG136" i="365"/>
  <c r="BF136" i="365"/>
  <c r="BE136" i="365"/>
  <c r="BD136" i="365"/>
  <c r="BC136" i="365"/>
  <c r="BB136" i="365"/>
  <c r="BA136" i="365"/>
  <c r="AZ136" i="365"/>
  <c r="AY136" i="365"/>
  <c r="AX136" i="365"/>
  <c r="AW136" i="365"/>
  <c r="AV136" i="365"/>
  <c r="AU136" i="365"/>
  <c r="AT136" i="365"/>
  <c r="AS136" i="365"/>
  <c r="AR136" i="365"/>
  <c r="AQ136" i="365"/>
  <c r="AP136" i="365"/>
  <c r="AO136" i="365"/>
  <c r="AN136" i="365"/>
  <c r="AM136" i="365"/>
  <c r="AL136" i="365"/>
  <c r="AK136" i="365"/>
  <c r="AJ136" i="365"/>
  <c r="AI136" i="365"/>
  <c r="AH136" i="365"/>
  <c r="AG136" i="365"/>
  <c r="AF136" i="365"/>
  <c r="AE136" i="365"/>
  <c r="AD136" i="365"/>
  <c r="AC136" i="365"/>
  <c r="AB136" i="365"/>
  <c r="AA136" i="365"/>
  <c r="Z136" i="365"/>
  <c r="Y136" i="365"/>
  <c r="X136" i="365"/>
  <c r="W136" i="365"/>
  <c r="V136" i="365"/>
  <c r="U136" i="365"/>
  <c r="T136" i="365"/>
  <c r="S136" i="365"/>
  <c r="R136" i="365"/>
  <c r="Q136" i="365"/>
  <c r="P136" i="365"/>
  <c r="H136" i="365"/>
  <c r="CC134" i="365" s="1"/>
  <c r="CD134" i="365" s="1"/>
  <c r="BX135" i="365"/>
  <c r="BW135" i="365"/>
  <c r="BV135" i="365"/>
  <c r="BU135" i="365"/>
  <c r="BT135" i="365"/>
  <c r="BS135" i="365"/>
  <c r="BR135" i="365"/>
  <c r="BQ135" i="365"/>
  <c r="BP135" i="365"/>
  <c r="BO135" i="365"/>
  <c r="BN135" i="365"/>
  <c r="BM135" i="365"/>
  <c r="BL135" i="365"/>
  <c r="BK135" i="365"/>
  <c r="BJ135" i="365"/>
  <c r="BI135" i="365"/>
  <c r="BH135" i="365"/>
  <c r="BG135" i="365"/>
  <c r="BF135" i="365"/>
  <c r="BE135" i="365"/>
  <c r="BD135" i="365"/>
  <c r="BC135" i="365"/>
  <c r="BB135" i="365"/>
  <c r="BA135" i="365"/>
  <c r="AZ135" i="365"/>
  <c r="AY135" i="365"/>
  <c r="AX135" i="365"/>
  <c r="AW135" i="365"/>
  <c r="AV135" i="365"/>
  <c r="AU135" i="365"/>
  <c r="AT135" i="365"/>
  <c r="AS135" i="365"/>
  <c r="AR135" i="365"/>
  <c r="AQ135" i="365"/>
  <c r="AP135" i="365"/>
  <c r="AO135" i="365"/>
  <c r="AN135" i="365"/>
  <c r="AM135" i="365"/>
  <c r="AL135" i="365"/>
  <c r="AK135" i="365"/>
  <c r="AJ135" i="365"/>
  <c r="AI135" i="365"/>
  <c r="AH135" i="365"/>
  <c r="AG135" i="365"/>
  <c r="AF135" i="365"/>
  <c r="AE135" i="365"/>
  <c r="AD135" i="365"/>
  <c r="AC135" i="365"/>
  <c r="AB135" i="365"/>
  <c r="AA135" i="365"/>
  <c r="Z135" i="365"/>
  <c r="Y135" i="365"/>
  <c r="X135" i="365"/>
  <c r="W135" i="365"/>
  <c r="V135" i="365"/>
  <c r="U135" i="365"/>
  <c r="T135" i="365"/>
  <c r="S135" i="365"/>
  <c r="R135" i="365"/>
  <c r="Q135" i="365"/>
  <c r="P135" i="365"/>
  <c r="BX134" i="365"/>
  <c r="BW134" i="365"/>
  <c r="BV134" i="365"/>
  <c r="BU134" i="365"/>
  <c r="BT134" i="365"/>
  <c r="BS134" i="365"/>
  <c r="BR134" i="365"/>
  <c r="BQ134" i="365"/>
  <c r="BP134" i="365"/>
  <c r="BO134" i="365"/>
  <c r="BN134" i="365"/>
  <c r="BM134" i="365"/>
  <c r="BL134" i="365"/>
  <c r="BK134" i="365"/>
  <c r="BJ134" i="365"/>
  <c r="BI134" i="365"/>
  <c r="BH134" i="365"/>
  <c r="BG134" i="365"/>
  <c r="BF134" i="365"/>
  <c r="BE134" i="365"/>
  <c r="BD134" i="365"/>
  <c r="BC134" i="365"/>
  <c r="BB134" i="365"/>
  <c r="BA134" i="365"/>
  <c r="AZ134" i="365"/>
  <c r="AY134" i="365"/>
  <c r="AX134" i="365"/>
  <c r="AW134" i="365"/>
  <c r="AV134" i="365"/>
  <c r="AU134" i="365"/>
  <c r="AT134" i="365"/>
  <c r="AS134" i="365"/>
  <c r="AR134" i="365"/>
  <c r="AQ134" i="365"/>
  <c r="AP134" i="365"/>
  <c r="AO134" i="365"/>
  <c r="AN134" i="365"/>
  <c r="AM134" i="365"/>
  <c r="AL134" i="365"/>
  <c r="AK134" i="365"/>
  <c r="AJ134" i="365"/>
  <c r="AI134" i="365"/>
  <c r="AH134" i="365"/>
  <c r="AG134" i="365"/>
  <c r="AF134" i="365"/>
  <c r="AE134" i="365"/>
  <c r="AD134" i="365"/>
  <c r="AC134" i="365"/>
  <c r="AB134" i="365"/>
  <c r="AA134" i="365"/>
  <c r="Z134" i="365"/>
  <c r="Y134" i="365"/>
  <c r="X134" i="365"/>
  <c r="W134" i="365"/>
  <c r="V134" i="365"/>
  <c r="U134" i="365"/>
  <c r="T134" i="365"/>
  <c r="S134" i="365"/>
  <c r="R134" i="365"/>
  <c r="Q134" i="365"/>
  <c r="P134" i="365"/>
  <c r="N134" i="365"/>
  <c r="BX133" i="365"/>
  <c r="BW133" i="365"/>
  <c r="BV133" i="365"/>
  <c r="BU133" i="365"/>
  <c r="BT133" i="365"/>
  <c r="BS133" i="365"/>
  <c r="BR133" i="365"/>
  <c r="BQ133" i="365"/>
  <c r="BP133" i="365"/>
  <c r="BO133" i="365"/>
  <c r="BN133" i="365"/>
  <c r="BM133" i="365"/>
  <c r="BL133" i="365"/>
  <c r="BK133" i="365"/>
  <c r="BJ133" i="365"/>
  <c r="BI133" i="365"/>
  <c r="BH133" i="365"/>
  <c r="BG133" i="365"/>
  <c r="BF133" i="365"/>
  <c r="BE133" i="365"/>
  <c r="BD133" i="365"/>
  <c r="BC133" i="365"/>
  <c r="BB133" i="365"/>
  <c r="BA133" i="365"/>
  <c r="AZ133" i="365"/>
  <c r="AY133" i="365"/>
  <c r="AX133" i="365"/>
  <c r="AW133" i="365"/>
  <c r="AV133" i="365"/>
  <c r="AU133" i="365"/>
  <c r="AT133" i="365"/>
  <c r="AS133" i="365"/>
  <c r="AR133" i="365"/>
  <c r="AQ133" i="365"/>
  <c r="AP133" i="365"/>
  <c r="AO133" i="365"/>
  <c r="AN133" i="365"/>
  <c r="AM133" i="365"/>
  <c r="AL133" i="365"/>
  <c r="AK133" i="365"/>
  <c r="AJ133" i="365"/>
  <c r="AI133" i="365"/>
  <c r="AH133" i="365"/>
  <c r="AG133" i="365"/>
  <c r="AF133" i="365"/>
  <c r="AE133" i="365"/>
  <c r="AD133" i="365"/>
  <c r="AC133" i="365"/>
  <c r="AB133" i="365"/>
  <c r="AA133" i="365"/>
  <c r="Z133" i="365"/>
  <c r="Y133" i="365"/>
  <c r="X133" i="365"/>
  <c r="W133" i="365"/>
  <c r="V133" i="365"/>
  <c r="U133" i="365"/>
  <c r="T133" i="365"/>
  <c r="S133" i="365"/>
  <c r="R133" i="365"/>
  <c r="Q133" i="365"/>
  <c r="N133" i="365"/>
  <c r="BX132" i="365"/>
  <c r="BW132" i="365"/>
  <c r="BV132" i="365"/>
  <c r="BU132" i="365"/>
  <c r="BT132" i="365"/>
  <c r="BS132" i="365"/>
  <c r="BR132" i="365"/>
  <c r="BQ132" i="365"/>
  <c r="BP132" i="365"/>
  <c r="BO132" i="365"/>
  <c r="BN132" i="365"/>
  <c r="BM132" i="365"/>
  <c r="BL132" i="365"/>
  <c r="BK132" i="365"/>
  <c r="BJ132" i="365"/>
  <c r="BI132" i="365"/>
  <c r="BH132" i="365"/>
  <c r="BG132" i="365"/>
  <c r="BF132" i="365"/>
  <c r="BE132" i="365"/>
  <c r="BD132" i="365"/>
  <c r="BC132" i="365"/>
  <c r="BB132" i="365"/>
  <c r="BA132" i="365"/>
  <c r="AZ132" i="365"/>
  <c r="AY132" i="365"/>
  <c r="AX132" i="365"/>
  <c r="AW132" i="365"/>
  <c r="AV132" i="365"/>
  <c r="AU132" i="365"/>
  <c r="AT132" i="365"/>
  <c r="AS132" i="365"/>
  <c r="AR132" i="365"/>
  <c r="AQ132" i="365"/>
  <c r="AP132" i="365"/>
  <c r="AO132" i="365"/>
  <c r="AN132" i="365"/>
  <c r="AM132" i="365"/>
  <c r="AL132" i="365"/>
  <c r="AK132" i="365"/>
  <c r="AJ132" i="365"/>
  <c r="AI132" i="365"/>
  <c r="AH132" i="365"/>
  <c r="AG132" i="365"/>
  <c r="AF132" i="365"/>
  <c r="AE132" i="365"/>
  <c r="AD132" i="365"/>
  <c r="AC132" i="365"/>
  <c r="AB132" i="365"/>
  <c r="AA132" i="365"/>
  <c r="Z132" i="365"/>
  <c r="Y132" i="365"/>
  <c r="X132" i="365"/>
  <c r="W132" i="365"/>
  <c r="V132" i="365"/>
  <c r="U132" i="365"/>
  <c r="T132" i="365"/>
  <c r="S132" i="365"/>
  <c r="R132" i="365"/>
  <c r="Q132" i="365"/>
  <c r="G132" i="365" s="1"/>
  <c r="CD130" i="365"/>
  <c r="CC130" i="365"/>
  <c r="BX130" i="365"/>
  <c r="BW130" i="365"/>
  <c r="BV130" i="365"/>
  <c r="BU130" i="365"/>
  <c r="BT130" i="365"/>
  <c r="BS130" i="365"/>
  <c r="BR130" i="365"/>
  <c r="BQ130" i="365"/>
  <c r="BP130" i="365"/>
  <c r="BO130" i="365"/>
  <c r="BN130" i="365"/>
  <c r="BM130" i="365"/>
  <c r="BL130" i="365"/>
  <c r="BK130" i="365"/>
  <c r="BJ130" i="365"/>
  <c r="BI130" i="365"/>
  <c r="BH130" i="365"/>
  <c r="BG130" i="365"/>
  <c r="BF130" i="365"/>
  <c r="BE130" i="365"/>
  <c r="BD130" i="365"/>
  <c r="BC130" i="365"/>
  <c r="BB130" i="365"/>
  <c r="BA130" i="365"/>
  <c r="AZ130" i="365"/>
  <c r="AY130" i="365"/>
  <c r="AX130" i="365"/>
  <c r="AW130" i="365"/>
  <c r="AV130" i="365"/>
  <c r="AU130" i="365"/>
  <c r="AT130" i="365"/>
  <c r="AS130" i="365"/>
  <c r="AR130" i="365"/>
  <c r="AQ130" i="365"/>
  <c r="AP130" i="365"/>
  <c r="AO130" i="365"/>
  <c r="AN130" i="365"/>
  <c r="AM130" i="365"/>
  <c r="AL130" i="365"/>
  <c r="AK130" i="365"/>
  <c r="AJ130" i="365"/>
  <c r="AI130" i="365"/>
  <c r="AH130" i="365"/>
  <c r="AG130" i="365"/>
  <c r="AF130" i="365"/>
  <c r="AE130" i="365"/>
  <c r="AD130" i="365"/>
  <c r="AC130" i="365"/>
  <c r="AB130" i="365"/>
  <c r="AA130" i="365"/>
  <c r="Z130" i="365"/>
  <c r="Y130" i="365"/>
  <c r="X130" i="365"/>
  <c r="W130" i="365"/>
  <c r="V130" i="365"/>
  <c r="U130" i="365"/>
  <c r="T130" i="365"/>
  <c r="S130" i="365"/>
  <c r="R130" i="365"/>
  <c r="Q130" i="365"/>
  <c r="CA128" i="365"/>
  <c r="BZ128" i="365"/>
  <c r="CB128" i="365" s="1"/>
  <c r="BY128" i="365"/>
  <c r="P128" i="365"/>
  <c r="N128" i="365"/>
  <c r="E128" i="365"/>
  <c r="C128" i="365"/>
  <c r="CA127" i="365"/>
  <c r="BZ127" i="365"/>
  <c r="CB127" i="365" s="1"/>
  <c r="BY127" i="365"/>
  <c r="P127" i="365"/>
  <c r="N127" i="365"/>
  <c r="E127" i="365"/>
  <c r="C127" i="365"/>
  <c r="CA126" i="365"/>
  <c r="BZ126" i="365"/>
  <c r="CB126" i="365" s="1"/>
  <c r="BY126" i="365"/>
  <c r="P126" i="365"/>
  <c r="N126" i="365"/>
  <c r="E126" i="365"/>
  <c r="C126" i="365"/>
  <c r="CA125" i="365"/>
  <c r="BZ125" i="365"/>
  <c r="CB125" i="365" s="1"/>
  <c r="BY125" i="365"/>
  <c r="P125" i="365"/>
  <c r="N125" i="365"/>
  <c r="E125" i="365"/>
  <c r="C125" i="365"/>
  <c r="CA124" i="365"/>
  <c r="BZ124" i="365"/>
  <c r="CB124" i="365" s="1"/>
  <c r="BY124" i="365"/>
  <c r="P124" i="365"/>
  <c r="N124" i="365"/>
  <c r="E124" i="365"/>
  <c r="C124" i="365"/>
  <c r="CA123" i="365"/>
  <c r="BZ123" i="365"/>
  <c r="CB123" i="365" s="1"/>
  <c r="BY123" i="365"/>
  <c r="P123" i="365"/>
  <c r="N123" i="365"/>
  <c r="E123" i="365"/>
  <c r="C123" i="365"/>
  <c r="CA122" i="365"/>
  <c r="BZ122" i="365"/>
  <c r="CB122" i="365" s="1"/>
  <c r="BY122" i="365"/>
  <c r="P122" i="365"/>
  <c r="N122" i="365"/>
  <c r="E122" i="365"/>
  <c r="C122" i="365"/>
  <c r="CA121" i="365"/>
  <c r="BZ121" i="365"/>
  <c r="D121" i="365" s="1"/>
  <c r="BY121" i="365"/>
  <c r="P121" i="365"/>
  <c r="N121" i="365"/>
  <c r="E121" i="365"/>
  <c r="C121" i="365"/>
  <c r="CA120" i="365"/>
  <c r="BZ120" i="365"/>
  <c r="D120" i="365" s="1"/>
  <c r="BY120" i="365"/>
  <c r="P120" i="365"/>
  <c r="N120" i="365"/>
  <c r="E120" i="365"/>
  <c r="C120" i="365"/>
  <c r="CA119" i="365"/>
  <c r="BZ119" i="365"/>
  <c r="D119" i="365" s="1"/>
  <c r="BY119" i="365"/>
  <c r="P119" i="365"/>
  <c r="N119" i="365"/>
  <c r="E119" i="365"/>
  <c r="C119" i="365"/>
  <c r="CA118" i="365"/>
  <c r="BZ118" i="365"/>
  <c r="D118" i="365" s="1"/>
  <c r="BY118" i="365"/>
  <c r="C118" i="365" s="1"/>
  <c r="P118" i="365"/>
  <c r="N118" i="365"/>
  <c r="E118" i="365"/>
  <c r="CA117" i="365"/>
  <c r="BZ117" i="365"/>
  <c r="D117" i="365" s="1"/>
  <c r="BY117" i="365"/>
  <c r="C117" i="365" s="1"/>
  <c r="P117" i="365"/>
  <c r="N117" i="365"/>
  <c r="E117" i="365"/>
  <c r="CA116" i="365"/>
  <c r="BZ116" i="365"/>
  <c r="D116" i="365" s="1"/>
  <c r="BY116" i="365"/>
  <c r="C116" i="365" s="1"/>
  <c r="P116" i="365"/>
  <c r="N116" i="365"/>
  <c r="E116" i="365"/>
  <c r="CA115" i="365"/>
  <c r="BZ115" i="365"/>
  <c r="D115" i="365" s="1"/>
  <c r="BY115" i="365"/>
  <c r="C115" i="365" s="1"/>
  <c r="P115" i="365"/>
  <c r="N115" i="365"/>
  <c r="E115" i="365"/>
  <c r="CA114" i="365"/>
  <c r="BZ114" i="365"/>
  <c r="D114" i="365" s="1"/>
  <c r="BY114" i="365"/>
  <c r="C114" i="365" s="1"/>
  <c r="P114" i="365"/>
  <c r="N114" i="365"/>
  <c r="E114" i="365"/>
  <c r="CA113" i="365"/>
  <c r="E113" i="365" s="1"/>
  <c r="BZ113" i="365"/>
  <c r="D113" i="365" s="1"/>
  <c r="BY113" i="365"/>
  <c r="P113" i="365"/>
  <c r="N113" i="365"/>
  <c r="C113" i="365"/>
  <c r="CB112" i="365"/>
  <c r="CA112" i="365"/>
  <c r="BZ112" i="365"/>
  <c r="BY112" i="365"/>
  <c r="P112" i="365"/>
  <c r="N112" i="365"/>
  <c r="E112" i="365"/>
  <c r="D112" i="365"/>
  <c r="C112" i="365"/>
  <c r="CA111" i="365"/>
  <c r="BZ111" i="365"/>
  <c r="CB111" i="365" s="1"/>
  <c r="BY111" i="365"/>
  <c r="P111" i="365"/>
  <c r="N111" i="365"/>
  <c r="E111" i="365"/>
  <c r="C111" i="365"/>
  <c r="CB110" i="365"/>
  <c r="CA110" i="365"/>
  <c r="BZ110" i="365"/>
  <c r="BY110" i="365"/>
  <c r="C110" i="365" s="1"/>
  <c r="P110" i="365"/>
  <c r="N110" i="365"/>
  <c r="E110" i="365"/>
  <c r="D110" i="365"/>
  <c r="CA109" i="365"/>
  <c r="E109" i="365" s="1"/>
  <c r="BZ109" i="365"/>
  <c r="BZ129" i="365" s="1"/>
  <c r="BY109" i="365"/>
  <c r="CB109" i="365" s="1"/>
  <c r="P109" i="365"/>
  <c r="N109" i="365"/>
  <c r="C109" i="365"/>
  <c r="CC107" i="365"/>
  <c r="CD107" i="365" s="1"/>
  <c r="CB107" i="365"/>
  <c r="K107" i="365" s="1"/>
  <c r="A107" i="365"/>
  <c r="A108" i="365" s="1"/>
  <c r="A109" i="365" s="1"/>
  <c r="A110" i="365" s="1"/>
  <c r="A111" i="365" s="1"/>
  <c r="A112" i="365" s="1"/>
  <c r="A113" i="365" s="1"/>
  <c r="A114" i="365" s="1"/>
  <c r="A115" i="365" s="1"/>
  <c r="A116" i="365" s="1"/>
  <c r="A117" i="365" s="1"/>
  <c r="A118" i="365" s="1"/>
  <c r="A119" i="365" s="1"/>
  <c r="A120" i="365" s="1"/>
  <c r="A121" i="365" s="1"/>
  <c r="A122" i="365" s="1"/>
  <c r="A123" i="365" s="1"/>
  <c r="A124" i="365" s="1"/>
  <c r="A125" i="365" s="1"/>
  <c r="A126" i="365" s="1"/>
  <c r="A127" i="365" s="1"/>
  <c r="A128" i="365" s="1"/>
  <c r="A129" i="365" s="1"/>
  <c r="A130" i="365" s="1"/>
  <c r="A131" i="365" s="1"/>
  <c r="A132" i="365" s="1"/>
  <c r="A134" i="365" s="1"/>
  <c r="A135" i="365" s="1"/>
  <c r="A136" i="365" s="1"/>
  <c r="A137" i="365" s="1"/>
  <c r="A138" i="365" s="1"/>
  <c r="BX103" i="365"/>
  <c r="BW103" i="365"/>
  <c r="BV103" i="365"/>
  <c r="BU103" i="365"/>
  <c r="BT103" i="365"/>
  <c r="BS103" i="365"/>
  <c r="BR103" i="365"/>
  <c r="BQ103" i="365"/>
  <c r="BP103" i="365"/>
  <c r="BO103" i="365"/>
  <c r="BN103" i="365"/>
  <c r="BM103" i="365"/>
  <c r="BL103" i="365"/>
  <c r="BK103" i="365"/>
  <c r="BJ103" i="365"/>
  <c r="BI103" i="365"/>
  <c r="BH103" i="365"/>
  <c r="BG103" i="365"/>
  <c r="BF103" i="365"/>
  <c r="BE103" i="365"/>
  <c r="BD103" i="365"/>
  <c r="BC103" i="365"/>
  <c r="BB103" i="365"/>
  <c r="BA103" i="365"/>
  <c r="AZ103" i="365"/>
  <c r="AY103" i="365"/>
  <c r="AX103" i="365"/>
  <c r="AW103" i="365"/>
  <c r="AV103" i="365"/>
  <c r="AU103" i="365"/>
  <c r="AT103" i="365"/>
  <c r="AS103" i="365"/>
  <c r="AR103" i="365"/>
  <c r="AQ103" i="365"/>
  <c r="AP103" i="365"/>
  <c r="AO103" i="365"/>
  <c r="AN103" i="365"/>
  <c r="AM103" i="365"/>
  <c r="AL103" i="365"/>
  <c r="AK103" i="365"/>
  <c r="AJ103" i="365"/>
  <c r="AI103" i="365"/>
  <c r="AH103" i="365"/>
  <c r="AG103" i="365"/>
  <c r="AF103" i="365"/>
  <c r="AE103" i="365"/>
  <c r="AD103" i="365"/>
  <c r="AC103" i="365"/>
  <c r="AB103" i="365"/>
  <c r="AA103" i="365"/>
  <c r="Z103" i="365"/>
  <c r="Y103" i="365"/>
  <c r="X103" i="365"/>
  <c r="W103" i="365"/>
  <c r="V103" i="365"/>
  <c r="U103" i="365"/>
  <c r="T103" i="365"/>
  <c r="S103" i="365"/>
  <c r="R103" i="365"/>
  <c r="Q103" i="365"/>
  <c r="BX102" i="365"/>
  <c r="BW102" i="365"/>
  <c r="BV102" i="365"/>
  <c r="BU102" i="365"/>
  <c r="BT102" i="365"/>
  <c r="BS102" i="365"/>
  <c r="BR102" i="365"/>
  <c r="BQ102" i="365"/>
  <c r="BP102" i="365"/>
  <c r="BO102" i="365"/>
  <c r="BN102" i="365"/>
  <c r="BM102" i="365"/>
  <c r="BL102" i="365"/>
  <c r="BK102" i="365"/>
  <c r="BJ102" i="365"/>
  <c r="BI102" i="365"/>
  <c r="BH102" i="365"/>
  <c r="BG102" i="365"/>
  <c r="BF102" i="365"/>
  <c r="BE102" i="365"/>
  <c r="BD102" i="365"/>
  <c r="BC102" i="365"/>
  <c r="BB102" i="365"/>
  <c r="BA102" i="365"/>
  <c r="AZ102" i="365"/>
  <c r="AY102" i="365"/>
  <c r="AX102" i="365"/>
  <c r="AW102" i="365"/>
  <c r="AV102" i="365"/>
  <c r="AU102" i="365"/>
  <c r="AT102" i="365"/>
  <c r="AS102" i="365"/>
  <c r="AR102" i="365"/>
  <c r="AQ102" i="365"/>
  <c r="AP102" i="365"/>
  <c r="AO102" i="365"/>
  <c r="AN102" i="365"/>
  <c r="AM102" i="365"/>
  <c r="AL102" i="365"/>
  <c r="AK102" i="365"/>
  <c r="AJ102" i="365"/>
  <c r="AI102" i="365"/>
  <c r="AH102" i="365"/>
  <c r="AG102" i="365"/>
  <c r="AF102" i="365"/>
  <c r="AE102" i="365"/>
  <c r="AD102" i="365"/>
  <c r="AC102" i="365"/>
  <c r="AB102" i="365"/>
  <c r="AA102" i="365"/>
  <c r="Z102" i="365"/>
  <c r="Y102" i="365"/>
  <c r="X102" i="365"/>
  <c r="W102" i="365"/>
  <c r="V102" i="365"/>
  <c r="U102" i="365"/>
  <c r="T102" i="365"/>
  <c r="S102" i="365"/>
  <c r="R102" i="365"/>
  <c r="Q102" i="365"/>
  <c r="P102" i="365"/>
  <c r="H102" i="365"/>
  <c r="CC100" i="365" s="1"/>
  <c r="CD100" i="365" s="1"/>
  <c r="BX101" i="365"/>
  <c r="BW101" i="365"/>
  <c r="BV101" i="365"/>
  <c r="BU101" i="365"/>
  <c r="BT101" i="365"/>
  <c r="BS101" i="365"/>
  <c r="BR101" i="365"/>
  <c r="BQ101" i="365"/>
  <c r="BP101" i="365"/>
  <c r="BO101" i="365"/>
  <c r="BN101" i="365"/>
  <c r="BM101" i="365"/>
  <c r="BL101" i="365"/>
  <c r="BK101" i="365"/>
  <c r="BJ101" i="365"/>
  <c r="BI101" i="365"/>
  <c r="BH101" i="365"/>
  <c r="BG101" i="365"/>
  <c r="BF101" i="365"/>
  <c r="BE101" i="365"/>
  <c r="BD101" i="365"/>
  <c r="BC101" i="365"/>
  <c r="BB101" i="365"/>
  <c r="BA101" i="365"/>
  <c r="AZ101" i="365"/>
  <c r="AY101" i="365"/>
  <c r="AX101" i="365"/>
  <c r="AW101" i="365"/>
  <c r="AV101" i="365"/>
  <c r="AU101" i="365"/>
  <c r="AT101" i="365"/>
  <c r="AS101" i="365"/>
  <c r="AR101" i="365"/>
  <c r="AQ101" i="365"/>
  <c r="AP101" i="365"/>
  <c r="AO101" i="365"/>
  <c r="AN101" i="365"/>
  <c r="AM101" i="365"/>
  <c r="AL101" i="365"/>
  <c r="AK101" i="365"/>
  <c r="AJ101" i="365"/>
  <c r="AI101" i="365"/>
  <c r="AH101" i="365"/>
  <c r="AG101" i="365"/>
  <c r="AF101" i="365"/>
  <c r="AE101" i="365"/>
  <c r="AD101" i="365"/>
  <c r="AC101" i="365"/>
  <c r="AB101" i="365"/>
  <c r="AA101" i="365"/>
  <c r="Z101" i="365"/>
  <c r="Y101" i="365"/>
  <c r="X101" i="365"/>
  <c r="W101" i="365"/>
  <c r="V101" i="365"/>
  <c r="U101" i="365"/>
  <c r="T101" i="365"/>
  <c r="S101" i="365"/>
  <c r="R101" i="365"/>
  <c r="Q101" i="365"/>
  <c r="P101" i="365"/>
  <c r="BX100" i="365"/>
  <c r="BW100" i="365"/>
  <c r="BV100" i="365"/>
  <c r="BU100" i="365"/>
  <c r="BT100" i="365"/>
  <c r="BS100" i="365"/>
  <c r="BR100" i="365"/>
  <c r="BQ100" i="365"/>
  <c r="BP100" i="365"/>
  <c r="BO100" i="365"/>
  <c r="BN100" i="365"/>
  <c r="BM100" i="365"/>
  <c r="BL100" i="365"/>
  <c r="BK100" i="365"/>
  <c r="BJ100" i="365"/>
  <c r="BI100" i="365"/>
  <c r="BH100" i="365"/>
  <c r="BG100" i="365"/>
  <c r="BF100" i="365"/>
  <c r="BE100" i="365"/>
  <c r="BD100" i="365"/>
  <c r="BC100" i="365"/>
  <c r="BB100" i="365"/>
  <c r="BA100" i="365"/>
  <c r="AZ100" i="365"/>
  <c r="AY100" i="365"/>
  <c r="AX100" i="365"/>
  <c r="AW100" i="365"/>
  <c r="AV100" i="365"/>
  <c r="AU100" i="365"/>
  <c r="AT100" i="365"/>
  <c r="AS100" i="365"/>
  <c r="AR100" i="365"/>
  <c r="AQ100" i="365"/>
  <c r="AP100" i="365"/>
  <c r="AO100" i="365"/>
  <c r="AN100" i="365"/>
  <c r="AM100" i="365"/>
  <c r="AL100" i="365"/>
  <c r="AK100" i="365"/>
  <c r="AJ100" i="365"/>
  <c r="AI100" i="365"/>
  <c r="AH100" i="365"/>
  <c r="AG100" i="365"/>
  <c r="AF100" i="365"/>
  <c r="AE100" i="365"/>
  <c r="AD100" i="365"/>
  <c r="AC100" i="365"/>
  <c r="AB100" i="365"/>
  <c r="AA100" i="365"/>
  <c r="Z100" i="365"/>
  <c r="Y100" i="365"/>
  <c r="X100" i="365"/>
  <c r="W100" i="365"/>
  <c r="V100" i="365"/>
  <c r="U100" i="365"/>
  <c r="T100" i="365"/>
  <c r="S100" i="365"/>
  <c r="R100" i="365"/>
  <c r="Q100" i="365"/>
  <c r="P100" i="365"/>
  <c r="N100" i="365"/>
  <c r="BX99" i="365"/>
  <c r="BW99" i="365"/>
  <c r="BV99" i="365"/>
  <c r="BU99" i="365"/>
  <c r="BT99" i="365"/>
  <c r="BS99" i="365"/>
  <c r="BR99" i="365"/>
  <c r="BQ99" i="365"/>
  <c r="BP99" i="365"/>
  <c r="BO99" i="365"/>
  <c r="BN99" i="365"/>
  <c r="BM99" i="365"/>
  <c r="BL99" i="365"/>
  <c r="BK99" i="365"/>
  <c r="BJ99" i="365"/>
  <c r="BI99" i="365"/>
  <c r="BH99" i="365"/>
  <c r="BG99" i="365"/>
  <c r="BF99" i="365"/>
  <c r="BE99" i="365"/>
  <c r="BD99" i="365"/>
  <c r="BC99" i="365"/>
  <c r="BB99" i="365"/>
  <c r="BA99" i="365"/>
  <c r="AZ99" i="365"/>
  <c r="AY99" i="365"/>
  <c r="AX99" i="365"/>
  <c r="AW99" i="365"/>
  <c r="AV99" i="365"/>
  <c r="AU99" i="365"/>
  <c r="AT99" i="365"/>
  <c r="AS99" i="365"/>
  <c r="AR99" i="365"/>
  <c r="AQ99" i="365"/>
  <c r="AP99" i="365"/>
  <c r="AO99" i="365"/>
  <c r="AN99" i="365"/>
  <c r="AM99" i="365"/>
  <c r="AL99" i="365"/>
  <c r="AK99" i="365"/>
  <c r="AJ99" i="365"/>
  <c r="AI99" i="365"/>
  <c r="AH99" i="365"/>
  <c r="AG99" i="365"/>
  <c r="AF99" i="365"/>
  <c r="AE99" i="365"/>
  <c r="AD99" i="365"/>
  <c r="AC99" i="365"/>
  <c r="AB99" i="365"/>
  <c r="AA99" i="365"/>
  <c r="Z99" i="365"/>
  <c r="Y99" i="365"/>
  <c r="X99" i="365"/>
  <c r="W99" i="365"/>
  <c r="V99" i="365"/>
  <c r="U99" i="365"/>
  <c r="T99" i="365"/>
  <c r="S99" i="365"/>
  <c r="R99" i="365"/>
  <c r="Q99" i="365"/>
  <c r="N99" i="365"/>
  <c r="BX98" i="365"/>
  <c r="BW98" i="365"/>
  <c r="BV98" i="365"/>
  <c r="BU98" i="365"/>
  <c r="BT98" i="365"/>
  <c r="BS98" i="365"/>
  <c r="BR98" i="365"/>
  <c r="BQ98" i="365"/>
  <c r="BP98" i="365"/>
  <c r="BO98" i="365"/>
  <c r="BN98" i="365"/>
  <c r="BM98" i="365"/>
  <c r="BL98" i="365"/>
  <c r="BK98" i="365"/>
  <c r="BJ98" i="365"/>
  <c r="BI98" i="365"/>
  <c r="BH98" i="365"/>
  <c r="BG98" i="365"/>
  <c r="BF98" i="365"/>
  <c r="BE98" i="365"/>
  <c r="BD98" i="365"/>
  <c r="BC98" i="365"/>
  <c r="BB98" i="365"/>
  <c r="BA98" i="365"/>
  <c r="AZ98" i="365"/>
  <c r="AY98" i="365"/>
  <c r="AX98" i="365"/>
  <c r="AW98" i="365"/>
  <c r="AV98" i="365"/>
  <c r="AU98" i="365"/>
  <c r="AT98" i="365"/>
  <c r="AS98" i="365"/>
  <c r="AR98" i="365"/>
  <c r="AQ98" i="365"/>
  <c r="AP98" i="365"/>
  <c r="AO98" i="365"/>
  <c r="AN98" i="365"/>
  <c r="AM98" i="365"/>
  <c r="AL98" i="365"/>
  <c r="AK98" i="365"/>
  <c r="AJ98" i="365"/>
  <c r="AI98" i="365"/>
  <c r="AH98" i="365"/>
  <c r="AG98" i="365"/>
  <c r="AF98" i="365"/>
  <c r="AE98" i="365"/>
  <c r="AD98" i="365"/>
  <c r="AC98" i="365"/>
  <c r="AB98" i="365"/>
  <c r="AA98" i="365"/>
  <c r="Z98" i="365"/>
  <c r="Y98" i="365"/>
  <c r="X98" i="365"/>
  <c r="W98" i="365"/>
  <c r="V98" i="365"/>
  <c r="U98" i="365"/>
  <c r="T98" i="365"/>
  <c r="S98" i="365"/>
  <c r="R98" i="365"/>
  <c r="Q98" i="365"/>
  <c r="CC96" i="365"/>
  <c r="CD96" i="365" s="1"/>
  <c r="BX96" i="365"/>
  <c r="BW96" i="365"/>
  <c r="BV96" i="365"/>
  <c r="BU96" i="365"/>
  <c r="BT96" i="365"/>
  <c r="BS96" i="365"/>
  <c r="BR96" i="365"/>
  <c r="BQ96" i="365"/>
  <c r="BP96" i="365"/>
  <c r="BO96" i="365"/>
  <c r="BN96" i="365"/>
  <c r="BM96" i="365"/>
  <c r="BL96" i="365"/>
  <c r="BK96" i="365"/>
  <c r="BJ96" i="365"/>
  <c r="BI96" i="365"/>
  <c r="BH96" i="365"/>
  <c r="BG96" i="365"/>
  <c r="BF96" i="365"/>
  <c r="BE96" i="365"/>
  <c r="BD96" i="365"/>
  <c r="BC96" i="365"/>
  <c r="BB96" i="365"/>
  <c r="BA96" i="365"/>
  <c r="AZ96" i="365"/>
  <c r="AY96" i="365"/>
  <c r="AX96" i="365"/>
  <c r="AW96" i="365"/>
  <c r="AV96" i="365"/>
  <c r="AU96" i="365"/>
  <c r="AT96" i="365"/>
  <c r="AS96" i="365"/>
  <c r="AR96" i="365"/>
  <c r="AQ96" i="365"/>
  <c r="AP96" i="365"/>
  <c r="AO96" i="365"/>
  <c r="AN96" i="365"/>
  <c r="AM96" i="365"/>
  <c r="AL96" i="365"/>
  <c r="AK96" i="365"/>
  <c r="AJ96" i="365"/>
  <c r="AI96" i="365"/>
  <c r="AH96" i="365"/>
  <c r="AG96" i="365"/>
  <c r="AF96" i="365"/>
  <c r="AE96" i="365"/>
  <c r="AD96" i="365"/>
  <c r="AC96" i="365"/>
  <c r="AB96" i="365"/>
  <c r="AA96" i="365"/>
  <c r="Z96" i="365"/>
  <c r="Y96" i="365"/>
  <c r="X96" i="365"/>
  <c r="W96" i="365"/>
  <c r="V96" i="365"/>
  <c r="U96" i="365"/>
  <c r="T96" i="365"/>
  <c r="S96" i="365"/>
  <c r="R96" i="365"/>
  <c r="Q96" i="365"/>
  <c r="CB94" i="365"/>
  <c r="CA94" i="365"/>
  <c r="BZ94" i="365"/>
  <c r="BY94" i="365"/>
  <c r="P94" i="365"/>
  <c r="N94" i="365"/>
  <c r="F94" i="365"/>
  <c r="E94" i="365"/>
  <c r="D94" i="365"/>
  <c r="C94" i="365"/>
  <c r="CB93" i="365"/>
  <c r="CA93" i="365"/>
  <c r="BZ93" i="365"/>
  <c r="BY93" i="365"/>
  <c r="P93" i="365"/>
  <c r="N93" i="365"/>
  <c r="F93" i="365"/>
  <c r="E93" i="365"/>
  <c r="D93" i="365"/>
  <c r="C93" i="365"/>
  <c r="CB92" i="365"/>
  <c r="CA92" i="365"/>
  <c r="BZ92" i="365"/>
  <c r="BY92" i="365"/>
  <c r="P92" i="365"/>
  <c r="N92" i="365"/>
  <c r="F92" i="365"/>
  <c r="E92" i="365"/>
  <c r="D92" i="365"/>
  <c r="C92" i="365"/>
  <c r="CB91" i="365"/>
  <c r="CA91" i="365"/>
  <c r="BZ91" i="365"/>
  <c r="BY91" i="365"/>
  <c r="P91" i="365"/>
  <c r="N91" i="365"/>
  <c r="F91" i="365"/>
  <c r="E91" i="365"/>
  <c r="D91" i="365"/>
  <c r="C91" i="365"/>
  <c r="CB90" i="365"/>
  <c r="CA90" i="365"/>
  <c r="BZ90" i="365"/>
  <c r="BY90" i="365"/>
  <c r="P90" i="365"/>
  <c r="N90" i="365"/>
  <c r="F90" i="365"/>
  <c r="E90" i="365"/>
  <c r="D90" i="365"/>
  <c r="C90" i="365"/>
  <c r="CB89" i="365"/>
  <c r="CA89" i="365"/>
  <c r="BZ89" i="365"/>
  <c r="BY89" i="365"/>
  <c r="P89" i="365"/>
  <c r="N89" i="365"/>
  <c r="F89" i="365"/>
  <c r="E89" i="365"/>
  <c r="D89" i="365"/>
  <c r="C89" i="365"/>
  <c r="CB88" i="365"/>
  <c r="CA88" i="365"/>
  <c r="BZ88" i="365"/>
  <c r="BY88" i="365"/>
  <c r="P88" i="365"/>
  <c r="N88" i="365"/>
  <c r="F88" i="365"/>
  <c r="E88" i="365"/>
  <c r="D88" i="365"/>
  <c r="C88" i="365"/>
  <c r="CB87" i="365"/>
  <c r="CA87" i="365"/>
  <c r="BZ87" i="365"/>
  <c r="BY87" i="365"/>
  <c r="P87" i="365"/>
  <c r="N87" i="365"/>
  <c r="F87" i="365"/>
  <c r="E87" i="365"/>
  <c r="D87" i="365"/>
  <c r="C87" i="365"/>
  <c r="CB86" i="365"/>
  <c r="CA86" i="365"/>
  <c r="BZ86" i="365"/>
  <c r="BY86" i="365"/>
  <c r="P86" i="365"/>
  <c r="N86" i="365"/>
  <c r="F86" i="365"/>
  <c r="E86" i="365"/>
  <c r="D86" i="365"/>
  <c r="C86" i="365"/>
  <c r="CB85" i="365"/>
  <c r="CA85" i="365"/>
  <c r="BZ85" i="365"/>
  <c r="BY85" i="365"/>
  <c r="P85" i="365"/>
  <c r="N85" i="365"/>
  <c r="F85" i="365"/>
  <c r="E85" i="365"/>
  <c r="D85" i="365"/>
  <c r="C85" i="365"/>
  <c r="CB84" i="365"/>
  <c r="CA84" i="365"/>
  <c r="BZ84" i="365"/>
  <c r="BY84" i="365"/>
  <c r="P84" i="365"/>
  <c r="N84" i="365"/>
  <c r="F84" i="365"/>
  <c r="E84" i="365"/>
  <c r="D84" i="365"/>
  <c r="C84" i="365"/>
  <c r="CB83" i="365"/>
  <c r="CA83" i="365"/>
  <c r="BZ83" i="365"/>
  <c r="BY83" i="365"/>
  <c r="P83" i="365"/>
  <c r="N83" i="365"/>
  <c r="F83" i="365"/>
  <c r="E83" i="365"/>
  <c r="D83" i="365"/>
  <c r="C83" i="365"/>
  <c r="CB82" i="365"/>
  <c r="CA82" i="365"/>
  <c r="BZ82" i="365"/>
  <c r="BY82" i="365"/>
  <c r="P82" i="365"/>
  <c r="N82" i="365"/>
  <c r="F82" i="365"/>
  <c r="E82" i="365"/>
  <c r="D82" i="365"/>
  <c r="C82" i="365"/>
  <c r="CB81" i="365"/>
  <c r="CA81" i="365"/>
  <c r="BZ81" i="365"/>
  <c r="BY81" i="365"/>
  <c r="P81" i="365"/>
  <c r="N81" i="365"/>
  <c r="F81" i="365"/>
  <c r="E81" i="365"/>
  <c r="D81" i="365"/>
  <c r="C81" i="365"/>
  <c r="CB80" i="365"/>
  <c r="CA80" i="365"/>
  <c r="BZ80" i="365"/>
  <c r="BY80" i="365"/>
  <c r="P80" i="365"/>
  <c r="N80" i="365"/>
  <c r="F80" i="365"/>
  <c r="E80" i="365"/>
  <c r="D80" i="365"/>
  <c r="C80" i="365"/>
  <c r="CB79" i="365"/>
  <c r="CA79" i="365"/>
  <c r="BZ79" i="365"/>
  <c r="BY79" i="365"/>
  <c r="P79" i="365"/>
  <c r="N79" i="365"/>
  <c r="F79" i="365"/>
  <c r="E79" i="365"/>
  <c r="D79" i="365"/>
  <c r="C79" i="365"/>
  <c r="CB78" i="365"/>
  <c r="CA78" i="365"/>
  <c r="BZ78" i="365"/>
  <c r="BY78" i="365"/>
  <c r="P78" i="365"/>
  <c r="N78" i="365"/>
  <c r="F78" i="365"/>
  <c r="E78" i="365"/>
  <c r="D78" i="365"/>
  <c r="C78" i="365"/>
  <c r="CB77" i="365"/>
  <c r="CC77" i="365" s="1"/>
  <c r="CA77" i="365"/>
  <c r="BY77" i="365"/>
  <c r="P77" i="365"/>
  <c r="N77" i="365"/>
  <c r="E77" i="365"/>
  <c r="D77" i="365"/>
  <c r="C77" i="365"/>
  <c r="CB76" i="365"/>
  <c r="CC76" i="365" s="1"/>
  <c r="P76" i="365"/>
  <c r="N76" i="365"/>
  <c r="E76" i="365"/>
  <c r="D76" i="365"/>
  <c r="C76" i="365"/>
  <c r="CB75" i="365"/>
  <c r="F75" i="365" s="1"/>
  <c r="CA75" i="365"/>
  <c r="CA95" i="365" s="1"/>
  <c r="BZ95" i="365"/>
  <c r="BY75" i="365"/>
  <c r="BY95" i="365" s="1"/>
  <c r="P75" i="365"/>
  <c r="N75" i="365"/>
  <c r="E75" i="365"/>
  <c r="D75" i="365"/>
  <c r="C75" i="365"/>
  <c r="CC73" i="365"/>
  <c r="CD73" i="365" s="1"/>
  <c r="CB73" i="365"/>
  <c r="K73" i="365" s="1"/>
  <c r="AZ29" i="365" s="1"/>
  <c r="A73" i="365"/>
  <c r="AA53" i="365"/>
  <c r="V53" i="365"/>
  <c r="Q53" i="365"/>
  <c r="O53" i="365"/>
  <c r="AF52" i="365"/>
  <c r="V52" i="365"/>
  <c r="Q52" i="365"/>
  <c r="O52" i="365"/>
  <c r="AF51" i="365"/>
  <c r="AA51" i="365"/>
  <c r="V51" i="365"/>
  <c r="Q51" i="365"/>
  <c r="O51" i="365"/>
  <c r="O92" i="365" s="1"/>
  <c r="B92" i="365" s="1"/>
  <c r="AF50" i="365"/>
  <c r="AA50" i="365"/>
  <c r="V50" i="365"/>
  <c r="Q50" i="365"/>
  <c r="O50" i="365"/>
  <c r="O91" i="365" s="1"/>
  <c r="B91" i="365" s="1"/>
  <c r="AF49" i="365"/>
  <c r="AA49" i="365"/>
  <c r="V49" i="365"/>
  <c r="Q49" i="365"/>
  <c r="O49" i="365"/>
  <c r="O90" i="365" s="1"/>
  <c r="B90" i="365" s="1"/>
  <c r="AF48" i="365"/>
  <c r="AA48" i="365"/>
  <c r="V48" i="365"/>
  <c r="Q48" i="365"/>
  <c r="O48" i="365"/>
  <c r="O89" i="365" s="1"/>
  <c r="B89" i="365" s="1"/>
  <c r="AF47" i="365"/>
  <c r="AA47" i="365"/>
  <c r="V47" i="365"/>
  <c r="Q47" i="365"/>
  <c r="O47" i="365"/>
  <c r="O88" i="365" s="1"/>
  <c r="B88" i="365" s="1"/>
  <c r="AF46" i="365"/>
  <c r="AA46" i="365"/>
  <c r="V46" i="365"/>
  <c r="Q46" i="365"/>
  <c r="O46" i="365"/>
  <c r="O87" i="365" s="1"/>
  <c r="B87" i="365" s="1"/>
  <c r="AF45" i="365"/>
  <c r="AA45" i="365"/>
  <c r="V45" i="365"/>
  <c r="Q45" i="365"/>
  <c r="O45" i="365"/>
  <c r="O86" i="365" s="1"/>
  <c r="B86" i="365" s="1"/>
  <c r="AF44" i="365"/>
  <c r="AA44" i="365"/>
  <c r="V44" i="365"/>
  <c r="Q44" i="365"/>
  <c r="O44" i="365"/>
  <c r="O85" i="365" s="1"/>
  <c r="B85" i="365" s="1"/>
  <c r="CD43" i="365"/>
  <c r="AF43" i="365"/>
  <c r="AA43" i="365"/>
  <c r="V43" i="365"/>
  <c r="Q43" i="365"/>
  <c r="O43" i="365"/>
  <c r="O84" i="365" s="1"/>
  <c r="B84" i="365" s="1"/>
  <c r="AF42" i="365"/>
  <c r="AA42" i="365"/>
  <c r="V42" i="365"/>
  <c r="Q42" i="365"/>
  <c r="O42" i="365"/>
  <c r="O83" i="365" s="1"/>
  <c r="B83" i="365" s="1"/>
  <c r="AF41" i="365"/>
  <c r="AA41" i="365"/>
  <c r="V41" i="365"/>
  <c r="Q41" i="365"/>
  <c r="O41" i="365"/>
  <c r="O82" i="365" s="1"/>
  <c r="B82" i="365" s="1"/>
  <c r="AF40" i="365"/>
  <c r="AA40" i="365"/>
  <c r="V40" i="365"/>
  <c r="Q40" i="365"/>
  <c r="O40" i="365"/>
  <c r="AF39" i="365"/>
  <c r="AA39" i="365"/>
  <c r="V39" i="365"/>
  <c r="Q39" i="365"/>
  <c r="O39" i="365"/>
  <c r="AF38" i="365"/>
  <c r="AA38" i="365"/>
  <c r="V38" i="365"/>
  <c r="Q38" i="365"/>
  <c r="O38" i="365"/>
  <c r="AF37" i="365"/>
  <c r="AA37" i="365"/>
  <c r="V37" i="365"/>
  <c r="Q37" i="365"/>
  <c r="O37" i="365"/>
  <c r="O78" i="365" s="1"/>
  <c r="B78" i="365" s="1"/>
  <c r="AF36" i="365"/>
  <c r="AA36" i="365"/>
  <c r="V36" i="365"/>
  <c r="Q36" i="365"/>
  <c r="O36" i="365"/>
  <c r="O77" i="365" s="1"/>
  <c r="B77" i="365" s="1"/>
  <c r="AF35" i="365"/>
  <c r="AA35" i="365"/>
  <c r="V35" i="365"/>
  <c r="Q35" i="365"/>
  <c r="O35" i="365"/>
  <c r="O76" i="365" s="1"/>
  <c r="B76" i="365" s="1"/>
  <c r="AF34" i="365"/>
  <c r="AA34" i="365"/>
  <c r="V34" i="365"/>
  <c r="Q34" i="365"/>
  <c r="O34" i="365"/>
  <c r="O75" i="365" s="1"/>
  <c r="B75" i="365" s="1"/>
  <c r="BR29" i="365"/>
  <c r="CD29" i="365" s="1"/>
  <c r="BR27" i="365"/>
  <c r="CD27" i="365" s="1"/>
  <c r="AZ27" i="365"/>
  <c r="BZ26" i="365"/>
  <c r="BR23" i="365"/>
  <c r="CD23" i="365" s="1"/>
  <c r="AZ23" i="365"/>
  <c r="AJ23" i="365"/>
  <c r="BR21" i="365"/>
  <c r="AZ21" i="365"/>
  <c r="U17" i="365"/>
  <c r="BR16" i="365"/>
  <c r="AJ16" i="365"/>
  <c r="U16" i="365"/>
  <c r="BR15" i="365"/>
  <c r="AJ15" i="365"/>
  <c r="U15" i="365"/>
  <c r="BR14" i="365"/>
  <c r="U14" i="365"/>
  <c r="BR13" i="365"/>
  <c r="U13" i="365"/>
  <c r="CB8" i="365"/>
  <c r="CB7" i="365"/>
  <c r="CB6" i="365"/>
  <c r="BX239" i="364"/>
  <c r="BW239" i="364"/>
  <c r="BV239" i="364"/>
  <c r="BU239" i="364"/>
  <c r="BT239" i="364"/>
  <c r="BS239" i="364"/>
  <c r="BR239" i="364"/>
  <c r="BQ239" i="364"/>
  <c r="BP239" i="364"/>
  <c r="BO239" i="364"/>
  <c r="BN239" i="364"/>
  <c r="BM239" i="364"/>
  <c r="BL239" i="364"/>
  <c r="BK239" i="364"/>
  <c r="BJ239" i="364"/>
  <c r="BI239" i="364"/>
  <c r="BH239" i="364"/>
  <c r="BG239" i="364"/>
  <c r="BF239" i="364"/>
  <c r="BE239" i="364"/>
  <c r="BD239" i="364"/>
  <c r="BC239" i="364"/>
  <c r="BB239" i="364"/>
  <c r="BA239" i="364"/>
  <c r="AZ239" i="364"/>
  <c r="AY239" i="364"/>
  <c r="AX239" i="364"/>
  <c r="AW239" i="364"/>
  <c r="AV239" i="364"/>
  <c r="AU239" i="364"/>
  <c r="AT239" i="364"/>
  <c r="AS239" i="364"/>
  <c r="AR239" i="364"/>
  <c r="AQ239" i="364"/>
  <c r="AP239" i="364"/>
  <c r="AO239" i="364"/>
  <c r="AN239" i="364"/>
  <c r="AM239" i="364"/>
  <c r="AL239" i="364"/>
  <c r="AK239" i="364"/>
  <c r="AJ239" i="364"/>
  <c r="AI239" i="364"/>
  <c r="AH239" i="364"/>
  <c r="AG239" i="364"/>
  <c r="AF239" i="364"/>
  <c r="AE239" i="364"/>
  <c r="AD239" i="364"/>
  <c r="AC239" i="364"/>
  <c r="AB239" i="364"/>
  <c r="AA239" i="364"/>
  <c r="Z239" i="364"/>
  <c r="Y239" i="364"/>
  <c r="X239" i="364"/>
  <c r="W239" i="364"/>
  <c r="V239" i="364"/>
  <c r="U239" i="364"/>
  <c r="T239" i="364"/>
  <c r="S239" i="364"/>
  <c r="R239" i="364"/>
  <c r="Q239" i="364"/>
  <c r="BX238" i="364"/>
  <c r="BW238" i="364"/>
  <c r="BV238" i="364"/>
  <c r="BU238" i="364"/>
  <c r="BT238" i="364"/>
  <c r="BS238" i="364"/>
  <c r="BR238" i="364"/>
  <c r="BQ238" i="364"/>
  <c r="BP238" i="364"/>
  <c r="BO238" i="364"/>
  <c r="BN238" i="364"/>
  <c r="BM238" i="364"/>
  <c r="BL238" i="364"/>
  <c r="BK238" i="364"/>
  <c r="BJ238" i="364"/>
  <c r="BI238" i="364"/>
  <c r="BH238" i="364"/>
  <c r="BG238" i="364"/>
  <c r="BF238" i="364"/>
  <c r="BE238" i="364"/>
  <c r="BD238" i="364"/>
  <c r="BC238" i="364"/>
  <c r="BB238" i="364"/>
  <c r="BA238" i="364"/>
  <c r="AZ238" i="364"/>
  <c r="AY238" i="364"/>
  <c r="AX238" i="364"/>
  <c r="AW238" i="364"/>
  <c r="AV238" i="364"/>
  <c r="AU238" i="364"/>
  <c r="AT238" i="364"/>
  <c r="AS238" i="364"/>
  <c r="AR238" i="364"/>
  <c r="AQ238" i="364"/>
  <c r="AP238" i="364"/>
  <c r="AO238" i="364"/>
  <c r="AN238" i="364"/>
  <c r="AM238" i="364"/>
  <c r="AL238" i="364"/>
  <c r="AK238" i="364"/>
  <c r="AJ238" i="364"/>
  <c r="AI238" i="364"/>
  <c r="AH238" i="364"/>
  <c r="AG238" i="364"/>
  <c r="AF238" i="364"/>
  <c r="AE238" i="364"/>
  <c r="AD238" i="364"/>
  <c r="AC238" i="364"/>
  <c r="AB238" i="364"/>
  <c r="AA238" i="364"/>
  <c r="Z238" i="364"/>
  <c r="Y238" i="364"/>
  <c r="X238" i="364"/>
  <c r="W238" i="364"/>
  <c r="V238" i="364"/>
  <c r="U238" i="364"/>
  <c r="T238" i="364"/>
  <c r="S238" i="364"/>
  <c r="R238" i="364"/>
  <c r="Q238" i="364"/>
  <c r="P238" i="364"/>
  <c r="H238" i="364"/>
  <c r="CC236" i="364" s="1"/>
  <c r="CD236" i="364" s="1"/>
  <c r="BX237" i="364"/>
  <c r="BW237" i="364"/>
  <c r="BV237" i="364"/>
  <c r="BU237" i="364"/>
  <c r="BT237" i="364"/>
  <c r="BS237" i="364"/>
  <c r="BR237" i="364"/>
  <c r="BQ237" i="364"/>
  <c r="BP237" i="364"/>
  <c r="BO237" i="364"/>
  <c r="BN237" i="364"/>
  <c r="BM237" i="364"/>
  <c r="BL237" i="364"/>
  <c r="BK237" i="364"/>
  <c r="BJ237" i="364"/>
  <c r="BI237" i="364"/>
  <c r="BH237" i="364"/>
  <c r="BG237" i="364"/>
  <c r="BF237" i="364"/>
  <c r="BE237" i="364"/>
  <c r="BD237" i="364"/>
  <c r="BC237" i="364"/>
  <c r="BB237" i="364"/>
  <c r="BA237" i="364"/>
  <c r="AZ237" i="364"/>
  <c r="AY237" i="364"/>
  <c r="AX237" i="364"/>
  <c r="AW237" i="364"/>
  <c r="AV237" i="364"/>
  <c r="AU237" i="364"/>
  <c r="AT237" i="364"/>
  <c r="AS237" i="364"/>
  <c r="AR237" i="364"/>
  <c r="AQ237" i="364"/>
  <c r="AP237" i="364"/>
  <c r="AO237" i="364"/>
  <c r="AN237" i="364"/>
  <c r="AM237" i="364"/>
  <c r="AL237" i="364"/>
  <c r="AK237" i="364"/>
  <c r="AJ237" i="364"/>
  <c r="AI237" i="364"/>
  <c r="AH237" i="364"/>
  <c r="AG237" i="364"/>
  <c r="AF237" i="364"/>
  <c r="AE237" i="364"/>
  <c r="AD237" i="364"/>
  <c r="AC237" i="364"/>
  <c r="AB237" i="364"/>
  <c r="AA237" i="364"/>
  <c r="Z237" i="364"/>
  <c r="Y237" i="364"/>
  <c r="X237" i="364"/>
  <c r="W237" i="364"/>
  <c r="V237" i="364"/>
  <c r="U237" i="364"/>
  <c r="T237" i="364"/>
  <c r="S237" i="364"/>
  <c r="R237" i="364"/>
  <c r="Q237" i="364"/>
  <c r="P237" i="364"/>
  <c r="BX236" i="364"/>
  <c r="BW236" i="364"/>
  <c r="BV236" i="364"/>
  <c r="BU236" i="364"/>
  <c r="BT236" i="364"/>
  <c r="BS236" i="364"/>
  <c r="BR236" i="364"/>
  <c r="BQ236" i="364"/>
  <c r="BP236" i="364"/>
  <c r="BO236" i="364"/>
  <c r="BN236" i="364"/>
  <c r="BM236" i="364"/>
  <c r="BL236" i="364"/>
  <c r="BK236" i="364"/>
  <c r="BJ236" i="364"/>
  <c r="BI236" i="364"/>
  <c r="BH236" i="364"/>
  <c r="BG236" i="364"/>
  <c r="BF236" i="364"/>
  <c r="BE236" i="364"/>
  <c r="BD236" i="364"/>
  <c r="BC236" i="364"/>
  <c r="BB236" i="364"/>
  <c r="BA236" i="364"/>
  <c r="AZ236" i="364"/>
  <c r="AY236" i="364"/>
  <c r="AX236" i="364"/>
  <c r="AW236" i="364"/>
  <c r="AV236" i="364"/>
  <c r="AU236" i="364"/>
  <c r="AT236" i="364"/>
  <c r="AS236" i="364"/>
  <c r="AR236" i="364"/>
  <c r="AQ236" i="364"/>
  <c r="AP236" i="364"/>
  <c r="AO236" i="364"/>
  <c r="AN236" i="364"/>
  <c r="AM236" i="364"/>
  <c r="AL236" i="364"/>
  <c r="AK236" i="364"/>
  <c r="AJ236" i="364"/>
  <c r="AI236" i="364"/>
  <c r="AH236" i="364"/>
  <c r="AG236" i="364"/>
  <c r="AF236" i="364"/>
  <c r="AE236" i="364"/>
  <c r="AD236" i="364"/>
  <c r="AC236" i="364"/>
  <c r="AB236" i="364"/>
  <c r="AA236" i="364"/>
  <c r="Z236" i="364"/>
  <c r="Y236" i="364"/>
  <c r="X236" i="364"/>
  <c r="W236" i="364"/>
  <c r="V236" i="364"/>
  <c r="U236" i="364"/>
  <c r="T236" i="364"/>
  <c r="S236" i="364"/>
  <c r="R236" i="364"/>
  <c r="Q236" i="364"/>
  <c r="P236" i="364"/>
  <c r="N236" i="364"/>
  <c r="BX235" i="364"/>
  <c r="BW235" i="364"/>
  <c r="BV235" i="364"/>
  <c r="BU235" i="364"/>
  <c r="BT235" i="364"/>
  <c r="BS235" i="364"/>
  <c r="BR235" i="364"/>
  <c r="BQ235" i="364"/>
  <c r="BP235" i="364"/>
  <c r="BO235" i="364"/>
  <c r="BN235" i="364"/>
  <c r="BM235" i="364"/>
  <c r="BL235" i="364"/>
  <c r="BK235" i="364"/>
  <c r="BJ235" i="364"/>
  <c r="BI235" i="364"/>
  <c r="BH235" i="364"/>
  <c r="BG235" i="364"/>
  <c r="BF235" i="364"/>
  <c r="BE235" i="364"/>
  <c r="BD235" i="364"/>
  <c r="BC235" i="364"/>
  <c r="BB235" i="364"/>
  <c r="BA235" i="364"/>
  <c r="AZ235" i="364"/>
  <c r="AY235" i="364"/>
  <c r="AX235" i="364"/>
  <c r="AW235" i="364"/>
  <c r="AV235" i="364"/>
  <c r="AU235" i="364"/>
  <c r="AT235" i="364"/>
  <c r="AS235" i="364"/>
  <c r="AR235" i="364"/>
  <c r="AQ235" i="364"/>
  <c r="AP235" i="364"/>
  <c r="AO235" i="364"/>
  <c r="AN235" i="364"/>
  <c r="AM235" i="364"/>
  <c r="AL235" i="364"/>
  <c r="AK235" i="364"/>
  <c r="AJ235" i="364"/>
  <c r="AI235" i="364"/>
  <c r="AH235" i="364"/>
  <c r="AG235" i="364"/>
  <c r="AF235" i="364"/>
  <c r="AE235" i="364"/>
  <c r="AD235" i="364"/>
  <c r="AC235" i="364"/>
  <c r="AB235" i="364"/>
  <c r="AA235" i="364"/>
  <c r="Z235" i="364"/>
  <c r="Y235" i="364"/>
  <c r="X235" i="364"/>
  <c r="W235" i="364"/>
  <c r="V235" i="364"/>
  <c r="U235" i="364"/>
  <c r="T235" i="364"/>
  <c r="S235" i="364"/>
  <c r="R235" i="364"/>
  <c r="Q235" i="364"/>
  <c r="N235" i="364"/>
  <c r="BX234" i="364"/>
  <c r="BW234" i="364"/>
  <c r="BV234" i="364"/>
  <c r="BU234" i="364"/>
  <c r="BT234" i="364"/>
  <c r="BS234" i="364"/>
  <c r="BR234" i="364"/>
  <c r="BQ234" i="364"/>
  <c r="BP234" i="364"/>
  <c r="BO234" i="364"/>
  <c r="BN234" i="364"/>
  <c r="BM234" i="364"/>
  <c r="BL234" i="364"/>
  <c r="BK234" i="364"/>
  <c r="BJ234" i="364"/>
  <c r="BI234" i="364"/>
  <c r="BH234" i="364"/>
  <c r="BG234" i="364"/>
  <c r="BF234" i="364"/>
  <c r="BE234" i="364"/>
  <c r="BD234" i="364"/>
  <c r="BC234" i="364"/>
  <c r="BB234" i="364"/>
  <c r="BA234" i="364"/>
  <c r="AZ234" i="364"/>
  <c r="AY234" i="364"/>
  <c r="AX234" i="364"/>
  <c r="AW234" i="364"/>
  <c r="AV234" i="364"/>
  <c r="AU234" i="364"/>
  <c r="AT234" i="364"/>
  <c r="AS234" i="364"/>
  <c r="AR234" i="364"/>
  <c r="AQ234" i="364"/>
  <c r="AP234" i="364"/>
  <c r="AO234" i="364"/>
  <c r="AN234" i="364"/>
  <c r="AM234" i="364"/>
  <c r="AL234" i="364"/>
  <c r="AK234" i="364"/>
  <c r="AJ234" i="364"/>
  <c r="AI234" i="364"/>
  <c r="AH234" i="364"/>
  <c r="AG234" i="364"/>
  <c r="AF234" i="364"/>
  <c r="AE234" i="364"/>
  <c r="AD234" i="364"/>
  <c r="AC234" i="364"/>
  <c r="AB234" i="364"/>
  <c r="AA234" i="364"/>
  <c r="Z234" i="364"/>
  <c r="Y234" i="364"/>
  <c r="X234" i="364"/>
  <c r="W234" i="364"/>
  <c r="V234" i="364"/>
  <c r="U234" i="364"/>
  <c r="T234" i="364"/>
  <c r="S234" i="364"/>
  <c r="R234" i="364"/>
  <c r="Q234" i="364"/>
  <c r="G234" i="364"/>
  <c r="CC232" i="364"/>
  <c r="CD232" i="364" s="1"/>
  <c r="BX232" i="364"/>
  <c r="BW232" i="364"/>
  <c r="BV232" i="364"/>
  <c r="BU232" i="364"/>
  <c r="BT232" i="364"/>
  <c r="BS232" i="364"/>
  <c r="BR232" i="364"/>
  <c r="BQ232" i="364"/>
  <c r="BP232" i="364"/>
  <c r="BO232" i="364"/>
  <c r="BN232" i="364"/>
  <c r="BM232" i="364"/>
  <c r="BL232" i="364"/>
  <c r="BK232" i="364"/>
  <c r="BJ232" i="364"/>
  <c r="BI232" i="364"/>
  <c r="BH232" i="364"/>
  <c r="BG232" i="364"/>
  <c r="BF232" i="364"/>
  <c r="BE232" i="364"/>
  <c r="BD232" i="364"/>
  <c r="BC232" i="364"/>
  <c r="BB232" i="364"/>
  <c r="BA232" i="364"/>
  <c r="AZ232" i="364"/>
  <c r="AY232" i="364"/>
  <c r="AX232" i="364"/>
  <c r="AW232" i="364"/>
  <c r="AV232" i="364"/>
  <c r="AU232" i="364"/>
  <c r="AT232" i="364"/>
  <c r="AS232" i="364"/>
  <c r="AR232" i="364"/>
  <c r="AQ232" i="364"/>
  <c r="AP232" i="364"/>
  <c r="AO232" i="364"/>
  <c r="AN232" i="364"/>
  <c r="AM232" i="364"/>
  <c r="AL232" i="364"/>
  <c r="AK232" i="364"/>
  <c r="AJ232" i="364"/>
  <c r="AI232" i="364"/>
  <c r="AH232" i="364"/>
  <c r="AG232" i="364"/>
  <c r="AF232" i="364"/>
  <c r="AE232" i="364"/>
  <c r="AD232" i="364"/>
  <c r="AC232" i="364"/>
  <c r="AB232" i="364"/>
  <c r="AA232" i="364"/>
  <c r="Z232" i="364"/>
  <c r="Y232" i="364"/>
  <c r="X232" i="364"/>
  <c r="W232" i="364"/>
  <c r="V232" i="364"/>
  <c r="U232" i="364"/>
  <c r="T232" i="364"/>
  <c r="S232" i="364"/>
  <c r="R232" i="364"/>
  <c r="Q232" i="364"/>
  <c r="BZ231" i="364"/>
  <c r="CA230" i="364"/>
  <c r="BZ230" i="364"/>
  <c r="BY230" i="364"/>
  <c r="CB230" i="364" s="1"/>
  <c r="P230" i="364"/>
  <c r="N230" i="364"/>
  <c r="E230" i="364"/>
  <c r="D230" i="364"/>
  <c r="CA229" i="364"/>
  <c r="BZ229" i="364"/>
  <c r="BY229" i="364"/>
  <c r="CB229" i="364" s="1"/>
  <c r="P229" i="364"/>
  <c r="N229" i="364"/>
  <c r="E229" i="364"/>
  <c r="D229" i="364"/>
  <c r="CA228" i="364"/>
  <c r="BZ228" i="364"/>
  <c r="BY228" i="364"/>
  <c r="CB228" i="364" s="1"/>
  <c r="P228" i="364"/>
  <c r="N228" i="364"/>
  <c r="E228" i="364"/>
  <c r="D228" i="364"/>
  <c r="CA227" i="364"/>
  <c r="BZ227" i="364"/>
  <c r="BY227" i="364"/>
  <c r="CB227" i="364" s="1"/>
  <c r="P227" i="364"/>
  <c r="N227" i="364"/>
  <c r="E227" i="364"/>
  <c r="D227" i="364"/>
  <c r="CA226" i="364"/>
  <c r="BZ226" i="364"/>
  <c r="BY226" i="364"/>
  <c r="CB226" i="364" s="1"/>
  <c r="P226" i="364"/>
  <c r="N226" i="364"/>
  <c r="E226" i="364"/>
  <c r="D226" i="364"/>
  <c r="CA225" i="364"/>
  <c r="BZ225" i="364"/>
  <c r="BY225" i="364"/>
  <c r="CB225" i="364" s="1"/>
  <c r="P225" i="364"/>
  <c r="N225" i="364"/>
  <c r="E225" i="364"/>
  <c r="D225" i="364"/>
  <c r="CA224" i="364"/>
  <c r="BZ224" i="364"/>
  <c r="BY224" i="364"/>
  <c r="CB224" i="364" s="1"/>
  <c r="P224" i="364"/>
  <c r="N224" i="364"/>
  <c r="E224" i="364"/>
  <c r="D224" i="364"/>
  <c r="CA223" i="364"/>
  <c r="BZ223" i="364"/>
  <c r="BY223" i="364"/>
  <c r="CB223" i="364" s="1"/>
  <c r="P223" i="364"/>
  <c r="N223" i="364"/>
  <c r="E223" i="364"/>
  <c r="D223" i="364"/>
  <c r="CA222" i="364"/>
  <c r="BZ222" i="364"/>
  <c r="BY222" i="364"/>
  <c r="CB222" i="364" s="1"/>
  <c r="P222" i="364"/>
  <c r="N222" i="364"/>
  <c r="E222" i="364"/>
  <c r="D222" i="364"/>
  <c r="CA221" i="364"/>
  <c r="BZ221" i="364"/>
  <c r="BY221" i="364"/>
  <c r="CB221" i="364" s="1"/>
  <c r="P221" i="364"/>
  <c r="N221" i="364"/>
  <c r="E221" i="364"/>
  <c r="D221" i="364"/>
  <c r="CA220" i="364"/>
  <c r="BZ220" i="364"/>
  <c r="BY220" i="364"/>
  <c r="CB220" i="364" s="1"/>
  <c r="P220" i="364"/>
  <c r="N220" i="364"/>
  <c r="E220" i="364"/>
  <c r="D220" i="364"/>
  <c r="CA219" i="364"/>
  <c r="BZ219" i="364"/>
  <c r="BY219" i="364"/>
  <c r="CB219" i="364" s="1"/>
  <c r="P219" i="364"/>
  <c r="N219" i="364"/>
  <c r="E219" i="364"/>
  <c r="D219" i="364"/>
  <c r="CA218" i="364"/>
  <c r="BZ218" i="364"/>
  <c r="BY218" i="364"/>
  <c r="CB218" i="364" s="1"/>
  <c r="P218" i="364"/>
  <c r="N218" i="364"/>
  <c r="E218" i="364"/>
  <c r="D218" i="364"/>
  <c r="CA217" i="364"/>
  <c r="BZ217" i="364"/>
  <c r="BY217" i="364"/>
  <c r="CB217" i="364" s="1"/>
  <c r="P217" i="364"/>
  <c r="N217" i="364"/>
  <c r="E217" i="364"/>
  <c r="D217" i="364"/>
  <c r="CA216" i="364"/>
  <c r="BZ216" i="364"/>
  <c r="BY216" i="364"/>
  <c r="CB216" i="364" s="1"/>
  <c r="P216" i="364"/>
  <c r="N216" i="364"/>
  <c r="E216" i="364"/>
  <c r="D216" i="364"/>
  <c r="CA215" i="364"/>
  <c r="BZ215" i="364"/>
  <c r="BY215" i="364"/>
  <c r="CB215" i="364" s="1"/>
  <c r="P215" i="364"/>
  <c r="N215" i="364"/>
  <c r="E215" i="364"/>
  <c r="D215" i="364"/>
  <c r="CA214" i="364"/>
  <c r="BZ214" i="364"/>
  <c r="BY214" i="364"/>
  <c r="CB214" i="364" s="1"/>
  <c r="P214" i="364"/>
  <c r="N214" i="364"/>
  <c r="E214" i="364"/>
  <c r="D214" i="364"/>
  <c r="CA213" i="364"/>
  <c r="BZ213" i="364"/>
  <c r="BY213" i="364"/>
  <c r="CB213" i="364" s="1"/>
  <c r="P213" i="364"/>
  <c r="N213" i="364"/>
  <c r="E213" i="364"/>
  <c r="D213" i="364"/>
  <c r="CA212" i="364"/>
  <c r="BZ212" i="364"/>
  <c r="BY212" i="364"/>
  <c r="CB212" i="364" s="1"/>
  <c r="P212" i="364"/>
  <c r="N212" i="364"/>
  <c r="E212" i="364"/>
  <c r="D212" i="364"/>
  <c r="CA211" i="364"/>
  <c r="CA231" i="364" s="1"/>
  <c r="BZ211" i="364"/>
  <c r="BY211" i="364"/>
  <c r="C211" i="364" s="1"/>
  <c r="P211" i="364"/>
  <c r="N211" i="364"/>
  <c r="E211" i="364"/>
  <c r="D211" i="364"/>
  <c r="CC209" i="364"/>
  <c r="CD209" i="364" s="1"/>
  <c r="CB209" i="364"/>
  <c r="K209" i="364" s="1"/>
  <c r="A209" i="364"/>
  <c r="A210" i="364" s="1"/>
  <c r="A211" i="364" s="1"/>
  <c r="A212" i="364" s="1"/>
  <c r="A213" i="364" s="1"/>
  <c r="A214" i="364" s="1"/>
  <c r="A215" i="364" s="1"/>
  <c r="A216" i="364" s="1"/>
  <c r="A217" i="364" s="1"/>
  <c r="A218" i="364" s="1"/>
  <c r="A219" i="364" s="1"/>
  <c r="A220" i="364" s="1"/>
  <c r="A221" i="364" s="1"/>
  <c r="A222" i="364" s="1"/>
  <c r="A223" i="364" s="1"/>
  <c r="A224" i="364" s="1"/>
  <c r="A225" i="364" s="1"/>
  <c r="A226" i="364" s="1"/>
  <c r="A227" i="364" s="1"/>
  <c r="A228" i="364" s="1"/>
  <c r="A229" i="364" s="1"/>
  <c r="A230" i="364" s="1"/>
  <c r="A231" i="364" s="1"/>
  <c r="A232" i="364" s="1"/>
  <c r="A233" i="364" s="1"/>
  <c r="A234" i="364" s="1"/>
  <c r="A236" i="364" s="1"/>
  <c r="A237" i="364" s="1"/>
  <c r="A238" i="364" s="1"/>
  <c r="A239" i="364" s="1"/>
  <c r="A240" i="364" s="1"/>
  <c r="BX205" i="364"/>
  <c r="BW205" i="364"/>
  <c r="BV205" i="364"/>
  <c r="BU205" i="364"/>
  <c r="BT205" i="364"/>
  <c r="BS205" i="364"/>
  <c r="BR205" i="364"/>
  <c r="BQ205" i="364"/>
  <c r="BP205" i="364"/>
  <c r="BO205" i="364"/>
  <c r="BN205" i="364"/>
  <c r="BM205" i="364"/>
  <c r="BL205" i="364"/>
  <c r="BK205" i="364"/>
  <c r="BJ205" i="364"/>
  <c r="BI205" i="364"/>
  <c r="BH205" i="364"/>
  <c r="BG205" i="364"/>
  <c r="BF205" i="364"/>
  <c r="BE205" i="364"/>
  <c r="BD205" i="364"/>
  <c r="BC205" i="364"/>
  <c r="BB205" i="364"/>
  <c r="BA205" i="364"/>
  <c r="AZ205" i="364"/>
  <c r="AY205" i="364"/>
  <c r="AX205" i="364"/>
  <c r="AW205" i="364"/>
  <c r="AV205" i="364"/>
  <c r="AU205" i="364"/>
  <c r="AT205" i="364"/>
  <c r="AS205" i="364"/>
  <c r="AR205" i="364"/>
  <c r="AQ205" i="364"/>
  <c r="AP205" i="364"/>
  <c r="AO205" i="364"/>
  <c r="AN205" i="364"/>
  <c r="AM205" i="364"/>
  <c r="AL205" i="364"/>
  <c r="AK205" i="364"/>
  <c r="AJ205" i="364"/>
  <c r="AI205" i="364"/>
  <c r="AH205" i="364"/>
  <c r="AG205" i="364"/>
  <c r="AF205" i="364"/>
  <c r="AE205" i="364"/>
  <c r="AD205" i="364"/>
  <c r="AC205" i="364"/>
  <c r="AB205" i="364"/>
  <c r="AA205" i="364"/>
  <c r="Z205" i="364"/>
  <c r="Y205" i="364"/>
  <c r="X205" i="364"/>
  <c r="W205" i="364"/>
  <c r="V205" i="364"/>
  <c r="U205" i="364"/>
  <c r="T205" i="364"/>
  <c r="S205" i="364"/>
  <c r="R205" i="364"/>
  <c r="Q205" i="364"/>
  <c r="BX204" i="364"/>
  <c r="BW204" i="364"/>
  <c r="BV204" i="364"/>
  <c r="BU204" i="364"/>
  <c r="BT204" i="364"/>
  <c r="BS204" i="364"/>
  <c r="BR204" i="364"/>
  <c r="BQ204" i="364"/>
  <c r="BP204" i="364"/>
  <c r="BO204" i="364"/>
  <c r="BN204" i="364"/>
  <c r="BM204" i="364"/>
  <c r="BL204" i="364"/>
  <c r="BK204" i="364"/>
  <c r="BJ204" i="364"/>
  <c r="BI204" i="364"/>
  <c r="BH204" i="364"/>
  <c r="BG204" i="364"/>
  <c r="BF204" i="364"/>
  <c r="BE204" i="364"/>
  <c r="BD204" i="364"/>
  <c r="BC204" i="364"/>
  <c r="BB204" i="364"/>
  <c r="BA204" i="364"/>
  <c r="AZ204" i="364"/>
  <c r="AY204" i="364"/>
  <c r="AX204" i="364"/>
  <c r="AW204" i="364"/>
  <c r="AV204" i="364"/>
  <c r="AU204" i="364"/>
  <c r="AT204" i="364"/>
  <c r="AS204" i="364"/>
  <c r="AR204" i="364"/>
  <c r="AQ204" i="364"/>
  <c r="AP204" i="364"/>
  <c r="AO204" i="364"/>
  <c r="AN204" i="364"/>
  <c r="AM204" i="364"/>
  <c r="AL204" i="364"/>
  <c r="AK204" i="364"/>
  <c r="AJ204" i="364"/>
  <c r="AI204" i="364"/>
  <c r="AH204" i="364"/>
  <c r="AG204" i="364"/>
  <c r="AF204" i="364"/>
  <c r="AE204" i="364"/>
  <c r="AD204" i="364"/>
  <c r="AC204" i="364"/>
  <c r="AB204" i="364"/>
  <c r="AA204" i="364"/>
  <c r="Z204" i="364"/>
  <c r="Y204" i="364"/>
  <c r="X204" i="364"/>
  <c r="W204" i="364"/>
  <c r="V204" i="364"/>
  <c r="U204" i="364"/>
  <c r="T204" i="364"/>
  <c r="S204" i="364"/>
  <c r="R204" i="364"/>
  <c r="Q204" i="364"/>
  <c r="P204" i="364"/>
  <c r="H204" i="364"/>
  <c r="CC202" i="364" s="1"/>
  <c r="CD202" i="364" s="1"/>
  <c r="BX203" i="364"/>
  <c r="BW203" i="364"/>
  <c r="BV203" i="364"/>
  <c r="BU203" i="364"/>
  <c r="BT203" i="364"/>
  <c r="BS203" i="364"/>
  <c r="BR203" i="364"/>
  <c r="BQ203" i="364"/>
  <c r="BP203" i="364"/>
  <c r="BO203" i="364"/>
  <c r="BN203" i="364"/>
  <c r="BM203" i="364"/>
  <c r="BL203" i="364"/>
  <c r="BK203" i="364"/>
  <c r="BJ203" i="364"/>
  <c r="BI203" i="364"/>
  <c r="BH203" i="364"/>
  <c r="BG203" i="364"/>
  <c r="BF203" i="364"/>
  <c r="BE203" i="364"/>
  <c r="BD203" i="364"/>
  <c r="BC203" i="364"/>
  <c r="BB203" i="364"/>
  <c r="BA203" i="364"/>
  <c r="AZ203" i="364"/>
  <c r="AY203" i="364"/>
  <c r="AX203" i="364"/>
  <c r="AW203" i="364"/>
  <c r="AV203" i="364"/>
  <c r="AU203" i="364"/>
  <c r="AT203" i="364"/>
  <c r="AS203" i="364"/>
  <c r="AR203" i="364"/>
  <c r="AQ203" i="364"/>
  <c r="AP203" i="364"/>
  <c r="AO203" i="364"/>
  <c r="AN203" i="364"/>
  <c r="AM203" i="364"/>
  <c r="AL203" i="364"/>
  <c r="AK203" i="364"/>
  <c r="AJ203" i="364"/>
  <c r="AI203" i="364"/>
  <c r="AH203" i="364"/>
  <c r="AG203" i="364"/>
  <c r="AF203" i="364"/>
  <c r="AE203" i="364"/>
  <c r="AD203" i="364"/>
  <c r="AC203" i="364"/>
  <c r="AB203" i="364"/>
  <c r="AA203" i="364"/>
  <c r="Z203" i="364"/>
  <c r="Y203" i="364"/>
  <c r="X203" i="364"/>
  <c r="W203" i="364"/>
  <c r="V203" i="364"/>
  <c r="U203" i="364"/>
  <c r="T203" i="364"/>
  <c r="S203" i="364"/>
  <c r="R203" i="364"/>
  <c r="Q203" i="364"/>
  <c r="P203" i="364"/>
  <c r="BX202" i="364"/>
  <c r="BW202" i="364"/>
  <c r="BV202" i="364"/>
  <c r="BU202" i="364"/>
  <c r="BT202" i="364"/>
  <c r="BS202" i="364"/>
  <c r="BR202" i="364"/>
  <c r="BQ202" i="364"/>
  <c r="BP202" i="364"/>
  <c r="BO202" i="364"/>
  <c r="BN202" i="364"/>
  <c r="BM202" i="364"/>
  <c r="BL202" i="364"/>
  <c r="BK202" i="364"/>
  <c r="BJ202" i="364"/>
  <c r="BI202" i="364"/>
  <c r="BH202" i="364"/>
  <c r="BG202" i="364"/>
  <c r="BF202" i="364"/>
  <c r="BE202" i="364"/>
  <c r="BD202" i="364"/>
  <c r="BC202" i="364"/>
  <c r="BB202" i="364"/>
  <c r="BA202" i="364"/>
  <c r="AZ202" i="364"/>
  <c r="AY202" i="364"/>
  <c r="AX202" i="364"/>
  <c r="AW202" i="364"/>
  <c r="AV202" i="364"/>
  <c r="AU202" i="364"/>
  <c r="AT202" i="364"/>
  <c r="AS202" i="364"/>
  <c r="AR202" i="364"/>
  <c r="AQ202" i="364"/>
  <c r="AP202" i="364"/>
  <c r="AO202" i="364"/>
  <c r="AN202" i="364"/>
  <c r="AM202" i="364"/>
  <c r="AL202" i="364"/>
  <c r="AK202" i="364"/>
  <c r="AJ202" i="364"/>
  <c r="AI202" i="364"/>
  <c r="AH202" i="364"/>
  <c r="AG202" i="364"/>
  <c r="AF202" i="364"/>
  <c r="AE202" i="364"/>
  <c r="AD202" i="364"/>
  <c r="AC202" i="364"/>
  <c r="AB202" i="364"/>
  <c r="AA202" i="364"/>
  <c r="Z202" i="364"/>
  <c r="Y202" i="364"/>
  <c r="X202" i="364"/>
  <c r="W202" i="364"/>
  <c r="V202" i="364"/>
  <c r="U202" i="364"/>
  <c r="T202" i="364"/>
  <c r="S202" i="364"/>
  <c r="R202" i="364"/>
  <c r="Q202" i="364"/>
  <c r="P202" i="364"/>
  <c r="N202" i="364"/>
  <c r="BX201" i="364"/>
  <c r="BW201" i="364"/>
  <c r="BV201" i="364"/>
  <c r="BU201" i="364"/>
  <c r="BT201" i="364"/>
  <c r="BS201" i="364"/>
  <c r="BR201" i="364"/>
  <c r="BQ201" i="364"/>
  <c r="BP201" i="364"/>
  <c r="BO201" i="364"/>
  <c r="BN201" i="364"/>
  <c r="BM201" i="364"/>
  <c r="BL201" i="364"/>
  <c r="BK201" i="364"/>
  <c r="BJ201" i="364"/>
  <c r="BI201" i="364"/>
  <c r="BH201" i="364"/>
  <c r="BG201" i="364"/>
  <c r="BF201" i="364"/>
  <c r="BE201" i="364"/>
  <c r="BD201" i="364"/>
  <c r="BC201" i="364"/>
  <c r="BB201" i="364"/>
  <c r="BA201" i="364"/>
  <c r="AZ201" i="364"/>
  <c r="AY201" i="364"/>
  <c r="AX201" i="364"/>
  <c r="AW201" i="364"/>
  <c r="AV201" i="364"/>
  <c r="AU201" i="364"/>
  <c r="AT201" i="364"/>
  <c r="AS201" i="364"/>
  <c r="AR201" i="364"/>
  <c r="AQ201" i="364"/>
  <c r="AP201" i="364"/>
  <c r="AO201" i="364"/>
  <c r="AN201" i="364"/>
  <c r="AM201" i="364"/>
  <c r="AL201" i="364"/>
  <c r="AK201" i="364"/>
  <c r="AJ201" i="364"/>
  <c r="AI201" i="364"/>
  <c r="AH201" i="364"/>
  <c r="AG201" i="364"/>
  <c r="AF201" i="364"/>
  <c r="AE201" i="364"/>
  <c r="AD201" i="364"/>
  <c r="AC201" i="364"/>
  <c r="AB201" i="364"/>
  <c r="AA201" i="364"/>
  <c r="Z201" i="364"/>
  <c r="Y201" i="364"/>
  <c r="X201" i="364"/>
  <c r="W201" i="364"/>
  <c r="V201" i="364"/>
  <c r="U201" i="364"/>
  <c r="T201" i="364"/>
  <c r="S201" i="364"/>
  <c r="R201" i="364"/>
  <c r="Q201" i="364"/>
  <c r="N201" i="364"/>
  <c r="BX200" i="364"/>
  <c r="BW200" i="364"/>
  <c r="BV200" i="364"/>
  <c r="BU200" i="364"/>
  <c r="BT200" i="364"/>
  <c r="BS200" i="364"/>
  <c r="BR200" i="364"/>
  <c r="BQ200" i="364"/>
  <c r="BP200" i="364"/>
  <c r="BO200" i="364"/>
  <c r="BN200" i="364"/>
  <c r="BM200" i="364"/>
  <c r="BL200" i="364"/>
  <c r="BK200" i="364"/>
  <c r="BJ200" i="364"/>
  <c r="BI200" i="364"/>
  <c r="BH200" i="364"/>
  <c r="BG200" i="364"/>
  <c r="BF200" i="364"/>
  <c r="BE200" i="364"/>
  <c r="BD200" i="364"/>
  <c r="BC200" i="364"/>
  <c r="BB200" i="364"/>
  <c r="BA200" i="364"/>
  <c r="AZ200" i="364"/>
  <c r="AY200" i="364"/>
  <c r="AX200" i="364"/>
  <c r="AW200" i="364"/>
  <c r="AV200" i="364"/>
  <c r="AU200" i="364"/>
  <c r="AT200" i="364"/>
  <c r="AS200" i="364"/>
  <c r="AR200" i="364"/>
  <c r="AQ200" i="364"/>
  <c r="AP200" i="364"/>
  <c r="AO200" i="364"/>
  <c r="AN200" i="364"/>
  <c r="AM200" i="364"/>
  <c r="AL200" i="364"/>
  <c r="AK200" i="364"/>
  <c r="AJ200" i="364"/>
  <c r="AI200" i="364"/>
  <c r="AH200" i="364"/>
  <c r="AG200" i="364"/>
  <c r="AF200" i="364"/>
  <c r="AE200" i="364"/>
  <c r="AD200" i="364"/>
  <c r="AC200" i="364"/>
  <c r="AB200" i="364"/>
  <c r="AA200" i="364"/>
  <c r="Z200" i="364"/>
  <c r="Y200" i="364"/>
  <c r="X200" i="364"/>
  <c r="W200" i="364"/>
  <c r="V200" i="364"/>
  <c r="U200" i="364"/>
  <c r="T200" i="364"/>
  <c r="S200" i="364"/>
  <c r="R200" i="364"/>
  <c r="Q200" i="364"/>
  <c r="G200" i="364"/>
  <c r="CC198" i="364"/>
  <c r="CD198" i="364" s="1"/>
  <c r="BX198" i="364"/>
  <c r="BW198" i="364"/>
  <c r="BV198" i="364"/>
  <c r="BU198" i="364"/>
  <c r="BT198" i="364"/>
  <c r="BS198" i="364"/>
  <c r="BR198" i="364"/>
  <c r="BQ198" i="364"/>
  <c r="BP198" i="364"/>
  <c r="BO198" i="364"/>
  <c r="BN198" i="364"/>
  <c r="BM198" i="364"/>
  <c r="BL198" i="364"/>
  <c r="BK198" i="364"/>
  <c r="BJ198" i="364"/>
  <c r="BI198" i="364"/>
  <c r="BH198" i="364"/>
  <c r="BG198" i="364"/>
  <c r="BF198" i="364"/>
  <c r="BE198" i="364"/>
  <c r="BD198" i="364"/>
  <c r="BC198" i="364"/>
  <c r="BB198" i="364"/>
  <c r="BA198" i="364"/>
  <c r="AZ198" i="364"/>
  <c r="AY198" i="364"/>
  <c r="AX198" i="364"/>
  <c r="AW198" i="364"/>
  <c r="AV198" i="364"/>
  <c r="AU198" i="364"/>
  <c r="AT198" i="364"/>
  <c r="AS198" i="364"/>
  <c r="AR198" i="364"/>
  <c r="AQ198" i="364"/>
  <c r="AP198" i="364"/>
  <c r="AO198" i="364"/>
  <c r="AN198" i="364"/>
  <c r="AM198" i="364"/>
  <c r="AL198" i="364"/>
  <c r="AK198" i="364"/>
  <c r="AJ198" i="364"/>
  <c r="AI198" i="364"/>
  <c r="AH198" i="364"/>
  <c r="AG198" i="364"/>
  <c r="AF198" i="364"/>
  <c r="AE198" i="364"/>
  <c r="AD198" i="364"/>
  <c r="AC198" i="364"/>
  <c r="AB198" i="364"/>
  <c r="AA198" i="364"/>
  <c r="Z198" i="364"/>
  <c r="Y198" i="364"/>
  <c r="X198" i="364"/>
  <c r="W198" i="364"/>
  <c r="V198" i="364"/>
  <c r="U198" i="364"/>
  <c r="T198" i="364"/>
  <c r="S198" i="364"/>
  <c r="R198" i="364"/>
  <c r="Q198" i="364"/>
  <c r="CB196" i="364"/>
  <c r="CA196" i="364"/>
  <c r="E196" i="364" s="1"/>
  <c r="BZ196" i="364"/>
  <c r="BY196" i="364"/>
  <c r="P196" i="364"/>
  <c r="N196" i="364"/>
  <c r="D196" i="364"/>
  <c r="C196" i="364"/>
  <c r="CA195" i="364"/>
  <c r="E195" i="364" s="1"/>
  <c r="BZ195" i="364"/>
  <c r="D195" i="364" s="1"/>
  <c r="BY195" i="364"/>
  <c r="CB195" i="364" s="1"/>
  <c r="P195" i="364"/>
  <c r="N195" i="364"/>
  <c r="CA194" i="364"/>
  <c r="BZ194" i="364"/>
  <c r="D194" i="364" s="1"/>
  <c r="BY194" i="364"/>
  <c r="CB194" i="364" s="1"/>
  <c r="P194" i="364"/>
  <c r="N194" i="364"/>
  <c r="E194" i="364"/>
  <c r="CB193" i="364"/>
  <c r="CA193" i="364"/>
  <c r="BZ193" i="364"/>
  <c r="BY193" i="364"/>
  <c r="P193" i="364"/>
  <c r="N193" i="364"/>
  <c r="E193" i="364"/>
  <c r="D193" i="364"/>
  <c r="C193" i="364"/>
  <c r="CA192" i="364"/>
  <c r="E192" i="364" s="1"/>
  <c r="BZ192" i="364"/>
  <c r="CB192" i="364" s="1"/>
  <c r="BY192" i="364"/>
  <c r="P192" i="364"/>
  <c r="N192" i="364"/>
  <c r="C192" i="364"/>
  <c r="CB191" i="364"/>
  <c r="CA191" i="364"/>
  <c r="E191" i="364" s="1"/>
  <c r="BZ191" i="364"/>
  <c r="BY191" i="364"/>
  <c r="P191" i="364"/>
  <c r="N191" i="364"/>
  <c r="D191" i="364"/>
  <c r="C191" i="364"/>
  <c r="CA190" i="364"/>
  <c r="E190" i="364" s="1"/>
  <c r="BZ190" i="364"/>
  <c r="CB190" i="364" s="1"/>
  <c r="BY190" i="364"/>
  <c r="P190" i="364"/>
  <c r="N190" i="364"/>
  <c r="C190" i="364"/>
  <c r="CB189" i="364"/>
  <c r="CA189" i="364"/>
  <c r="E189" i="364" s="1"/>
  <c r="BZ189" i="364"/>
  <c r="BY189" i="364"/>
  <c r="P189" i="364"/>
  <c r="N189" i="364"/>
  <c r="D189" i="364"/>
  <c r="C189" i="364"/>
  <c r="CA188" i="364"/>
  <c r="E188" i="364" s="1"/>
  <c r="BZ188" i="364"/>
  <c r="CB188" i="364" s="1"/>
  <c r="BY188" i="364"/>
  <c r="P188" i="364"/>
  <c r="N188" i="364"/>
  <c r="C188" i="364"/>
  <c r="CB187" i="364"/>
  <c r="CA187" i="364"/>
  <c r="E187" i="364" s="1"/>
  <c r="BZ187" i="364"/>
  <c r="BY187" i="364"/>
  <c r="P187" i="364"/>
  <c r="N187" i="364"/>
  <c r="D187" i="364"/>
  <c r="C187" i="364"/>
  <c r="CA186" i="364"/>
  <c r="E186" i="364" s="1"/>
  <c r="BZ186" i="364"/>
  <c r="CB186" i="364" s="1"/>
  <c r="BY186" i="364"/>
  <c r="P186" i="364"/>
  <c r="N186" i="364"/>
  <c r="C186" i="364"/>
  <c r="CB185" i="364"/>
  <c r="CA185" i="364"/>
  <c r="E185" i="364" s="1"/>
  <c r="BZ185" i="364"/>
  <c r="BY185" i="364"/>
  <c r="P185" i="364"/>
  <c r="N185" i="364"/>
  <c r="D185" i="364"/>
  <c r="C185" i="364"/>
  <c r="CA184" i="364"/>
  <c r="E184" i="364" s="1"/>
  <c r="BZ184" i="364"/>
  <c r="CB184" i="364" s="1"/>
  <c r="BY184" i="364"/>
  <c r="P184" i="364"/>
  <c r="N184" i="364"/>
  <c r="C184" i="364"/>
  <c r="CB183" i="364"/>
  <c r="CA183" i="364"/>
  <c r="BZ183" i="364"/>
  <c r="BY183" i="364"/>
  <c r="P183" i="364"/>
  <c r="N183" i="364"/>
  <c r="F183" i="364"/>
  <c r="E183" i="364"/>
  <c r="D183" i="364"/>
  <c r="C183" i="364"/>
  <c r="CB182" i="364"/>
  <c r="CA182" i="364"/>
  <c r="BZ182" i="364"/>
  <c r="BY182" i="364"/>
  <c r="P182" i="364"/>
  <c r="N182" i="364"/>
  <c r="F182" i="364"/>
  <c r="E182" i="364"/>
  <c r="D182" i="364"/>
  <c r="C182" i="364"/>
  <c r="CB181" i="364"/>
  <c r="CA181" i="364"/>
  <c r="BZ181" i="364"/>
  <c r="BY181" i="364"/>
  <c r="P181" i="364"/>
  <c r="N181" i="364"/>
  <c r="F181" i="364"/>
  <c r="E181" i="364"/>
  <c r="D181" i="364"/>
  <c r="C181" i="364"/>
  <c r="CB180" i="364"/>
  <c r="CA180" i="364"/>
  <c r="BZ180" i="364"/>
  <c r="BY180" i="364"/>
  <c r="P180" i="364"/>
  <c r="N180" i="364"/>
  <c r="F180" i="364"/>
  <c r="E180" i="364"/>
  <c r="D180" i="364"/>
  <c r="C180" i="364"/>
  <c r="CB179" i="364"/>
  <c r="CA179" i="364"/>
  <c r="BZ179" i="364"/>
  <c r="BY179" i="364"/>
  <c r="P179" i="364"/>
  <c r="N179" i="364"/>
  <c r="F179" i="364"/>
  <c r="E179" i="364"/>
  <c r="D179" i="364"/>
  <c r="C179" i="364"/>
  <c r="CB178" i="364"/>
  <c r="CA178" i="364"/>
  <c r="BZ178" i="364"/>
  <c r="BY178" i="364"/>
  <c r="P178" i="364"/>
  <c r="N178" i="364"/>
  <c r="F178" i="364"/>
  <c r="E178" i="364"/>
  <c r="D178" i="364"/>
  <c r="C178" i="364"/>
  <c r="CB177" i="364"/>
  <c r="CA177" i="364"/>
  <c r="CA197" i="364" s="1"/>
  <c r="BZ177" i="364"/>
  <c r="BZ197" i="364" s="1"/>
  <c r="BY177" i="364"/>
  <c r="BY197" i="364" s="1"/>
  <c r="P177" i="364"/>
  <c r="N177" i="364"/>
  <c r="F177" i="364"/>
  <c r="E177" i="364"/>
  <c r="D177" i="364"/>
  <c r="C177" i="364"/>
  <c r="CD175" i="364"/>
  <c r="CC175" i="364"/>
  <c r="CB175" i="364"/>
  <c r="K175" i="364"/>
  <c r="A175" i="364"/>
  <c r="A176" i="364" s="1"/>
  <c r="A177" i="364" s="1"/>
  <c r="A178" i="364" s="1"/>
  <c r="A179" i="364" s="1"/>
  <c r="A180" i="364" s="1"/>
  <c r="A181" i="364" s="1"/>
  <c r="A182" i="364" s="1"/>
  <c r="A183" i="364" s="1"/>
  <c r="A184" i="364" s="1"/>
  <c r="A185" i="364" s="1"/>
  <c r="A186" i="364" s="1"/>
  <c r="A187" i="364" s="1"/>
  <c r="A188" i="364" s="1"/>
  <c r="A189" i="364" s="1"/>
  <c r="A190" i="364" s="1"/>
  <c r="A191" i="364" s="1"/>
  <c r="A192" i="364" s="1"/>
  <c r="A193" i="364" s="1"/>
  <c r="A194" i="364" s="1"/>
  <c r="A195" i="364" s="1"/>
  <c r="A196" i="364" s="1"/>
  <c r="A197" i="364" s="1"/>
  <c r="A198" i="364" s="1"/>
  <c r="A199" i="364" s="1"/>
  <c r="A200" i="364" s="1"/>
  <c r="A202" i="364" s="1"/>
  <c r="A203" i="364" s="1"/>
  <c r="A204" i="364" s="1"/>
  <c r="A205" i="364" s="1"/>
  <c r="A206" i="364" s="1"/>
  <c r="BX171" i="364"/>
  <c r="BW171" i="364"/>
  <c r="BV171" i="364"/>
  <c r="BU171" i="364"/>
  <c r="BT171" i="364"/>
  <c r="BS171" i="364"/>
  <c r="BR171" i="364"/>
  <c r="BQ171" i="364"/>
  <c r="BP171" i="364"/>
  <c r="BO171" i="364"/>
  <c r="BN171" i="364"/>
  <c r="BM171" i="364"/>
  <c r="BL171" i="364"/>
  <c r="BK171" i="364"/>
  <c r="BJ171" i="364"/>
  <c r="BI171" i="364"/>
  <c r="BH171" i="364"/>
  <c r="BG171" i="364"/>
  <c r="BF171" i="364"/>
  <c r="BE171" i="364"/>
  <c r="BD171" i="364"/>
  <c r="BC171" i="364"/>
  <c r="BB171" i="364"/>
  <c r="BA171" i="364"/>
  <c r="AZ171" i="364"/>
  <c r="AY171" i="364"/>
  <c r="AX171" i="364"/>
  <c r="AW171" i="364"/>
  <c r="AV171" i="364"/>
  <c r="AU171" i="364"/>
  <c r="AT171" i="364"/>
  <c r="AS171" i="364"/>
  <c r="AR171" i="364"/>
  <c r="AQ171" i="364"/>
  <c r="AP171" i="364"/>
  <c r="AO171" i="364"/>
  <c r="AN171" i="364"/>
  <c r="AM171" i="364"/>
  <c r="AL171" i="364"/>
  <c r="AK171" i="364"/>
  <c r="AJ171" i="364"/>
  <c r="AI171" i="364"/>
  <c r="AH171" i="364"/>
  <c r="AG171" i="364"/>
  <c r="AF171" i="364"/>
  <c r="AE171" i="364"/>
  <c r="AD171" i="364"/>
  <c r="AC171" i="364"/>
  <c r="AB171" i="364"/>
  <c r="AA171" i="364"/>
  <c r="Z171" i="364"/>
  <c r="Y171" i="364"/>
  <c r="X171" i="364"/>
  <c r="W171" i="364"/>
  <c r="V171" i="364"/>
  <c r="U171" i="364"/>
  <c r="T171" i="364"/>
  <c r="S171" i="364"/>
  <c r="R171" i="364"/>
  <c r="Q171" i="364"/>
  <c r="BX170" i="364"/>
  <c r="BW170" i="364"/>
  <c r="BV170" i="364"/>
  <c r="BU170" i="364"/>
  <c r="BT170" i="364"/>
  <c r="BS170" i="364"/>
  <c r="BR170" i="364"/>
  <c r="BQ170" i="364"/>
  <c r="BP170" i="364"/>
  <c r="BO170" i="364"/>
  <c r="BN170" i="364"/>
  <c r="BM170" i="364"/>
  <c r="BL170" i="364"/>
  <c r="BK170" i="364"/>
  <c r="BJ170" i="364"/>
  <c r="BI170" i="364"/>
  <c r="BH170" i="364"/>
  <c r="BG170" i="364"/>
  <c r="BF170" i="364"/>
  <c r="BE170" i="364"/>
  <c r="BD170" i="364"/>
  <c r="BC170" i="364"/>
  <c r="BB170" i="364"/>
  <c r="BA170" i="364"/>
  <c r="AZ170" i="364"/>
  <c r="AY170" i="364"/>
  <c r="AX170" i="364"/>
  <c r="AW170" i="364"/>
  <c r="AV170" i="364"/>
  <c r="AU170" i="364"/>
  <c r="AT170" i="364"/>
  <c r="AS170" i="364"/>
  <c r="AR170" i="364"/>
  <c r="AQ170" i="364"/>
  <c r="AP170" i="364"/>
  <c r="AO170" i="364"/>
  <c r="AN170" i="364"/>
  <c r="AM170" i="364"/>
  <c r="AL170" i="364"/>
  <c r="AK170" i="364"/>
  <c r="AJ170" i="364"/>
  <c r="AI170" i="364"/>
  <c r="AH170" i="364"/>
  <c r="AG170" i="364"/>
  <c r="AF170" i="364"/>
  <c r="AE170" i="364"/>
  <c r="AD170" i="364"/>
  <c r="AC170" i="364"/>
  <c r="AB170" i="364"/>
  <c r="AA170" i="364"/>
  <c r="Z170" i="364"/>
  <c r="Y170" i="364"/>
  <c r="X170" i="364"/>
  <c r="W170" i="364"/>
  <c r="V170" i="364"/>
  <c r="U170" i="364"/>
  <c r="T170" i="364"/>
  <c r="S170" i="364"/>
  <c r="R170" i="364"/>
  <c r="Q170" i="364"/>
  <c r="P170" i="364"/>
  <c r="H170" i="364"/>
  <c r="CC168" i="364" s="1"/>
  <c r="CD168" i="364" s="1"/>
  <c r="BX169" i="364"/>
  <c r="BW169" i="364"/>
  <c r="BV169" i="364"/>
  <c r="BU169" i="364"/>
  <c r="BT169" i="364"/>
  <c r="BS169" i="364"/>
  <c r="BR169" i="364"/>
  <c r="BQ169" i="364"/>
  <c r="BP169" i="364"/>
  <c r="BO169" i="364"/>
  <c r="BN169" i="364"/>
  <c r="BM169" i="364"/>
  <c r="BL169" i="364"/>
  <c r="BK169" i="364"/>
  <c r="BJ169" i="364"/>
  <c r="BI169" i="364"/>
  <c r="BH169" i="364"/>
  <c r="BG169" i="364"/>
  <c r="BF169" i="364"/>
  <c r="BE169" i="364"/>
  <c r="BD169" i="364"/>
  <c r="BC169" i="364"/>
  <c r="BB169" i="364"/>
  <c r="BA169" i="364"/>
  <c r="AZ169" i="364"/>
  <c r="AY169" i="364"/>
  <c r="AX169" i="364"/>
  <c r="AW169" i="364"/>
  <c r="AV169" i="364"/>
  <c r="AU169" i="364"/>
  <c r="AT169" i="364"/>
  <c r="AS169" i="364"/>
  <c r="AR169" i="364"/>
  <c r="AQ169" i="364"/>
  <c r="AP169" i="364"/>
  <c r="AO169" i="364"/>
  <c r="AN169" i="364"/>
  <c r="AM169" i="364"/>
  <c r="AL169" i="364"/>
  <c r="AK169" i="364"/>
  <c r="AJ169" i="364"/>
  <c r="AI169" i="364"/>
  <c r="AH169" i="364"/>
  <c r="AG169" i="364"/>
  <c r="AF169" i="364"/>
  <c r="AE169" i="364"/>
  <c r="AD169" i="364"/>
  <c r="AC169" i="364"/>
  <c r="AB169" i="364"/>
  <c r="AA169" i="364"/>
  <c r="Z169" i="364"/>
  <c r="Y169" i="364"/>
  <c r="X169" i="364"/>
  <c r="W169" i="364"/>
  <c r="V169" i="364"/>
  <c r="U169" i="364"/>
  <c r="T169" i="364"/>
  <c r="S169" i="364"/>
  <c r="R169" i="364"/>
  <c r="Q169" i="364"/>
  <c r="P169" i="364"/>
  <c r="BX168" i="364"/>
  <c r="BW168" i="364"/>
  <c r="BV168" i="364"/>
  <c r="BU168" i="364"/>
  <c r="BT168" i="364"/>
  <c r="BS168" i="364"/>
  <c r="BR168" i="364"/>
  <c r="BQ168" i="364"/>
  <c r="BP168" i="364"/>
  <c r="BO168" i="364"/>
  <c r="BN168" i="364"/>
  <c r="BM168" i="364"/>
  <c r="BL168" i="364"/>
  <c r="BK168" i="364"/>
  <c r="BJ168" i="364"/>
  <c r="BI168" i="364"/>
  <c r="BH168" i="364"/>
  <c r="BG168" i="364"/>
  <c r="BF168" i="364"/>
  <c r="BE168" i="364"/>
  <c r="BD168" i="364"/>
  <c r="BC168" i="364"/>
  <c r="BB168" i="364"/>
  <c r="BA168" i="364"/>
  <c r="AZ168" i="364"/>
  <c r="AY168" i="364"/>
  <c r="AX168" i="364"/>
  <c r="AW168" i="364"/>
  <c r="AV168" i="364"/>
  <c r="AU168" i="364"/>
  <c r="AT168" i="364"/>
  <c r="AS168" i="364"/>
  <c r="AR168" i="364"/>
  <c r="AQ168" i="364"/>
  <c r="AP168" i="364"/>
  <c r="AO168" i="364"/>
  <c r="AN168" i="364"/>
  <c r="AM168" i="364"/>
  <c r="AL168" i="364"/>
  <c r="AK168" i="364"/>
  <c r="AJ168" i="364"/>
  <c r="AI168" i="364"/>
  <c r="AH168" i="364"/>
  <c r="AG168" i="364"/>
  <c r="AF168" i="364"/>
  <c r="AE168" i="364"/>
  <c r="AD168" i="364"/>
  <c r="AC168" i="364"/>
  <c r="AB168" i="364"/>
  <c r="AA168" i="364"/>
  <c r="Z168" i="364"/>
  <c r="Y168" i="364"/>
  <c r="X168" i="364"/>
  <c r="W168" i="364"/>
  <c r="V168" i="364"/>
  <c r="U168" i="364"/>
  <c r="T168" i="364"/>
  <c r="S168" i="364"/>
  <c r="R168" i="364"/>
  <c r="Q168" i="364"/>
  <c r="P168" i="364"/>
  <c r="N168" i="364"/>
  <c r="BX167" i="364"/>
  <c r="BW167" i="364"/>
  <c r="BV167" i="364"/>
  <c r="BU167" i="364"/>
  <c r="BT167" i="364"/>
  <c r="BS167" i="364"/>
  <c r="BR167" i="364"/>
  <c r="BQ167" i="364"/>
  <c r="BP167" i="364"/>
  <c r="BO167" i="364"/>
  <c r="BN167" i="364"/>
  <c r="BM167" i="364"/>
  <c r="BL167" i="364"/>
  <c r="BK167" i="364"/>
  <c r="BJ167" i="364"/>
  <c r="BI167" i="364"/>
  <c r="BH167" i="364"/>
  <c r="BG167" i="364"/>
  <c r="BF167" i="364"/>
  <c r="BE167" i="364"/>
  <c r="BD167" i="364"/>
  <c r="BC167" i="364"/>
  <c r="BB167" i="364"/>
  <c r="BA167" i="364"/>
  <c r="AZ167" i="364"/>
  <c r="AY167" i="364"/>
  <c r="AX167" i="364"/>
  <c r="AW167" i="364"/>
  <c r="AV167" i="364"/>
  <c r="AU167" i="364"/>
  <c r="AT167" i="364"/>
  <c r="AS167" i="364"/>
  <c r="AR167" i="364"/>
  <c r="AQ167" i="364"/>
  <c r="AP167" i="364"/>
  <c r="AO167" i="364"/>
  <c r="AN167" i="364"/>
  <c r="AM167" i="364"/>
  <c r="AL167" i="364"/>
  <c r="AK167" i="364"/>
  <c r="AJ167" i="364"/>
  <c r="AI167" i="364"/>
  <c r="AH167" i="364"/>
  <c r="AG167" i="364"/>
  <c r="AF167" i="364"/>
  <c r="AE167" i="364"/>
  <c r="AD167" i="364"/>
  <c r="AC167" i="364"/>
  <c r="AB167" i="364"/>
  <c r="AA167" i="364"/>
  <c r="Z167" i="364"/>
  <c r="Y167" i="364"/>
  <c r="X167" i="364"/>
  <c r="W167" i="364"/>
  <c r="V167" i="364"/>
  <c r="U167" i="364"/>
  <c r="T167" i="364"/>
  <c r="S167" i="364"/>
  <c r="R167" i="364"/>
  <c r="Q167" i="364"/>
  <c r="N167" i="364"/>
  <c r="BX166" i="364"/>
  <c r="BW166" i="364"/>
  <c r="BV166" i="364"/>
  <c r="BU166" i="364"/>
  <c r="BT166" i="364"/>
  <c r="BS166" i="364"/>
  <c r="BR166" i="364"/>
  <c r="BQ166" i="364"/>
  <c r="BP166" i="364"/>
  <c r="BO166" i="364"/>
  <c r="BN166" i="364"/>
  <c r="BM166" i="364"/>
  <c r="BL166" i="364"/>
  <c r="BK166" i="364"/>
  <c r="BJ166" i="364"/>
  <c r="BI166" i="364"/>
  <c r="BH166" i="364"/>
  <c r="BG166" i="364"/>
  <c r="BF166" i="364"/>
  <c r="BE166" i="364"/>
  <c r="BD166" i="364"/>
  <c r="BC166" i="364"/>
  <c r="BB166" i="364"/>
  <c r="BA166" i="364"/>
  <c r="AZ166" i="364"/>
  <c r="AY166" i="364"/>
  <c r="AX166" i="364"/>
  <c r="AW166" i="364"/>
  <c r="AV166" i="364"/>
  <c r="AU166" i="364"/>
  <c r="AT166" i="364"/>
  <c r="AS166" i="364"/>
  <c r="AR166" i="364"/>
  <c r="AQ166" i="364"/>
  <c r="AP166" i="364"/>
  <c r="AO166" i="364"/>
  <c r="AN166" i="364"/>
  <c r="AM166" i="364"/>
  <c r="AL166" i="364"/>
  <c r="AK166" i="364"/>
  <c r="AJ166" i="364"/>
  <c r="AI166" i="364"/>
  <c r="AH166" i="364"/>
  <c r="AG166" i="364"/>
  <c r="AF166" i="364"/>
  <c r="AE166" i="364"/>
  <c r="AD166" i="364"/>
  <c r="AC166" i="364"/>
  <c r="AB166" i="364"/>
  <c r="AA166" i="364"/>
  <c r="Z166" i="364"/>
  <c r="Y166" i="364"/>
  <c r="X166" i="364"/>
  <c r="W166" i="364"/>
  <c r="V166" i="364"/>
  <c r="U166" i="364"/>
  <c r="T166" i="364"/>
  <c r="S166" i="364"/>
  <c r="R166" i="364"/>
  <c r="Q166" i="364"/>
  <c r="G166" i="364" s="1"/>
  <c r="CD164" i="364"/>
  <c r="CC164" i="364"/>
  <c r="BX164" i="364"/>
  <c r="BW164" i="364"/>
  <c r="BV164" i="364"/>
  <c r="BU164" i="364"/>
  <c r="BT164" i="364"/>
  <c r="BS164" i="364"/>
  <c r="BR164" i="364"/>
  <c r="BQ164" i="364"/>
  <c r="BP164" i="364"/>
  <c r="BO164" i="364"/>
  <c r="BN164" i="364"/>
  <c r="BM164" i="364"/>
  <c r="BL164" i="364"/>
  <c r="BK164" i="364"/>
  <c r="BJ164" i="364"/>
  <c r="BI164" i="364"/>
  <c r="BH164" i="364"/>
  <c r="BG164" i="364"/>
  <c r="BF164" i="364"/>
  <c r="BE164" i="364"/>
  <c r="BD164" i="364"/>
  <c r="BC164" i="364"/>
  <c r="BB164" i="364"/>
  <c r="BA164" i="364"/>
  <c r="AZ164" i="364"/>
  <c r="AY164" i="364"/>
  <c r="AX164" i="364"/>
  <c r="AW164" i="364"/>
  <c r="AV164" i="364"/>
  <c r="AU164" i="364"/>
  <c r="AT164" i="364"/>
  <c r="AS164" i="364"/>
  <c r="AR164" i="364"/>
  <c r="AQ164" i="364"/>
  <c r="AP164" i="364"/>
  <c r="AO164" i="364"/>
  <c r="AN164" i="364"/>
  <c r="AM164" i="364"/>
  <c r="AL164" i="364"/>
  <c r="AK164" i="364"/>
  <c r="AJ164" i="364"/>
  <c r="AI164" i="364"/>
  <c r="AH164" i="364"/>
  <c r="AG164" i="364"/>
  <c r="AF164" i="364"/>
  <c r="AE164" i="364"/>
  <c r="AD164" i="364"/>
  <c r="AC164" i="364"/>
  <c r="AB164" i="364"/>
  <c r="AA164" i="364"/>
  <c r="Z164" i="364"/>
  <c r="Y164" i="364"/>
  <c r="X164" i="364"/>
  <c r="W164" i="364"/>
  <c r="V164" i="364"/>
  <c r="U164" i="364"/>
  <c r="T164" i="364"/>
  <c r="S164" i="364"/>
  <c r="R164" i="364"/>
  <c r="Q164" i="364"/>
  <c r="CB162" i="364"/>
  <c r="CA162" i="364"/>
  <c r="BZ162" i="364"/>
  <c r="BY162" i="364"/>
  <c r="P162" i="364"/>
  <c r="N162" i="364"/>
  <c r="F162" i="364"/>
  <c r="E162" i="364"/>
  <c r="D162" i="364"/>
  <c r="C162" i="364"/>
  <c r="CA161" i="364"/>
  <c r="BZ161" i="364"/>
  <c r="CB161" i="364" s="1"/>
  <c r="BY161" i="364"/>
  <c r="P161" i="364"/>
  <c r="N161" i="364"/>
  <c r="E161" i="364"/>
  <c r="D161" i="364"/>
  <c r="C161" i="364"/>
  <c r="CB160" i="364"/>
  <c r="CA160" i="364"/>
  <c r="BZ160" i="364"/>
  <c r="D160" i="364" s="1"/>
  <c r="BY160" i="364"/>
  <c r="P160" i="364"/>
  <c r="N160" i="364"/>
  <c r="F160" i="364"/>
  <c r="E160" i="364"/>
  <c r="C160" i="364"/>
  <c r="CA159" i="364"/>
  <c r="BZ159" i="364"/>
  <c r="CB159" i="364" s="1"/>
  <c r="BY159" i="364"/>
  <c r="P159" i="364"/>
  <c r="N159" i="364"/>
  <c r="E159" i="364"/>
  <c r="D159" i="364"/>
  <c r="C159" i="364"/>
  <c r="CB158" i="364"/>
  <c r="CA158" i="364"/>
  <c r="BZ158" i="364"/>
  <c r="D158" i="364" s="1"/>
  <c r="BY158" i="364"/>
  <c r="P158" i="364"/>
  <c r="N158" i="364"/>
  <c r="F158" i="364"/>
  <c r="E158" i="364"/>
  <c r="C158" i="364"/>
  <c r="CA157" i="364"/>
  <c r="E157" i="364" s="1"/>
  <c r="BZ157" i="364"/>
  <c r="CB157" i="364" s="1"/>
  <c r="BY157" i="364"/>
  <c r="P157" i="364"/>
  <c r="N157" i="364"/>
  <c r="D157" i="364"/>
  <c r="C157" i="364"/>
  <c r="CB156" i="364"/>
  <c r="CA156" i="364"/>
  <c r="BZ156" i="364"/>
  <c r="D156" i="364" s="1"/>
  <c r="BY156" i="364"/>
  <c r="P156" i="364"/>
  <c r="N156" i="364"/>
  <c r="F156" i="364"/>
  <c r="E156" i="364"/>
  <c r="C156" i="364"/>
  <c r="CA155" i="364"/>
  <c r="E155" i="364" s="1"/>
  <c r="BZ155" i="364"/>
  <c r="CB155" i="364" s="1"/>
  <c r="BY155" i="364"/>
  <c r="P155" i="364"/>
  <c r="N155" i="364"/>
  <c r="D155" i="364"/>
  <c r="C155" i="364"/>
  <c r="CB154" i="364"/>
  <c r="CA154" i="364"/>
  <c r="BZ154" i="364"/>
  <c r="D154" i="364" s="1"/>
  <c r="BY154" i="364"/>
  <c r="P154" i="364"/>
  <c r="N154" i="364"/>
  <c r="F154" i="364"/>
  <c r="E154" i="364"/>
  <c r="C154" i="364"/>
  <c r="CA153" i="364"/>
  <c r="E153" i="364" s="1"/>
  <c r="BZ153" i="364"/>
  <c r="CB153" i="364" s="1"/>
  <c r="BY153" i="364"/>
  <c r="P153" i="364"/>
  <c r="N153" i="364"/>
  <c r="D153" i="364"/>
  <c r="C153" i="364"/>
  <c r="CB152" i="364"/>
  <c r="CA152" i="364"/>
  <c r="BZ152" i="364"/>
  <c r="D152" i="364" s="1"/>
  <c r="BY152" i="364"/>
  <c r="P152" i="364"/>
  <c r="N152" i="364"/>
  <c r="F152" i="364"/>
  <c r="E152" i="364"/>
  <c r="C152" i="364"/>
  <c r="CA151" i="364"/>
  <c r="E151" i="364" s="1"/>
  <c r="BZ151" i="364"/>
  <c r="CB151" i="364" s="1"/>
  <c r="BY151" i="364"/>
  <c r="P151" i="364"/>
  <c r="N151" i="364"/>
  <c r="D151" i="364"/>
  <c r="C151" i="364"/>
  <c r="CB150" i="364"/>
  <c r="CA150" i="364"/>
  <c r="BZ150" i="364"/>
  <c r="BY150" i="364"/>
  <c r="P150" i="364"/>
  <c r="N150" i="364"/>
  <c r="F150" i="364"/>
  <c r="E150" i="364"/>
  <c r="D150" i="364"/>
  <c r="C150" i="364"/>
  <c r="CB149" i="364"/>
  <c r="CA149" i="364"/>
  <c r="BZ149" i="364"/>
  <c r="BY149" i="364"/>
  <c r="P149" i="364"/>
  <c r="N149" i="364"/>
  <c r="F149" i="364"/>
  <c r="E149" i="364"/>
  <c r="D149" i="364"/>
  <c r="C149" i="364"/>
  <c r="CA148" i="364"/>
  <c r="CB148" i="364" s="1"/>
  <c r="BZ148" i="364"/>
  <c r="BY148" i="364"/>
  <c r="P148" i="364"/>
  <c r="N148" i="364"/>
  <c r="E148" i="364"/>
  <c r="D148" i="364"/>
  <c r="C148" i="364"/>
  <c r="CB147" i="364"/>
  <c r="CA147" i="364"/>
  <c r="BZ147" i="364"/>
  <c r="BY147" i="364"/>
  <c r="P147" i="364"/>
  <c r="N147" i="364"/>
  <c r="F147" i="364"/>
  <c r="E147" i="364"/>
  <c r="D147" i="364"/>
  <c r="C147" i="364"/>
  <c r="CA146" i="364"/>
  <c r="BZ146" i="364"/>
  <c r="BY146" i="364"/>
  <c r="CB146" i="364" s="1"/>
  <c r="P146" i="364"/>
  <c r="N146" i="364"/>
  <c r="E146" i="364"/>
  <c r="D146" i="364"/>
  <c r="C146" i="364"/>
  <c r="CA145" i="364"/>
  <c r="BZ145" i="364"/>
  <c r="BY145" i="364"/>
  <c r="CB145" i="364" s="1"/>
  <c r="P145" i="364"/>
  <c r="N145" i="364"/>
  <c r="E145" i="364"/>
  <c r="D145" i="364"/>
  <c r="C145" i="364"/>
  <c r="CA144" i="364"/>
  <c r="BZ144" i="364"/>
  <c r="BY144" i="364"/>
  <c r="CB144" i="364" s="1"/>
  <c r="P144" i="364"/>
  <c r="N144" i="364"/>
  <c r="E144" i="364"/>
  <c r="D144" i="364"/>
  <c r="C144" i="364"/>
  <c r="A144" i="364"/>
  <c r="A145" i="364" s="1"/>
  <c r="A146" i="364" s="1"/>
  <c r="A147" i="364" s="1"/>
  <c r="A148" i="364" s="1"/>
  <c r="A149" i="364" s="1"/>
  <c r="A150" i="364" s="1"/>
  <c r="A151" i="364" s="1"/>
  <c r="A152" i="364" s="1"/>
  <c r="A153" i="364" s="1"/>
  <c r="A154" i="364" s="1"/>
  <c r="A155" i="364" s="1"/>
  <c r="A156" i="364" s="1"/>
  <c r="A157" i="364" s="1"/>
  <c r="A158" i="364" s="1"/>
  <c r="A159" i="364" s="1"/>
  <c r="A160" i="364" s="1"/>
  <c r="A161" i="364" s="1"/>
  <c r="A162" i="364" s="1"/>
  <c r="A163" i="364" s="1"/>
  <c r="A164" i="364" s="1"/>
  <c r="A165" i="364" s="1"/>
  <c r="A166" i="364" s="1"/>
  <c r="A168" i="364" s="1"/>
  <c r="A169" i="364" s="1"/>
  <c r="A170" i="364" s="1"/>
  <c r="A171" i="364" s="1"/>
  <c r="A172" i="364" s="1"/>
  <c r="CA143" i="364"/>
  <c r="BZ143" i="364"/>
  <c r="BY143" i="364"/>
  <c r="P143" i="364"/>
  <c r="N143" i="364"/>
  <c r="E143" i="364"/>
  <c r="D143" i="364"/>
  <c r="C143" i="364"/>
  <c r="A143" i="364"/>
  <c r="CD141" i="364"/>
  <c r="CC141" i="364"/>
  <c r="CB141" i="364"/>
  <c r="K141" i="364"/>
  <c r="A141" i="364"/>
  <c r="A142" i="364" s="1"/>
  <c r="BX137" i="364"/>
  <c r="BW137" i="364"/>
  <c r="BV137" i="364"/>
  <c r="BU137" i="364"/>
  <c r="BT137" i="364"/>
  <c r="BS137" i="364"/>
  <c r="BR137" i="364"/>
  <c r="BQ137" i="364"/>
  <c r="BP137" i="364"/>
  <c r="BO137" i="364"/>
  <c r="BN137" i="364"/>
  <c r="BM137" i="364"/>
  <c r="BL137" i="364"/>
  <c r="BK137" i="364"/>
  <c r="BJ137" i="364"/>
  <c r="BI137" i="364"/>
  <c r="BH137" i="364"/>
  <c r="BG137" i="364"/>
  <c r="BF137" i="364"/>
  <c r="BE137" i="364"/>
  <c r="BD137" i="364"/>
  <c r="BC137" i="364"/>
  <c r="BB137" i="364"/>
  <c r="BA137" i="364"/>
  <c r="AZ137" i="364"/>
  <c r="AY137" i="364"/>
  <c r="AX137" i="364"/>
  <c r="AW137" i="364"/>
  <c r="AV137" i="364"/>
  <c r="AU137" i="364"/>
  <c r="AT137" i="364"/>
  <c r="AS137" i="364"/>
  <c r="AR137" i="364"/>
  <c r="AQ137" i="364"/>
  <c r="AP137" i="364"/>
  <c r="AO137" i="364"/>
  <c r="AN137" i="364"/>
  <c r="AM137" i="364"/>
  <c r="AL137" i="364"/>
  <c r="AK137" i="364"/>
  <c r="AJ137" i="364"/>
  <c r="AI137" i="364"/>
  <c r="AH137" i="364"/>
  <c r="AG137" i="364"/>
  <c r="AF137" i="364"/>
  <c r="AE137" i="364"/>
  <c r="AD137" i="364"/>
  <c r="AC137" i="364"/>
  <c r="AB137" i="364"/>
  <c r="AA137" i="364"/>
  <c r="Z137" i="364"/>
  <c r="Y137" i="364"/>
  <c r="X137" i="364"/>
  <c r="W137" i="364"/>
  <c r="V137" i="364"/>
  <c r="U137" i="364"/>
  <c r="T137" i="364"/>
  <c r="S137" i="364"/>
  <c r="R137" i="364"/>
  <c r="Q137" i="364"/>
  <c r="BX136" i="364"/>
  <c r="BW136" i="364"/>
  <c r="BV136" i="364"/>
  <c r="BU136" i="364"/>
  <c r="BT136" i="364"/>
  <c r="BS136" i="364"/>
  <c r="BR136" i="364"/>
  <c r="BQ136" i="364"/>
  <c r="BP136" i="364"/>
  <c r="BO136" i="364"/>
  <c r="BN136" i="364"/>
  <c r="BM136" i="364"/>
  <c r="BL136" i="364"/>
  <c r="BK136" i="364"/>
  <c r="BJ136" i="364"/>
  <c r="BI136" i="364"/>
  <c r="BH136" i="364"/>
  <c r="BG136" i="364"/>
  <c r="BF136" i="364"/>
  <c r="BE136" i="364"/>
  <c r="BD136" i="364"/>
  <c r="BC136" i="364"/>
  <c r="BB136" i="364"/>
  <c r="BA136" i="364"/>
  <c r="AZ136" i="364"/>
  <c r="AY136" i="364"/>
  <c r="AX136" i="364"/>
  <c r="AW136" i="364"/>
  <c r="AV136" i="364"/>
  <c r="AU136" i="364"/>
  <c r="AT136" i="364"/>
  <c r="AS136" i="364"/>
  <c r="AR136" i="364"/>
  <c r="AQ136" i="364"/>
  <c r="AP136" i="364"/>
  <c r="AO136" i="364"/>
  <c r="AN136" i="364"/>
  <c r="AM136" i="364"/>
  <c r="AL136" i="364"/>
  <c r="AK136" i="364"/>
  <c r="AJ136" i="364"/>
  <c r="AI136" i="364"/>
  <c r="AH136" i="364"/>
  <c r="AG136" i="364"/>
  <c r="AF136" i="364"/>
  <c r="AE136" i="364"/>
  <c r="AD136" i="364"/>
  <c r="AC136" i="364"/>
  <c r="AB136" i="364"/>
  <c r="AA136" i="364"/>
  <c r="Z136" i="364"/>
  <c r="Y136" i="364"/>
  <c r="X136" i="364"/>
  <c r="W136" i="364"/>
  <c r="V136" i="364"/>
  <c r="U136" i="364"/>
  <c r="T136" i="364"/>
  <c r="S136" i="364"/>
  <c r="R136" i="364"/>
  <c r="Q136" i="364"/>
  <c r="P136" i="364"/>
  <c r="H136" i="364"/>
  <c r="CC134" i="364" s="1"/>
  <c r="CD134" i="364" s="1"/>
  <c r="BX135" i="364"/>
  <c r="BW135" i="364"/>
  <c r="BV135" i="364"/>
  <c r="BU135" i="364"/>
  <c r="BT135" i="364"/>
  <c r="BS135" i="364"/>
  <c r="BR135" i="364"/>
  <c r="BQ135" i="364"/>
  <c r="BP135" i="364"/>
  <c r="BO135" i="364"/>
  <c r="BN135" i="364"/>
  <c r="BM135" i="364"/>
  <c r="BL135" i="364"/>
  <c r="BK135" i="364"/>
  <c r="BJ135" i="364"/>
  <c r="BI135" i="364"/>
  <c r="BH135" i="364"/>
  <c r="BG135" i="364"/>
  <c r="BF135" i="364"/>
  <c r="BE135" i="364"/>
  <c r="BD135" i="364"/>
  <c r="BC135" i="364"/>
  <c r="BB135" i="364"/>
  <c r="BA135" i="364"/>
  <c r="AZ135" i="364"/>
  <c r="AY135" i="364"/>
  <c r="AX135" i="364"/>
  <c r="AW135" i="364"/>
  <c r="AV135" i="364"/>
  <c r="AU135" i="364"/>
  <c r="AT135" i="364"/>
  <c r="AS135" i="364"/>
  <c r="AR135" i="364"/>
  <c r="AQ135" i="364"/>
  <c r="AP135" i="364"/>
  <c r="AO135" i="364"/>
  <c r="AN135" i="364"/>
  <c r="AM135" i="364"/>
  <c r="AL135" i="364"/>
  <c r="AK135" i="364"/>
  <c r="AJ135" i="364"/>
  <c r="AI135" i="364"/>
  <c r="AH135" i="364"/>
  <c r="AG135" i="364"/>
  <c r="AF135" i="364"/>
  <c r="AE135" i="364"/>
  <c r="AD135" i="364"/>
  <c r="AC135" i="364"/>
  <c r="AB135" i="364"/>
  <c r="AA135" i="364"/>
  <c r="Z135" i="364"/>
  <c r="Y135" i="364"/>
  <c r="X135" i="364"/>
  <c r="W135" i="364"/>
  <c r="V135" i="364"/>
  <c r="U135" i="364"/>
  <c r="T135" i="364"/>
  <c r="S135" i="364"/>
  <c r="R135" i="364"/>
  <c r="Q135" i="364"/>
  <c r="P135" i="364"/>
  <c r="BX134" i="364"/>
  <c r="BW134" i="364"/>
  <c r="BV134" i="364"/>
  <c r="BU134" i="364"/>
  <c r="BT134" i="364"/>
  <c r="BS134" i="364"/>
  <c r="BR134" i="364"/>
  <c r="BQ134" i="364"/>
  <c r="BP134" i="364"/>
  <c r="BO134" i="364"/>
  <c r="BN134" i="364"/>
  <c r="BM134" i="364"/>
  <c r="BL134" i="364"/>
  <c r="BK134" i="364"/>
  <c r="BJ134" i="364"/>
  <c r="BI134" i="364"/>
  <c r="BH134" i="364"/>
  <c r="BG134" i="364"/>
  <c r="BF134" i="364"/>
  <c r="BE134" i="364"/>
  <c r="BD134" i="364"/>
  <c r="BC134" i="364"/>
  <c r="BB134" i="364"/>
  <c r="BA134" i="364"/>
  <c r="AZ134" i="364"/>
  <c r="AY134" i="364"/>
  <c r="AX134" i="364"/>
  <c r="AW134" i="364"/>
  <c r="AV134" i="364"/>
  <c r="AU134" i="364"/>
  <c r="AT134" i="364"/>
  <c r="AS134" i="364"/>
  <c r="AR134" i="364"/>
  <c r="AQ134" i="364"/>
  <c r="AP134" i="364"/>
  <c r="AO134" i="364"/>
  <c r="AN134" i="364"/>
  <c r="AM134" i="364"/>
  <c r="AL134" i="364"/>
  <c r="AK134" i="364"/>
  <c r="AJ134" i="364"/>
  <c r="AI134" i="364"/>
  <c r="AH134" i="364"/>
  <c r="AG134" i="364"/>
  <c r="AF134" i="364"/>
  <c r="AE134" i="364"/>
  <c r="AD134" i="364"/>
  <c r="AC134" i="364"/>
  <c r="AB134" i="364"/>
  <c r="AA134" i="364"/>
  <c r="Z134" i="364"/>
  <c r="Y134" i="364"/>
  <c r="X134" i="364"/>
  <c r="W134" i="364"/>
  <c r="V134" i="364"/>
  <c r="U134" i="364"/>
  <c r="T134" i="364"/>
  <c r="S134" i="364"/>
  <c r="R134" i="364"/>
  <c r="Q134" i="364"/>
  <c r="P134" i="364"/>
  <c r="N134" i="364"/>
  <c r="BX133" i="364"/>
  <c r="BW133" i="364"/>
  <c r="BV133" i="364"/>
  <c r="BU133" i="364"/>
  <c r="BT133" i="364"/>
  <c r="BS133" i="364"/>
  <c r="BR133" i="364"/>
  <c r="BQ133" i="364"/>
  <c r="BP133" i="364"/>
  <c r="BO133" i="364"/>
  <c r="BN133" i="364"/>
  <c r="BM133" i="364"/>
  <c r="BL133" i="364"/>
  <c r="BK133" i="364"/>
  <c r="BJ133" i="364"/>
  <c r="BI133" i="364"/>
  <c r="BH133" i="364"/>
  <c r="BG133" i="364"/>
  <c r="BF133" i="364"/>
  <c r="BE133" i="364"/>
  <c r="BD133" i="364"/>
  <c r="BC133" i="364"/>
  <c r="BB133" i="364"/>
  <c r="BA133" i="364"/>
  <c r="AZ133" i="364"/>
  <c r="AY133" i="364"/>
  <c r="AX133" i="364"/>
  <c r="AW133" i="364"/>
  <c r="AV133" i="364"/>
  <c r="AU133" i="364"/>
  <c r="AT133" i="364"/>
  <c r="AS133" i="364"/>
  <c r="AR133" i="364"/>
  <c r="AQ133" i="364"/>
  <c r="AP133" i="364"/>
  <c r="AO133" i="364"/>
  <c r="AN133" i="364"/>
  <c r="AM133" i="364"/>
  <c r="AL133" i="364"/>
  <c r="AK133" i="364"/>
  <c r="AJ133" i="364"/>
  <c r="AI133" i="364"/>
  <c r="AH133" i="364"/>
  <c r="AG133" i="364"/>
  <c r="AF133" i="364"/>
  <c r="AE133" i="364"/>
  <c r="AD133" i="364"/>
  <c r="AC133" i="364"/>
  <c r="AB133" i="364"/>
  <c r="AA133" i="364"/>
  <c r="Z133" i="364"/>
  <c r="Y133" i="364"/>
  <c r="X133" i="364"/>
  <c r="W133" i="364"/>
  <c r="V133" i="364"/>
  <c r="U133" i="364"/>
  <c r="T133" i="364"/>
  <c r="S133" i="364"/>
  <c r="R133" i="364"/>
  <c r="Q133" i="364"/>
  <c r="N133" i="364"/>
  <c r="BX132" i="364"/>
  <c r="BW132" i="364"/>
  <c r="BV132" i="364"/>
  <c r="BU132" i="364"/>
  <c r="BT132" i="364"/>
  <c r="BS132" i="364"/>
  <c r="BR132" i="364"/>
  <c r="BQ132" i="364"/>
  <c r="BP132" i="364"/>
  <c r="BO132" i="364"/>
  <c r="BN132" i="364"/>
  <c r="BM132" i="364"/>
  <c r="BL132" i="364"/>
  <c r="BK132" i="364"/>
  <c r="BJ132" i="364"/>
  <c r="BI132" i="364"/>
  <c r="BH132" i="364"/>
  <c r="BG132" i="364"/>
  <c r="BF132" i="364"/>
  <c r="BE132" i="364"/>
  <c r="BD132" i="364"/>
  <c r="BC132" i="364"/>
  <c r="BB132" i="364"/>
  <c r="BA132" i="364"/>
  <c r="AZ132" i="364"/>
  <c r="AY132" i="364"/>
  <c r="AX132" i="364"/>
  <c r="AW132" i="364"/>
  <c r="AV132" i="364"/>
  <c r="AU132" i="364"/>
  <c r="AT132" i="364"/>
  <c r="AS132" i="364"/>
  <c r="AR132" i="364"/>
  <c r="AQ132" i="364"/>
  <c r="AP132" i="364"/>
  <c r="AO132" i="364"/>
  <c r="AN132" i="364"/>
  <c r="AM132" i="364"/>
  <c r="AL132" i="364"/>
  <c r="AK132" i="364"/>
  <c r="AJ132" i="364"/>
  <c r="AI132" i="364"/>
  <c r="AH132" i="364"/>
  <c r="AG132" i="364"/>
  <c r="AF132" i="364"/>
  <c r="AE132" i="364"/>
  <c r="AD132" i="364"/>
  <c r="AC132" i="364"/>
  <c r="AB132" i="364"/>
  <c r="AA132" i="364"/>
  <c r="Z132" i="364"/>
  <c r="Y132" i="364"/>
  <c r="X132" i="364"/>
  <c r="W132" i="364"/>
  <c r="V132" i="364"/>
  <c r="U132" i="364"/>
  <c r="T132" i="364"/>
  <c r="S132" i="364"/>
  <c r="R132" i="364"/>
  <c r="G132" i="364" s="1"/>
  <c r="Q132" i="364"/>
  <c r="CD130" i="364"/>
  <c r="CC130" i="364"/>
  <c r="BX130" i="364"/>
  <c r="BW130" i="364"/>
  <c r="BV130" i="364"/>
  <c r="BU130" i="364"/>
  <c r="BT130" i="364"/>
  <c r="BS130" i="364"/>
  <c r="BR130" i="364"/>
  <c r="BQ130" i="364"/>
  <c r="BP130" i="364"/>
  <c r="BO130" i="364"/>
  <c r="BN130" i="364"/>
  <c r="BM130" i="364"/>
  <c r="BL130" i="364"/>
  <c r="BK130" i="364"/>
  <c r="BJ130" i="364"/>
  <c r="BI130" i="364"/>
  <c r="BH130" i="364"/>
  <c r="BG130" i="364"/>
  <c r="BF130" i="364"/>
  <c r="BE130" i="364"/>
  <c r="BD130" i="364"/>
  <c r="BC130" i="364"/>
  <c r="BB130" i="364"/>
  <c r="BA130" i="364"/>
  <c r="AZ130" i="364"/>
  <c r="AY130" i="364"/>
  <c r="AX130" i="364"/>
  <c r="AW130" i="364"/>
  <c r="AV130" i="364"/>
  <c r="AU130" i="364"/>
  <c r="AT130" i="364"/>
  <c r="AS130" i="364"/>
  <c r="AR130" i="364"/>
  <c r="AQ130" i="364"/>
  <c r="AP130" i="364"/>
  <c r="AO130" i="364"/>
  <c r="AN130" i="364"/>
  <c r="AM130" i="364"/>
  <c r="AL130" i="364"/>
  <c r="AK130" i="364"/>
  <c r="AJ130" i="364"/>
  <c r="AI130" i="364"/>
  <c r="AH130" i="364"/>
  <c r="AG130" i="364"/>
  <c r="AF130" i="364"/>
  <c r="AE130" i="364"/>
  <c r="AD130" i="364"/>
  <c r="AC130" i="364"/>
  <c r="AB130" i="364"/>
  <c r="AA130" i="364"/>
  <c r="Z130" i="364"/>
  <c r="Y130" i="364"/>
  <c r="X130" i="364"/>
  <c r="W130" i="364"/>
  <c r="V130" i="364"/>
  <c r="U130" i="364"/>
  <c r="T130" i="364"/>
  <c r="S130" i="364"/>
  <c r="R130" i="364"/>
  <c r="Q130" i="364"/>
  <c r="CA129" i="364"/>
  <c r="CA128" i="364"/>
  <c r="BZ128" i="364"/>
  <c r="BY128" i="364"/>
  <c r="CB128" i="364" s="1"/>
  <c r="P128" i="364"/>
  <c r="N128" i="364"/>
  <c r="E128" i="364"/>
  <c r="D128" i="364"/>
  <c r="C128" i="364"/>
  <c r="CA127" i="364"/>
  <c r="BZ127" i="364"/>
  <c r="BY127" i="364"/>
  <c r="CB127" i="364" s="1"/>
  <c r="P127" i="364"/>
  <c r="N127" i="364"/>
  <c r="E127" i="364"/>
  <c r="D127" i="364"/>
  <c r="C127" i="364"/>
  <c r="CA126" i="364"/>
  <c r="BZ126" i="364"/>
  <c r="BY126" i="364"/>
  <c r="CB126" i="364" s="1"/>
  <c r="P126" i="364"/>
  <c r="N126" i="364"/>
  <c r="E126" i="364"/>
  <c r="D126" i="364"/>
  <c r="C126" i="364"/>
  <c r="CA125" i="364"/>
  <c r="BZ125" i="364"/>
  <c r="BY125" i="364"/>
  <c r="CB125" i="364" s="1"/>
  <c r="P125" i="364"/>
  <c r="N125" i="364"/>
  <c r="E125" i="364"/>
  <c r="D125" i="364"/>
  <c r="C125" i="364"/>
  <c r="CA124" i="364"/>
  <c r="BZ124" i="364"/>
  <c r="D124" i="364" s="1"/>
  <c r="BY124" i="364"/>
  <c r="P124" i="364"/>
  <c r="N124" i="364"/>
  <c r="E124" i="364"/>
  <c r="C124" i="364"/>
  <c r="CA123" i="364"/>
  <c r="BZ123" i="364"/>
  <c r="D123" i="364" s="1"/>
  <c r="BY123" i="364"/>
  <c r="P123" i="364"/>
  <c r="N123" i="364"/>
  <c r="E123" i="364"/>
  <c r="C123" i="364"/>
  <c r="CA122" i="364"/>
  <c r="BZ122" i="364"/>
  <c r="D122" i="364" s="1"/>
  <c r="BY122" i="364"/>
  <c r="P122" i="364"/>
  <c r="N122" i="364"/>
  <c r="E122" i="364"/>
  <c r="C122" i="364"/>
  <c r="CA121" i="364"/>
  <c r="BZ121" i="364"/>
  <c r="D121" i="364" s="1"/>
  <c r="BY121" i="364"/>
  <c r="P121" i="364"/>
  <c r="N121" i="364"/>
  <c r="E121" i="364"/>
  <c r="C121" i="364"/>
  <c r="CA120" i="364"/>
  <c r="BZ120" i="364"/>
  <c r="D120" i="364" s="1"/>
  <c r="BY120" i="364"/>
  <c r="P120" i="364"/>
  <c r="N120" i="364"/>
  <c r="E120" i="364"/>
  <c r="C120" i="364"/>
  <c r="CA119" i="364"/>
  <c r="BZ119" i="364"/>
  <c r="D119" i="364" s="1"/>
  <c r="BY119" i="364"/>
  <c r="P119" i="364"/>
  <c r="N119" i="364"/>
  <c r="E119" i="364"/>
  <c r="C119" i="364"/>
  <c r="CA118" i="364"/>
  <c r="BZ118" i="364"/>
  <c r="D118" i="364" s="1"/>
  <c r="BY118" i="364"/>
  <c r="P118" i="364"/>
  <c r="N118" i="364"/>
  <c r="E118" i="364"/>
  <c r="C118" i="364"/>
  <c r="CA117" i="364"/>
  <c r="BZ117" i="364"/>
  <c r="D117" i="364" s="1"/>
  <c r="BY117" i="364"/>
  <c r="P117" i="364"/>
  <c r="N117" i="364"/>
  <c r="E117" i="364"/>
  <c r="C117" i="364"/>
  <c r="CA116" i="364"/>
  <c r="BZ116" i="364"/>
  <c r="D116" i="364" s="1"/>
  <c r="BY116" i="364"/>
  <c r="P116" i="364"/>
  <c r="N116" i="364"/>
  <c r="E116" i="364"/>
  <c r="C116" i="364"/>
  <c r="CA115" i="364"/>
  <c r="BZ115" i="364"/>
  <c r="D115" i="364" s="1"/>
  <c r="BY115" i="364"/>
  <c r="P115" i="364"/>
  <c r="N115" i="364"/>
  <c r="E115" i="364"/>
  <c r="C115" i="364"/>
  <c r="CA114" i="364"/>
  <c r="BZ114" i="364"/>
  <c r="D114" i="364" s="1"/>
  <c r="BY114" i="364"/>
  <c r="P114" i="364"/>
  <c r="N114" i="364"/>
  <c r="E114" i="364"/>
  <c r="C114" i="364"/>
  <c r="CA113" i="364"/>
  <c r="BZ113" i="364"/>
  <c r="D113" i="364" s="1"/>
  <c r="BY113" i="364"/>
  <c r="P113" i="364"/>
  <c r="N113" i="364"/>
  <c r="E113" i="364"/>
  <c r="C113" i="364"/>
  <c r="CA112" i="364"/>
  <c r="BZ112" i="364"/>
  <c r="D112" i="364" s="1"/>
  <c r="BY112" i="364"/>
  <c r="P112" i="364"/>
  <c r="N112" i="364"/>
  <c r="E112" i="364"/>
  <c r="C112" i="364"/>
  <c r="CA111" i="364"/>
  <c r="BZ111" i="364"/>
  <c r="D111" i="364" s="1"/>
  <c r="BY111" i="364"/>
  <c r="P111" i="364"/>
  <c r="N111" i="364"/>
  <c r="E111" i="364"/>
  <c r="C111" i="364"/>
  <c r="CA110" i="364"/>
  <c r="BZ110" i="364"/>
  <c r="D110" i="364" s="1"/>
  <c r="BY110" i="364"/>
  <c r="P110" i="364"/>
  <c r="N110" i="364"/>
  <c r="E110" i="364"/>
  <c r="C110" i="364"/>
  <c r="CA109" i="364"/>
  <c r="BZ109" i="364"/>
  <c r="BZ129" i="364" s="1"/>
  <c r="BY109" i="364"/>
  <c r="P109" i="364"/>
  <c r="N109" i="364"/>
  <c r="E109" i="364"/>
  <c r="C109" i="364"/>
  <c r="CD107" i="364"/>
  <c r="CC107" i="364"/>
  <c r="CB107" i="364"/>
  <c r="K107" i="364"/>
  <c r="A107" i="364"/>
  <c r="A108" i="364" s="1"/>
  <c r="A109" i="364" s="1"/>
  <c r="A110" i="364" s="1"/>
  <c r="A111" i="364" s="1"/>
  <c r="A112" i="364" s="1"/>
  <c r="A113" i="364" s="1"/>
  <c r="A114" i="364" s="1"/>
  <c r="A115" i="364" s="1"/>
  <c r="A116" i="364" s="1"/>
  <c r="A117" i="364" s="1"/>
  <c r="A118" i="364" s="1"/>
  <c r="A119" i="364" s="1"/>
  <c r="A120" i="364" s="1"/>
  <c r="A121" i="364" s="1"/>
  <c r="A122" i="364" s="1"/>
  <c r="A123" i="364" s="1"/>
  <c r="A124" i="364" s="1"/>
  <c r="A125" i="364" s="1"/>
  <c r="A126" i="364" s="1"/>
  <c r="A127" i="364" s="1"/>
  <c r="A128" i="364" s="1"/>
  <c r="A129" i="364" s="1"/>
  <c r="A130" i="364" s="1"/>
  <c r="A131" i="364" s="1"/>
  <c r="A132" i="364" s="1"/>
  <c r="A134" i="364" s="1"/>
  <c r="A135" i="364" s="1"/>
  <c r="A136" i="364" s="1"/>
  <c r="A137" i="364" s="1"/>
  <c r="A138" i="364" s="1"/>
  <c r="BX103" i="364"/>
  <c r="BW103" i="364"/>
  <c r="BV103" i="364"/>
  <c r="BU103" i="364"/>
  <c r="BT103" i="364"/>
  <c r="BS103" i="364"/>
  <c r="BR103" i="364"/>
  <c r="BQ103" i="364"/>
  <c r="BP103" i="364"/>
  <c r="BO103" i="364"/>
  <c r="BN103" i="364"/>
  <c r="BM103" i="364"/>
  <c r="BL103" i="364"/>
  <c r="BK103" i="364"/>
  <c r="BJ103" i="364"/>
  <c r="BI103" i="364"/>
  <c r="BH103" i="364"/>
  <c r="BG103" i="364"/>
  <c r="BF103" i="364"/>
  <c r="BE103" i="364"/>
  <c r="BD103" i="364"/>
  <c r="BC103" i="364"/>
  <c r="BB103" i="364"/>
  <c r="BA103" i="364"/>
  <c r="AZ103" i="364"/>
  <c r="AY103" i="364"/>
  <c r="AX103" i="364"/>
  <c r="AW103" i="364"/>
  <c r="AV103" i="364"/>
  <c r="AU103" i="364"/>
  <c r="AT103" i="364"/>
  <c r="AS103" i="364"/>
  <c r="AR103" i="364"/>
  <c r="AQ103" i="364"/>
  <c r="AP103" i="364"/>
  <c r="AO103" i="364"/>
  <c r="AN103" i="364"/>
  <c r="AM103" i="364"/>
  <c r="AL103" i="364"/>
  <c r="AK103" i="364"/>
  <c r="AJ103" i="364"/>
  <c r="AI103" i="364"/>
  <c r="AH103" i="364"/>
  <c r="AG103" i="364"/>
  <c r="AF103" i="364"/>
  <c r="AE103" i="364"/>
  <c r="AD103" i="364"/>
  <c r="AC103" i="364"/>
  <c r="AB103" i="364"/>
  <c r="AA103" i="364"/>
  <c r="Z103" i="364"/>
  <c r="Y103" i="364"/>
  <c r="X103" i="364"/>
  <c r="W103" i="364"/>
  <c r="V103" i="364"/>
  <c r="U103" i="364"/>
  <c r="T103" i="364"/>
  <c r="S103" i="364"/>
  <c r="R103" i="364"/>
  <c r="Q103" i="364"/>
  <c r="BX102" i="364"/>
  <c r="BW102" i="364"/>
  <c r="BV102" i="364"/>
  <c r="BU102" i="364"/>
  <c r="BT102" i="364"/>
  <c r="BS102" i="364"/>
  <c r="BR102" i="364"/>
  <c r="BQ102" i="364"/>
  <c r="BP102" i="364"/>
  <c r="BO102" i="364"/>
  <c r="BN102" i="364"/>
  <c r="BM102" i="364"/>
  <c r="BL102" i="364"/>
  <c r="BK102" i="364"/>
  <c r="BJ102" i="364"/>
  <c r="BI102" i="364"/>
  <c r="BH102" i="364"/>
  <c r="BG102" i="364"/>
  <c r="BF102" i="364"/>
  <c r="BE102" i="364"/>
  <c r="BD102" i="364"/>
  <c r="BC102" i="364"/>
  <c r="BB102" i="364"/>
  <c r="BA102" i="364"/>
  <c r="AZ102" i="364"/>
  <c r="AY102" i="364"/>
  <c r="AX102" i="364"/>
  <c r="AW102" i="364"/>
  <c r="AV102" i="364"/>
  <c r="AU102" i="364"/>
  <c r="AT102" i="364"/>
  <c r="AS102" i="364"/>
  <c r="AR102" i="364"/>
  <c r="AQ102" i="364"/>
  <c r="AP102" i="364"/>
  <c r="AO102" i="364"/>
  <c r="AN102" i="364"/>
  <c r="AM102" i="364"/>
  <c r="AL102" i="364"/>
  <c r="AK102" i="364"/>
  <c r="AJ102" i="364"/>
  <c r="AI102" i="364"/>
  <c r="AH102" i="364"/>
  <c r="AG102" i="364"/>
  <c r="AF102" i="364"/>
  <c r="AE102" i="364"/>
  <c r="AD102" i="364"/>
  <c r="AC102" i="364"/>
  <c r="AB102" i="364"/>
  <c r="AA102" i="364"/>
  <c r="Z102" i="364"/>
  <c r="Y102" i="364"/>
  <c r="X102" i="364"/>
  <c r="W102" i="364"/>
  <c r="V102" i="364"/>
  <c r="U102" i="364"/>
  <c r="T102" i="364"/>
  <c r="S102" i="364"/>
  <c r="R102" i="364"/>
  <c r="Q102" i="364"/>
  <c r="P102" i="364"/>
  <c r="H102" i="364"/>
  <c r="CC100" i="364" s="1"/>
  <c r="CD100" i="364" s="1"/>
  <c r="BX101" i="364"/>
  <c r="BW101" i="364"/>
  <c r="BV101" i="364"/>
  <c r="BU101" i="364"/>
  <c r="BT101" i="364"/>
  <c r="BS101" i="364"/>
  <c r="BR101" i="364"/>
  <c r="BQ101" i="364"/>
  <c r="BP101" i="364"/>
  <c r="BO101" i="364"/>
  <c r="BN101" i="364"/>
  <c r="BM101" i="364"/>
  <c r="BL101" i="364"/>
  <c r="BK101" i="364"/>
  <c r="BJ101" i="364"/>
  <c r="BI101" i="364"/>
  <c r="BH101" i="364"/>
  <c r="BG101" i="364"/>
  <c r="BF101" i="364"/>
  <c r="BE101" i="364"/>
  <c r="BD101" i="364"/>
  <c r="BC101" i="364"/>
  <c r="BB101" i="364"/>
  <c r="BA101" i="364"/>
  <c r="AZ101" i="364"/>
  <c r="AY101" i="364"/>
  <c r="AX101" i="364"/>
  <c r="AW101" i="364"/>
  <c r="AV101" i="364"/>
  <c r="AU101" i="364"/>
  <c r="AT101" i="364"/>
  <c r="AS101" i="364"/>
  <c r="AR101" i="364"/>
  <c r="AQ101" i="364"/>
  <c r="AP101" i="364"/>
  <c r="AO101" i="364"/>
  <c r="AN101" i="364"/>
  <c r="AM101" i="364"/>
  <c r="AL101" i="364"/>
  <c r="AK101" i="364"/>
  <c r="AJ101" i="364"/>
  <c r="AI101" i="364"/>
  <c r="AH101" i="364"/>
  <c r="AG101" i="364"/>
  <c r="AF101" i="364"/>
  <c r="AE101" i="364"/>
  <c r="AD101" i="364"/>
  <c r="AC101" i="364"/>
  <c r="AB101" i="364"/>
  <c r="AA101" i="364"/>
  <c r="Z101" i="364"/>
  <c r="Y101" i="364"/>
  <c r="X101" i="364"/>
  <c r="W101" i="364"/>
  <c r="V101" i="364"/>
  <c r="U101" i="364"/>
  <c r="T101" i="364"/>
  <c r="S101" i="364"/>
  <c r="R101" i="364"/>
  <c r="Q101" i="364"/>
  <c r="P101" i="364"/>
  <c r="BX100" i="364"/>
  <c r="BW100" i="364"/>
  <c r="BV100" i="364"/>
  <c r="BU100" i="364"/>
  <c r="BT100" i="364"/>
  <c r="BS100" i="364"/>
  <c r="BR100" i="364"/>
  <c r="BQ100" i="364"/>
  <c r="BP100" i="364"/>
  <c r="BO100" i="364"/>
  <c r="BN100" i="364"/>
  <c r="BM100" i="364"/>
  <c r="BL100" i="364"/>
  <c r="BK100" i="364"/>
  <c r="BJ100" i="364"/>
  <c r="BI100" i="364"/>
  <c r="BH100" i="364"/>
  <c r="BG100" i="364"/>
  <c r="BF100" i="364"/>
  <c r="BE100" i="364"/>
  <c r="BD100" i="364"/>
  <c r="BC100" i="364"/>
  <c r="BB100" i="364"/>
  <c r="BA100" i="364"/>
  <c r="AZ100" i="364"/>
  <c r="AY100" i="364"/>
  <c r="AX100" i="364"/>
  <c r="AW100" i="364"/>
  <c r="AV100" i="364"/>
  <c r="AU100" i="364"/>
  <c r="AT100" i="364"/>
  <c r="AS100" i="364"/>
  <c r="AR100" i="364"/>
  <c r="AQ100" i="364"/>
  <c r="AP100" i="364"/>
  <c r="AO100" i="364"/>
  <c r="AN100" i="364"/>
  <c r="AM100" i="364"/>
  <c r="AL100" i="364"/>
  <c r="AK100" i="364"/>
  <c r="AJ100" i="364"/>
  <c r="AI100" i="364"/>
  <c r="AH100" i="364"/>
  <c r="AG100" i="364"/>
  <c r="AF100" i="364"/>
  <c r="AE100" i="364"/>
  <c r="AD100" i="364"/>
  <c r="AC100" i="364"/>
  <c r="AB100" i="364"/>
  <c r="AA100" i="364"/>
  <c r="Z100" i="364"/>
  <c r="Y100" i="364"/>
  <c r="X100" i="364"/>
  <c r="W100" i="364"/>
  <c r="V100" i="364"/>
  <c r="U100" i="364"/>
  <c r="T100" i="364"/>
  <c r="S100" i="364"/>
  <c r="R100" i="364"/>
  <c r="Q100" i="364"/>
  <c r="P100" i="364"/>
  <c r="N100" i="364"/>
  <c r="BX99" i="364"/>
  <c r="BW99" i="364"/>
  <c r="BV99" i="364"/>
  <c r="BU99" i="364"/>
  <c r="BT99" i="364"/>
  <c r="BS99" i="364"/>
  <c r="BR99" i="364"/>
  <c r="BQ99" i="364"/>
  <c r="BP99" i="364"/>
  <c r="BO99" i="364"/>
  <c r="BN99" i="364"/>
  <c r="BM99" i="364"/>
  <c r="BL99" i="364"/>
  <c r="BK99" i="364"/>
  <c r="BJ99" i="364"/>
  <c r="BI99" i="364"/>
  <c r="BH99" i="364"/>
  <c r="BG99" i="364"/>
  <c r="BF99" i="364"/>
  <c r="BE99" i="364"/>
  <c r="BD99" i="364"/>
  <c r="BC99" i="364"/>
  <c r="BB99" i="364"/>
  <c r="BA99" i="364"/>
  <c r="AZ99" i="364"/>
  <c r="AY99" i="364"/>
  <c r="AX99" i="364"/>
  <c r="AW99" i="364"/>
  <c r="AV99" i="364"/>
  <c r="AU99" i="364"/>
  <c r="AT99" i="364"/>
  <c r="AS99" i="364"/>
  <c r="AR99" i="364"/>
  <c r="AQ99" i="364"/>
  <c r="AP99" i="364"/>
  <c r="AO99" i="364"/>
  <c r="AN99" i="364"/>
  <c r="AM99" i="364"/>
  <c r="AL99" i="364"/>
  <c r="AK99" i="364"/>
  <c r="AJ99" i="364"/>
  <c r="AI99" i="364"/>
  <c r="AH99" i="364"/>
  <c r="AG99" i="364"/>
  <c r="AF99" i="364"/>
  <c r="AE99" i="364"/>
  <c r="AD99" i="364"/>
  <c r="AC99" i="364"/>
  <c r="AB99" i="364"/>
  <c r="AA99" i="364"/>
  <c r="Z99" i="364"/>
  <c r="Y99" i="364"/>
  <c r="X99" i="364"/>
  <c r="W99" i="364"/>
  <c r="V99" i="364"/>
  <c r="U99" i="364"/>
  <c r="T99" i="364"/>
  <c r="S99" i="364"/>
  <c r="R99" i="364"/>
  <c r="Q99" i="364"/>
  <c r="N99" i="364"/>
  <c r="BX98" i="364"/>
  <c r="BW98" i="364"/>
  <c r="BV98" i="364"/>
  <c r="BU98" i="364"/>
  <c r="BT98" i="364"/>
  <c r="BS98" i="364"/>
  <c r="BR98" i="364"/>
  <c r="BQ98" i="364"/>
  <c r="BP98" i="364"/>
  <c r="BO98" i="364"/>
  <c r="BN98" i="364"/>
  <c r="BM98" i="364"/>
  <c r="BL98" i="364"/>
  <c r="BK98" i="364"/>
  <c r="BJ98" i="364"/>
  <c r="BI98" i="364"/>
  <c r="BH98" i="364"/>
  <c r="BG98" i="364"/>
  <c r="BF98" i="364"/>
  <c r="BE98" i="364"/>
  <c r="BD98" i="364"/>
  <c r="BC98" i="364"/>
  <c r="BB98" i="364"/>
  <c r="BA98" i="364"/>
  <c r="AZ98" i="364"/>
  <c r="AY98" i="364"/>
  <c r="AX98" i="364"/>
  <c r="AW98" i="364"/>
  <c r="AV98" i="364"/>
  <c r="AU98" i="364"/>
  <c r="AT98" i="364"/>
  <c r="AS98" i="364"/>
  <c r="AR98" i="364"/>
  <c r="AQ98" i="364"/>
  <c r="AP98" i="364"/>
  <c r="AO98" i="364"/>
  <c r="AN98" i="364"/>
  <c r="AM98" i="364"/>
  <c r="AL98" i="364"/>
  <c r="AK98" i="364"/>
  <c r="AJ98" i="364"/>
  <c r="AI98" i="364"/>
  <c r="AH98" i="364"/>
  <c r="AG98" i="364"/>
  <c r="AF98" i="364"/>
  <c r="AE98" i="364"/>
  <c r="AD98" i="364"/>
  <c r="AC98" i="364"/>
  <c r="AB98" i="364"/>
  <c r="AA98" i="364"/>
  <c r="Z98" i="364"/>
  <c r="Y98" i="364"/>
  <c r="X98" i="364"/>
  <c r="W98" i="364"/>
  <c r="V98" i="364"/>
  <c r="U98" i="364"/>
  <c r="T98" i="364"/>
  <c r="S98" i="364"/>
  <c r="R98" i="364"/>
  <c r="Q98" i="364"/>
  <c r="G98" i="364"/>
  <c r="CD96" i="364"/>
  <c r="CC96" i="364"/>
  <c r="BX96" i="364"/>
  <c r="BW96" i="364"/>
  <c r="BV96" i="364"/>
  <c r="BU96" i="364"/>
  <c r="BT96" i="364"/>
  <c r="BS96" i="364"/>
  <c r="BR96" i="364"/>
  <c r="BQ96" i="364"/>
  <c r="BP96" i="364"/>
  <c r="BO96" i="364"/>
  <c r="BN96" i="364"/>
  <c r="BM96" i="364"/>
  <c r="BL96" i="364"/>
  <c r="BK96" i="364"/>
  <c r="BJ96" i="364"/>
  <c r="BI96" i="364"/>
  <c r="BH96" i="364"/>
  <c r="BG96" i="364"/>
  <c r="BF96" i="364"/>
  <c r="BE96" i="364"/>
  <c r="BD96" i="364"/>
  <c r="BC96" i="364"/>
  <c r="BB96" i="364"/>
  <c r="BA96" i="364"/>
  <c r="AZ96" i="364"/>
  <c r="AY96" i="364"/>
  <c r="AX96" i="364"/>
  <c r="AW96" i="364"/>
  <c r="AV96" i="364"/>
  <c r="AU96" i="364"/>
  <c r="AT96" i="364"/>
  <c r="AS96" i="364"/>
  <c r="AR96" i="364"/>
  <c r="AQ96" i="364"/>
  <c r="AP96" i="364"/>
  <c r="AO96" i="364"/>
  <c r="AN96" i="364"/>
  <c r="AM96" i="364"/>
  <c r="AL96" i="364"/>
  <c r="AK96" i="364"/>
  <c r="AJ96" i="364"/>
  <c r="AI96" i="364"/>
  <c r="AH96" i="364"/>
  <c r="AG96" i="364"/>
  <c r="AF96" i="364"/>
  <c r="AE96" i="364"/>
  <c r="AD96" i="364"/>
  <c r="AC96" i="364"/>
  <c r="AB96" i="364"/>
  <c r="AA96" i="364"/>
  <c r="Z96" i="364"/>
  <c r="Y96" i="364"/>
  <c r="X96" i="364"/>
  <c r="W96" i="364"/>
  <c r="V96" i="364"/>
  <c r="U96" i="364"/>
  <c r="T96" i="364"/>
  <c r="S96" i="364"/>
  <c r="R96" i="364"/>
  <c r="Q96" i="364"/>
  <c r="CA94" i="364"/>
  <c r="BZ94" i="364"/>
  <c r="CB94" i="364" s="1"/>
  <c r="BY94" i="364"/>
  <c r="P94" i="364"/>
  <c r="N94" i="364"/>
  <c r="E94" i="364"/>
  <c r="C94" i="364"/>
  <c r="CA93" i="364"/>
  <c r="BZ93" i="364"/>
  <c r="CB93" i="364" s="1"/>
  <c r="BY93" i="364"/>
  <c r="P93" i="364"/>
  <c r="N93" i="364"/>
  <c r="E93" i="364"/>
  <c r="C93" i="364"/>
  <c r="CA92" i="364"/>
  <c r="E92" i="364" s="1"/>
  <c r="BZ92" i="364"/>
  <c r="CB92" i="364" s="1"/>
  <c r="BY92" i="364"/>
  <c r="P92" i="364"/>
  <c r="N92" i="364"/>
  <c r="C92" i="364"/>
  <c r="CB91" i="364"/>
  <c r="CA91" i="364"/>
  <c r="BZ91" i="364"/>
  <c r="BY91" i="364"/>
  <c r="P91" i="364"/>
  <c r="N91" i="364"/>
  <c r="E91" i="364"/>
  <c r="D91" i="364"/>
  <c r="C91" i="364"/>
  <c r="CA90" i="364"/>
  <c r="CB90" i="364" s="1"/>
  <c r="BZ90" i="364"/>
  <c r="BY90" i="364"/>
  <c r="P90" i="364"/>
  <c r="N90" i="364"/>
  <c r="E90" i="364"/>
  <c r="D90" i="364"/>
  <c r="C90" i="364"/>
  <c r="CB89" i="364"/>
  <c r="CA89" i="364"/>
  <c r="BZ89" i="364"/>
  <c r="BY89" i="364"/>
  <c r="P89" i="364"/>
  <c r="N89" i="364"/>
  <c r="F89" i="364"/>
  <c r="E89" i="364"/>
  <c r="D89" i="364"/>
  <c r="C89" i="364"/>
  <c r="CA88" i="364"/>
  <c r="BZ88" i="364"/>
  <c r="CB88" i="364" s="1"/>
  <c r="BY88" i="364"/>
  <c r="P88" i="364"/>
  <c r="N88" i="364"/>
  <c r="E88" i="364"/>
  <c r="D88" i="364"/>
  <c r="C88" i="364"/>
  <c r="CA87" i="364"/>
  <c r="BZ87" i="364"/>
  <c r="CB87" i="364" s="1"/>
  <c r="BY87" i="364"/>
  <c r="P87" i="364"/>
  <c r="N87" i="364"/>
  <c r="E87" i="364"/>
  <c r="D87" i="364"/>
  <c r="C87" i="364"/>
  <c r="CA86" i="364"/>
  <c r="CB86" i="364" s="1"/>
  <c r="BZ86" i="364"/>
  <c r="BY86" i="364"/>
  <c r="P86" i="364"/>
  <c r="N86" i="364"/>
  <c r="E86" i="364"/>
  <c r="D86" i="364"/>
  <c r="C86" i="364"/>
  <c r="CB85" i="364"/>
  <c r="CA85" i="364"/>
  <c r="BZ85" i="364"/>
  <c r="BY85" i="364"/>
  <c r="P85" i="364"/>
  <c r="N85" i="364"/>
  <c r="F85" i="364"/>
  <c r="E85" i="364"/>
  <c r="D85" i="364"/>
  <c r="C85" i="364"/>
  <c r="CA84" i="364"/>
  <c r="BZ84" i="364"/>
  <c r="CB84" i="364" s="1"/>
  <c r="BY84" i="364"/>
  <c r="P84" i="364"/>
  <c r="N84" i="364"/>
  <c r="E84" i="364"/>
  <c r="D84" i="364"/>
  <c r="C84" i="364"/>
  <c r="CA83" i="364"/>
  <c r="BZ83" i="364"/>
  <c r="CB83" i="364" s="1"/>
  <c r="BY83" i="364"/>
  <c r="P83" i="364"/>
  <c r="N83" i="364"/>
  <c r="E83" i="364"/>
  <c r="D83" i="364"/>
  <c r="C83" i="364"/>
  <c r="CA82" i="364"/>
  <c r="CB82" i="364" s="1"/>
  <c r="BZ82" i="364"/>
  <c r="BY82" i="364"/>
  <c r="P82" i="364"/>
  <c r="N82" i="364"/>
  <c r="E82" i="364"/>
  <c r="D82" i="364"/>
  <c r="C82" i="364"/>
  <c r="CA81" i="364"/>
  <c r="BZ81" i="364"/>
  <c r="CB81" i="364" s="1"/>
  <c r="BY81" i="364"/>
  <c r="P81" i="364"/>
  <c r="N81" i="364"/>
  <c r="E81" i="364"/>
  <c r="D81" i="364"/>
  <c r="C81" i="364"/>
  <c r="CA80" i="364"/>
  <c r="BZ80" i="364"/>
  <c r="BY80" i="364"/>
  <c r="CB80" i="364" s="1"/>
  <c r="P80" i="364"/>
  <c r="N80" i="364"/>
  <c r="E80" i="364"/>
  <c r="D80" i="364"/>
  <c r="C80" i="364"/>
  <c r="CA79" i="364"/>
  <c r="AF37" i="364" s="1"/>
  <c r="BZ79" i="364"/>
  <c r="BY79" i="364"/>
  <c r="CB79" i="364" s="1"/>
  <c r="P79" i="364"/>
  <c r="N79" i="364"/>
  <c r="E79" i="364"/>
  <c r="D79" i="364"/>
  <c r="C79" i="364"/>
  <c r="CA78" i="364"/>
  <c r="BZ78" i="364"/>
  <c r="BY78" i="364"/>
  <c r="CB78" i="364" s="1"/>
  <c r="P78" i="364"/>
  <c r="N78" i="364"/>
  <c r="E78" i="364"/>
  <c r="D78" i="364"/>
  <c r="C78" i="364"/>
  <c r="CA77" i="364"/>
  <c r="BZ77" i="364"/>
  <c r="BY77" i="364"/>
  <c r="V49" i="364" s="1"/>
  <c r="P77" i="364"/>
  <c r="N77" i="364"/>
  <c r="E77" i="364"/>
  <c r="D77" i="364"/>
  <c r="C77" i="364"/>
  <c r="CA95" i="364"/>
  <c r="CB76" i="364"/>
  <c r="CC76" i="364" s="1"/>
  <c r="P76" i="364"/>
  <c r="N76" i="364"/>
  <c r="E76" i="364"/>
  <c r="D76" i="364"/>
  <c r="C76" i="364"/>
  <c r="CB75" i="364"/>
  <c r="CA75" i="364"/>
  <c r="BZ75" i="364"/>
  <c r="AA52" i="364" s="1"/>
  <c r="BY75" i="364"/>
  <c r="P75" i="364"/>
  <c r="N75" i="364"/>
  <c r="F75" i="364"/>
  <c r="E75" i="364"/>
  <c r="D75" i="364"/>
  <c r="C75" i="364"/>
  <c r="A74" i="364"/>
  <c r="A75" i="364" s="1"/>
  <c r="CC73" i="364"/>
  <c r="CD73" i="364" s="1"/>
  <c r="CB73" i="364"/>
  <c r="K73" i="364" s="1"/>
  <c r="AZ29" i="364" s="1"/>
  <c r="A73" i="364"/>
  <c r="V53" i="364"/>
  <c r="Q53" i="364"/>
  <c r="O53" i="364"/>
  <c r="AF52" i="364"/>
  <c r="Q52" i="364"/>
  <c r="O52" i="364"/>
  <c r="AA51" i="364"/>
  <c r="Q51" i="364"/>
  <c r="O51" i="364"/>
  <c r="AF50" i="364"/>
  <c r="V50" i="364"/>
  <c r="Q50" i="364"/>
  <c r="O50" i="364"/>
  <c r="AF49" i="364"/>
  <c r="AA49" i="364"/>
  <c r="Q49" i="364"/>
  <c r="O49" i="364"/>
  <c r="O90" i="364" s="1"/>
  <c r="B90" i="364" s="1"/>
  <c r="AF48" i="364"/>
  <c r="AA48" i="364"/>
  <c r="V48" i="364"/>
  <c r="Q48" i="364"/>
  <c r="O48" i="364"/>
  <c r="AF47" i="364"/>
  <c r="AA47" i="364"/>
  <c r="V47" i="364"/>
  <c r="Q47" i="364"/>
  <c r="O47" i="364"/>
  <c r="O88" i="364" s="1"/>
  <c r="B88" i="364" s="1"/>
  <c r="AF46" i="364"/>
  <c r="AA46" i="364"/>
  <c r="V46" i="364"/>
  <c r="Q46" i="364"/>
  <c r="O46" i="364"/>
  <c r="O87" i="364" s="1"/>
  <c r="B87" i="364" s="1"/>
  <c r="AF45" i="364"/>
  <c r="AA45" i="364"/>
  <c r="V45" i="364"/>
  <c r="Q45" i="364"/>
  <c r="O45" i="364"/>
  <c r="O86" i="364" s="1"/>
  <c r="B86" i="364" s="1"/>
  <c r="AF44" i="364"/>
  <c r="AA44" i="364"/>
  <c r="V44" i="364"/>
  <c r="Q44" i="364"/>
  <c r="O44" i="364"/>
  <c r="O85" i="364" s="1"/>
  <c r="B85" i="364" s="1"/>
  <c r="CD43" i="364"/>
  <c r="AF43" i="364"/>
  <c r="AA43" i="364"/>
  <c r="V43" i="364"/>
  <c r="Q43" i="364"/>
  <c r="O43" i="364"/>
  <c r="AF42" i="364"/>
  <c r="AA42" i="364"/>
  <c r="V42" i="364"/>
  <c r="Q42" i="364"/>
  <c r="O42" i="364"/>
  <c r="O83" i="364" s="1"/>
  <c r="B83" i="364" s="1"/>
  <c r="AF41" i="364"/>
  <c r="AA41" i="364"/>
  <c r="V41" i="364"/>
  <c r="Q41" i="364"/>
  <c r="O41" i="364"/>
  <c r="O82" i="364" s="1"/>
  <c r="B82" i="364" s="1"/>
  <c r="AA40" i="364"/>
  <c r="V40" i="364"/>
  <c r="Q40" i="364"/>
  <c r="O40" i="364"/>
  <c r="O81" i="364" s="1"/>
  <c r="B81" i="364" s="1"/>
  <c r="AF39" i="364"/>
  <c r="V39" i="364"/>
  <c r="Q39" i="364"/>
  <c r="O39" i="364"/>
  <c r="AF38" i="364"/>
  <c r="AA38" i="364"/>
  <c r="Q38" i="364"/>
  <c r="O38" i="364"/>
  <c r="AA37" i="364"/>
  <c r="V37" i="364"/>
  <c r="Q37" i="364"/>
  <c r="O37" i="364"/>
  <c r="AF36" i="364"/>
  <c r="V36" i="364"/>
  <c r="Q36" i="364"/>
  <c r="O36" i="364"/>
  <c r="O77" i="364" s="1"/>
  <c r="B77" i="364" s="1"/>
  <c r="AF35" i="364"/>
  <c r="AA35" i="364"/>
  <c r="Q35" i="364"/>
  <c r="O35" i="364"/>
  <c r="O76" i="364" s="1"/>
  <c r="B76" i="364" s="1"/>
  <c r="AF34" i="364"/>
  <c r="AA34" i="364"/>
  <c r="V34" i="364"/>
  <c r="Q34" i="364"/>
  <c r="O34" i="364"/>
  <c r="O75" i="364" s="1"/>
  <c r="B75" i="364" s="1"/>
  <c r="CD29" i="364"/>
  <c r="BR29" i="364"/>
  <c r="BR27" i="364"/>
  <c r="CD27" i="364" s="1"/>
  <c r="AZ27" i="364"/>
  <c r="BZ26" i="364"/>
  <c r="BR23" i="364"/>
  <c r="CD23" i="364" s="1"/>
  <c r="AZ23" i="364"/>
  <c r="AJ23" i="364"/>
  <c r="BR21" i="364"/>
  <c r="CD21" i="364" s="1"/>
  <c r="AZ21" i="364"/>
  <c r="BT97" i="364" s="1"/>
  <c r="U17" i="364"/>
  <c r="BR16" i="364"/>
  <c r="AJ16" i="364"/>
  <c r="U16" i="364"/>
  <c r="BR15" i="364"/>
  <c r="AJ15" i="364"/>
  <c r="U15" i="364"/>
  <c r="BR14" i="364"/>
  <c r="U14" i="364"/>
  <c r="BR13" i="364"/>
  <c r="U13" i="364"/>
  <c r="CB8" i="364"/>
  <c r="CB7" i="364"/>
  <c r="CB6" i="364"/>
  <c r="BX239" i="363"/>
  <c r="BW239" i="363"/>
  <c r="BV239" i="363"/>
  <c r="BU239" i="363"/>
  <c r="BT239" i="363"/>
  <c r="BS239" i="363"/>
  <c r="BR239" i="363"/>
  <c r="BQ239" i="363"/>
  <c r="BP239" i="363"/>
  <c r="BO239" i="363"/>
  <c r="BN239" i="363"/>
  <c r="BM239" i="363"/>
  <c r="BL239" i="363"/>
  <c r="BK239" i="363"/>
  <c r="BJ239" i="363"/>
  <c r="BI239" i="363"/>
  <c r="BH239" i="363"/>
  <c r="BG239" i="363"/>
  <c r="BF239" i="363"/>
  <c r="BE239" i="363"/>
  <c r="BD239" i="363"/>
  <c r="BC239" i="363"/>
  <c r="BB239" i="363"/>
  <c r="BA239" i="363"/>
  <c r="AZ239" i="363"/>
  <c r="AY239" i="363"/>
  <c r="AX239" i="363"/>
  <c r="AW239" i="363"/>
  <c r="AV239" i="363"/>
  <c r="AU239" i="363"/>
  <c r="AT239" i="363"/>
  <c r="AS239" i="363"/>
  <c r="AR239" i="363"/>
  <c r="AQ239" i="363"/>
  <c r="AP239" i="363"/>
  <c r="AO239" i="363"/>
  <c r="AN239" i="363"/>
  <c r="AM239" i="363"/>
  <c r="AL239" i="363"/>
  <c r="AK239" i="363"/>
  <c r="AJ239" i="363"/>
  <c r="AI239" i="363"/>
  <c r="AH239" i="363"/>
  <c r="AG239" i="363"/>
  <c r="AF239" i="363"/>
  <c r="AE239" i="363"/>
  <c r="AD239" i="363"/>
  <c r="AC239" i="363"/>
  <c r="AB239" i="363"/>
  <c r="AA239" i="363"/>
  <c r="Z239" i="363"/>
  <c r="Y239" i="363"/>
  <c r="X239" i="363"/>
  <c r="W239" i="363"/>
  <c r="V239" i="363"/>
  <c r="U239" i="363"/>
  <c r="T239" i="363"/>
  <c r="S239" i="363"/>
  <c r="R239" i="363"/>
  <c r="Q239" i="363"/>
  <c r="BX238" i="363"/>
  <c r="BW238" i="363"/>
  <c r="BV238" i="363"/>
  <c r="BU238" i="363"/>
  <c r="BT238" i="363"/>
  <c r="BS238" i="363"/>
  <c r="BR238" i="363"/>
  <c r="BQ238" i="363"/>
  <c r="BP238" i="363"/>
  <c r="BO238" i="363"/>
  <c r="BN238" i="363"/>
  <c r="BM238" i="363"/>
  <c r="BL238" i="363"/>
  <c r="BK238" i="363"/>
  <c r="BJ238" i="363"/>
  <c r="BI238" i="363"/>
  <c r="BH238" i="363"/>
  <c r="BG238" i="363"/>
  <c r="BF238" i="363"/>
  <c r="BE238" i="363"/>
  <c r="BD238" i="363"/>
  <c r="BC238" i="363"/>
  <c r="BB238" i="363"/>
  <c r="BA238" i="363"/>
  <c r="AZ238" i="363"/>
  <c r="AY238" i="363"/>
  <c r="AX238" i="363"/>
  <c r="AW238" i="363"/>
  <c r="AV238" i="363"/>
  <c r="AU238" i="363"/>
  <c r="AT238" i="363"/>
  <c r="AS238" i="363"/>
  <c r="AR238" i="363"/>
  <c r="AQ238" i="363"/>
  <c r="AP238" i="363"/>
  <c r="AO238" i="363"/>
  <c r="AN238" i="363"/>
  <c r="AM238" i="363"/>
  <c r="AL238" i="363"/>
  <c r="AK238" i="363"/>
  <c r="AJ238" i="363"/>
  <c r="AI238" i="363"/>
  <c r="AH238" i="363"/>
  <c r="AG238" i="363"/>
  <c r="AF238" i="363"/>
  <c r="AE238" i="363"/>
  <c r="AD238" i="363"/>
  <c r="AC238" i="363"/>
  <c r="AB238" i="363"/>
  <c r="AA238" i="363"/>
  <c r="Z238" i="363"/>
  <c r="Y238" i="363"/>
  <c r="X238" i="363"/>
  <c r="W238" i="363"/>
  <c r="V238" i="363"/>
  <c r="U238" i="363"/>
  <c r="T238" i="363"/>
  <c r="S238" i="363"/>
  <c r="R238" i="363"/>
  <c r="Q238" i="363"/>
  <c r="P238" i="363"/>
  <c r="H238" i="363"/>
  <c r="CC236" i="363" s="1"/>
  <c r="CD236" i="363" s="1"/>
  <c r="BX237" i="363"/>
  <c r="BW237" i="363"/>
  <c r="BV237" i="363"/>
  <c r="BU237" i="363"/>
  <c r="BT237" i="363"/>
  <c r="BS237" i="363"/>
  <c r="BR237" i="363"/>
  <c r="BQ237" i="363"/>
  <c r="BP237" i="363"/>
  <c r="BO237" i="363"/>
  <c r="BN237" i="363"/>
  <c r="BM237" i="363"/>
  <c r="BL237" i="363"/>
  <c r="BK237" i="363"/>
  <c r="BJ237" i="363"/>
  <c r="BI237" i="363"/>
  <c r="BH237" i="363"/>
  <c r="BG237" i="363"/>
  <c r="BF237" i="363"/>
  <c r="BE237" i="363"/>
  <c r="BD237" i="363"/>
  <c r="BC237" i="363"/>
  <c r="BB237" i="363"/>
  <c r="BA237" i="363"/>
  <c r="AZ237" i="363"/>
  <c r="AY237" i="363"/>
  <c r="AX237" i="363"/>
  <c r="AW237" i="363"/>
  <c r="AV237" i="363"/>
  <c r="AU237" i="363"/>
  <c r="AT237" i="363"/>
  <c r="AS237" i="363"/>
  <c r="AR237" i="363"/>
  <c r="AQ237" i="363"/>
  <c r="AP237" i="363"/>
  <c r="AO237" i="363"/>
  <c r="AN237" i="363"/>
  <c r="AM237" i="363"/>
  <c r="AL237" i="363"/>
  <c r="AK237" i="363"/>
  <c r="AJ237" i="363"/>
  <c r="AI237" i="363"/>
  <c r="AH237" i="363"/>
  <c r="AG237" i="363"/>
  <c r="AF237" i="363"/>
  <c r="AE237" i="363"/>
  <c r="AD237" i="363"/>
  <c r="AC237" i="363"/>
  <c r="AB237" i="363"/>
  <c r="AA237" i="363"/>
  <c r="Z237" i="363"/>
  <c r="Y237" i="363"/>
  <c r="X237" i="363"/>
  <c r="W237" i="363"/>
  <c r="V237" i="363"/>
  <c r="U237" i="363"/>
  <c r="T237" i="363"/>
  <c r="S237" i="363"/>
  <c r="R237" i="363"/>
  <c r="Q237" i="363"/>
  <c r="P237" i="363"/>
  <c r="BX236" i="363"/>
  <c r="BW236" i="363"/>
  <c r="BV236" i="363"/>
  <c r="BU236" i="363"/>
  <c r="BT236" i="363"/>
  <c r="BS236" i="363"/>
  <c r="BR236" i="363"/>
  <c r="BQ236" i="363"/>
  <c r="BP236" i="363"/>
  <c r="BO236" i="363"/>
  <c r="BN236" i="363"/>
  <c r="BM236" i="363"/>
  <c r="BL236" i="363"/>
  <c r="BK236" i="363"/>
  <c r="BJ236" i="363"/>
  <c r="BI236" i="363"/>
  <c r="BH236" i="363"/>
  <c r="BG236" i="363"/>
  <c r="BF236" i="363"/>
  <c r="BE236" i="363"/>
  <c r="BD236" i="363"/>
  <c r="BC236" i="363"/>
  <c r="BB236" i="363"/>
  <c r="BA236" i="363"/>
  <c r="AZ236" i="363"/>
  <c r="AY236" i="363"/>
  <c r="AX236" i="363"/>
  <c r="AW236" i="363"/>
  <c r="AV236" i="363"/>
  <c r="AU236" i="363"/>
  <c r="AT236" i="363"/>
  <c r="AS236" i="363"/>
  <c r="AR236" i="363"/>
  <c r="AQ236" i="363"/>
  <c r="AP236" i="363"/>
  <c r="AO236" i="363"/>
  <c r="AN236" i="363"/>
  <c r="AM236" i="363"/>
  <c r="AL236" i="363"/>
  <c r="AK236" i="363"/>
  <c r="AJ236" i="363"/>
  <c r="AI236" i="363"/>
  <c r="AH236" i="363"/>
  <c r="AG236" i="363"/>
  <c r="AF236" i="363"/>
  <c r="AE236" i="363"/>
  <c r="AD236" i="363"/>
  <c r="AC236" i="363"/>
  <c r="AB236" i="363"/>
  <c r="AA236" i="363"/>
  <c r="Z236" i="363"/>
  <c r="Y236" i="363"/>
  <c r="X236" i="363"/>
  <c r="W236" i="363"/>
  <c r="V236" i="363"/>
  <c r="U236" i="363"/>
  <c r="T236" i="363"/>
  <c r="S236" i="363"/>
  <c r="R236" i="363"/>
  <c r="Q236" i="363"/>
  <c r="P236" i="363"/>
  <c r="N236" i="363"/>
  <c r="BX235" i="363"/>
  <c r="BW235" i="363"/>
  <c r="BV235" i="363"/>
  <c r="BU235" i="363"/>
  <c r="BT235" i="363"/>
  <c r="BS235" i="363"/>
  <c r="BR235" i="363"/>
  <c r="BQ235" i="363"/>
  <c r="BP235" i="363"/>
  <c r="BO235" i="363"/>
  <c r="BN235" i="363"/>
  <c r="BM235" i="363"/>
  <c r="BL235" i="363"/>
  <c r="BK235" i="363"/>
  <c r="BJ235" i="363"/>
  <c r="BI235" i="363"/>
  <c r="BH235" i="363"/>
  <c r="BG235" i="363"/>
  <c r="BF235" i="363"/>
  <c r="BE235" i="363"/>
  <c r="BD235" i="363"/>
  <c r="BC235" i="363"/>
  <c r="BB235" i="363"/>
  <c r="BA235" i="363"/>
  <c r="AZ235" i="363"/>
  <c r="AY235" i="363"/>
  <c r="AX235" i="363"/>
  <c r="AW235" i="363"/>
  <c r="AV235" i="363"/>
  <c r="AU235" i="363"/>
  <c r="AT235" i="363"/>
  <c r="AS235" i="363"/>
  <c r="AR235" i="363"/>
  <c r="AQ235" i="363"/>
  <c r="AP235" i="363"/>
  <c r="AO235" i="363"/>
  <c r="AN235" i="363"/>
  <c r="AM235" i="363"/>
  <c r="AL235" i="363"/>
  <c r="AK235" i="363"/>
  <c r="AJ235" i="363"/>
  <c r="AI235" i="363"/>
  <c r="AH235" i="363"/>
  <c r="AG235" i="363"/>
  <c r="AF235" i="363"/>
  <c r="AE235" i="363"/>
  <c r="AD235" i="363"/>
  <c r="AC235" i="363"/>
  <c r="AB235" i="363"/>
  <c r="AA235" i="363"/>
  <c r="Z235" i="363"/>
  <c r="Y235" i="363"/>
  <c r="X235" i="363"/>
  <c r="W235" i="363"/>
  <c r="V235" i="363"/>
  <c r="U235" i="363"/>
  <c r="T235" i="363"/>
  <c r="S235" i="363"/>
  <c r="R235" i="363"/>
  <c r="Q235" i="363"/>
  <c r="N235" i="363"/>
  <c r="BX234" i="363"/>
  <c r="BW234" i="363"/>
  <c r="BV234" i="363"/>
  <c r="BU234" i="363"/>
  <c r="BT234" i="363"/>
  <c r="BS234" i="363"/>
  <c r="BR234" i="363"/>
  <c r="BQ234" i="363"/>
  <c r="BP234" i="363"/>
  <c r="BO234" i="363"/>
  <c r="BN234" i="363"/>
  <c r="BM234" i="363"/>
  <c r="BL234" i="363"/>
  <c r="BK234" i="363"/>
  <c r="BJ234" i="363"/>
  <c r="BI234" i="363"/>
  <c r="BH234" i="363"/>
  <c r="BG234" i="363"/>
  <c r="BF234" i="363"/>
  <c r="BE234" i="363"/>
  <c r="BD234" i="363"/>
  <c r="BC234" i="363"/>
  <c r="BB234" i="363"/>
  <c r="BA234" i="363"/>
  <c r="AZ234" i="363"/>
  <c r="AY234" i="363"/>
  <c r="AX234" i="363"/>
  <c r="AW234" i="363"/>
  <c r="AV234" i="363"/>
  <c r="AU234" i="363"/>
  <c r="AT234" i="363"/>
  <c r="AS234" i="363"/>
  <c r="AR234" i="363"/>
  <c r="AQ234" i="363"/>
  <c r="AP234" i="363"/>
  <c r="AO234" i="363"/>
  <c r="AN234" i="363"/>
  <c r="AM234" i="363"/>
  <c r="AL234" i="363"/>
  <c r="AK234" i="363"/>
  <c r="AJ234" i="363"/>
  <c r="AI234" i="363"/>
  <c r="AH234" i="363"/>
  <c r="AG234" i="363"/>
  <c r="AF234" i="363"/>
  <c r="AE234" i="363"/>
  <c r="AD234" i="363"/>
  <c r="AC234" i="363"/>
  <c r="AB234" i="363"/>
  <c r="AA234" i="363"/>
  <c r="Z234" i="363"/>
  <c r="Y234" i="363"/>
  <c r="X234" i="363"/>
  <c r="W234" i="363"/>
  <c r="V234" i="363"/>
  <c r="U234" i="363"/>
  <c r="T234" i="363"/>
  <c r="S234" i="363"/>
  <c r="R234" i="363"/>
  <c r="Q234" i="363"/>
  <c r="G234" i="363" s="1"/>
  <c r="A233" i="363"/>
  <c r="A234" i="363" s="1"/>
  <c r="A236" i="363" s="1"/>
  <c r="A237" i="363" s="1"/>
  <c r="A238" i="363" s="1"/>
  <c r="A239" i="363" s="1"/>
  <c r="A240" i="363" s="1"/>
  <c r="CD232" i="363"/>
  <c r="CC232" i="363"/>
  <c r="BX232" i="363"/>
  <c r="BW232" i="363"/>
  <c r="BV232" i="363"/>
  <c r="BU232" i="363"/>
  <c r="BT232" i="363"/>
  <c r="BS232" i="363"/>
  <c r="BR232" i="363"/>
  <c r="BQ232" i="363"/>
  <c r="BP232" i="363"/>
  <c r="BO232" i="363"/>
  <c r="BN232" i="363"/>
  <c r="BM232" i="363"/>
  <c r="BL232" i="363"/>
  <c r="BK232" i="363"/>
  <c r="BJ232" i="363"/>
  <c r="BI232" i="363"/>
  <c r="BH232" i="363"/>
  <c r="BG232" i="363"/>
  <c r="BF232" i="363"/>
  <c r="BE232" i="363"/>
  <c r="BD232" i="363"/>
  <c r="BC232" i="363"/>
  <c r="BB232" i="363"/>
  <c r="BA232" i="363"/>
  <c r="AZ232" i="363"/>
  <c r="AY232" i="363"/>
  <c r="AX232" i="363"/>
  <c r="AW232" i="363"/>
  <c r="AV232" i="363"/>
  <c r="AU232" i="363"/>
  <c r="AT232" i="363"/>
  <c r="AS232" i="363"/>
  <c r="AR232" i="363"/>
  <c r="AQ232" i="363"/>
  <c r="AP232" i="363"/>
  <c r="AO232" i="363"/>
  <c r="AN232" i="363"/>
  <c r="AM232" i="363"/>
  <c r="AL232" i="363"/>
  <c r="AK232" i="363"/>
  <c r="AJ232" i="363"/>
  <c r="AI232" i="363"/>
  <c r="AH232" i="363"/>
  <c r="AG232" i="363"/>
  <c r="AF232" i="363"/>
  <c r="AE232" i="363"/>
  <c r="AD232" i="363"/>
  <c r="AC232" i="363"/>
  <c r="AB232" i="363"/>
  <c r="AA232" i="363"/>
  <c r="Z232" i="363"/>
  <c r="Y232" i="363"/>
  <c r="X232" i="363"/>
  <c r="W232" i="363"/>
  <c r="V232" i="363"/>
  <c r="U232" i="363"/>
  <c r="T232" i="363"/>
  <c r="S232" i="363"/>
  <c r="R232" i="363"/>
  <c r="Q232" i="363"/>
  <c r="CA230" i="363"/>
  <c r="E230" i="363" s="1"/>
  <c r="BZ230" i="363"/>
  <c r="D230" i="363" s="1"/>
  <c r="BY230" i="363"/>
  <c r="P230" i="363"/>
  <c r="N230" i="363"/>
  <c r="C230" i="363"/>
  <c r="CA229" i="363"/>
  <c r="E229" i="363" s="1"/>
  <c r="BZ229" i="363"/>
  <c r="D229" i="363" s="1"/>
  <c r="BY229" i="363"/>
  <c r="P229" i="363"/>
  <c r="N229" i="363"/>
  <c r="C229" i="363"/>
  <c r="CA228" i="363"/>
  <c r="E228" i="363" s="1"/>
  <c r="BZ228" i="363"/>
  <c r="D228" i="363" s="1"/>
  <c r="BY228" i="363"/>
  <c r="P228" i="363"/>
  <c r="N228" i="363"/>
  <c r="C228" i="363"/>
  <c r="CA227" i="363"/>
  <c r="E227" i="363" s="1"/>
  <c r="BZ227" i="363"/>
  <c r="D227" i="363" s="1"/>
  <c r="BY227" i="363"/>
  <c r="P227" i="363"/>
  <c r="N227" i="363"/>
  <c r="C227" i="363"/>
  <c r="CA226" i="363"/>
  <c r="E226" i="363" s="1"/>
  <c r="BZ226" i="363"/>
  <c r="D226" i="363" s="1"/>
  <c r="BY226" i="363"/>
  <c r="P226" i="363"/>
  <c r="N226" i="363"/>
  <c r="C226" i="363"/>
  <c r="CA225" i="363"/>
  <c r="E225" i="363" s="1"/>
  <c r="BZ225" i="363"/>
  <c r="D225" i="363" s="1"/>
  <c r="BY225" i="363"/>
  <c r="P225" i="363"/>
  <c r="N225" i="363"/>
  <c r="C225" i="363"/>
  <c r="CA224" i="363"/>
  <c r="E224" i="363" s="1"/>
  <c r="BZ224" i="363"/>
  <c r="D224" i="363" s="1"/>
  <c r="BY224" i="363"/>
  <c r="P224" i="363"/>
  <c r="N224" i="363"/>
  <c r="C224" i="363"/>
  <c r="CA223" i="363"/>
  <c r="E223" i="363" s="1"/>
  <c r="BZ223" i="363"/>
  <c r="D223" i="363" s="1"/>
  <c r="BY223" i="363"/>
  <c r="P223" i="363"/>
  <c r="N223" i="363"/>
  <c r="C223" i="363"/>
  <c r="CA222" i="363"/>
  <c r="E222" i="363" s="1"/>
  <c r="BZ222" i="363"/>
  <c r="D222" i="363" s="1"/>
  <c r="BY222" i="363"/>
  <c r="P222" i="363"/>
  <c r="N222" i="363"/>
  <c r="C222" i="363"/>
  <c r="CA221" i="363"/>
  <c r="E221" i="363" s="1"/>
  <c r="BZ221" i="363"/>
  <c r="D221" i="363" s="1"/>
  <c r="BY221" i="363"/>
  <c r="P221" i="363"/>
  <c r="N221" i="363"/>
  <c r="C221" i="363"/>
  <c r="CA220" i="363"/>
  <c r="E220" i="363" s="1"/>
  <c r="BZ220" i="363"/>
  <c r="D220" i="363" s="1"/>
  <c r="BY220" i="363"/>
  <c r="P220" i="363"/>
  <c r="N220" i="363"/>
  <c r="C220" i="363"/>
  <c r="CA219" i="363"/>
  <c r="E219" i="363" s="1"/>
  <c r="BZ219" i="363"/>
  <c r="D219" i="363" s="1"/>
  <c r="BY219" i="363"/>
  <c r="P219" i="363"/>
  <c r="N219" i="363"/>
  <c r="C219" i="363"/>
  <c r="CA218" i="363"/>
  <c r="E218" i="363" s="1"/>
  <c r="BZ218" i="363"/>
  <c r="D218" i="363" s="1"/>
  <c r="BY218" i="363"/>
  <c r="P218" i="363"/>
  <c r="N218" i="363"/>
  <c r="C218" i="363"/>
  <c r="CA217" i="363"/>
  <c r="E217" i="363" s="1"/>
  <c r="BZ217" i="363"/>
  <c r="D217" i="363" s="1"/>
  <c r="BY217" i="363"/>
  <c r="P217" i="363"/>
  <c r="N217" i="363"/>
  <c r="C217" i="363"/>
  <c r="CA216" i="363"/>
  <c r="E216" i="363" s="1"/>
  <c r="BZ216" i="363"/>
  <c r="D216" i="363" s="1"/>
  <c r="BY216" i="363"/>
  <c r="P216" i="363"/>
  <c r="N216" i="363"/>
  <c r="C216" i="363"/>
  <c r="CA215" i="363"/>
  <c r="E215" i="363" s="1"/>
  <c r="BZ215" i="363"/>
  <c r="D215" i="363" s="1"/>
  <c r="BY215" i="363"/>
  <c r="P215" i="363"/>
  <c r="N215" i="363"/>
  <c r="C215" i="363"/>
  <c r="CA214" i="363"/>
  <c r="E214" i="363" s="1"/>
  <c r="BZ214" i="363"/>
  <c r="D214" i="363" s="1"/>
  <c r="BY214" i="363"/>
  <c r="P214" i="363"/>
  <c r="N214" i="363"/>
  <c r="C214" i="363"/>
  <c r="CA213" i="363"/>
  <c r="E213" i="363" s="1"/>
  <c r="BZ213" i="363"/>
  <c r="D213" i="363" s="1"/>
  <c r="BY213" i="363"/>
  <c r="P213" i="363"/>
  <c r="N213" i="363"/>
  <c r="C213" i="363"/>
  <c r="CA212" i="363"/>
  <c r="E212" i="363" s="1"/>
  <c r="BZ212" i="363"/>
  <c r="D212" i="363" s="1"/>
  <c r="BY212" i="363"/>
  <c r="P212" i="363"/>
  <c r="N212" i="363"/>
  <c r="C212" i="363"/>
  <c r="CA211" i="363"/>
  <c r="CA231" i="363" s="1"/>
  <c r="BZ211" i="363"/>
  <c r="BZ231" i="363" s="1"/>
  <c r="BY211" i="363"/>
  <c r="BY231" i="363" s="1"/>
  <c r="P211" i="363"/>
  <c r="N211" i="363"/>
  <c r="C211" i="363"/>
  <c r="CC209" i="363"/>
  <c r="CD209" i="363" s="1"/>
  <c r="CB209" i="363"/>
  <c r="K209" i="363" s="1"/>
  <c r="A209" i="363"/>
  <c r="A210" i="363" s="1"/>
  <c r="A211" i="363" s="1"/>
  <c r="A212" i="363" s="1"/>
  <c r="A213" i="363" s="1"/>
  <c r="A214" i="363" s="1"/>
  <c r="A215" i="363" s="1"/>
  <c r="A216" i="363" s="1"/>
  <c r="A217" i="363" s="1"/>
  <c r="A218" i="363" s="1"/>
  <c r="A219" i="363" s="1"/>
  <c r="A220" i="363" s="1"/>
  <c r="A221" i="363" s="1"/>
  <c r="A222" i="363" s="1"/>
  <c r="A223" i="363" s="1"/>
  <c r="A224" i="363" s="1"/>
  <c r="A225" i="363" s="1"/>
  <c r="A226" i="363" s="1"/>
  <c r="A227" i="363" s="1"/>
  <c r="A228" i="363" s="1"/>
  <c r="A229" i="363" s="1"/>
  <c r="A230" i="363" s="1"/>
  <c r="A231" i="363" s="1"/>
  <c r="A232" i="363" s="1"/>
  <c r="BX205" i="363"/>
  <c r="BW205" i="363"/>
  <c r="BV205" i="363"/>
  <c r="BU205" i="363"/>
  <c r="BT205" i="363"/>
  <c r="BS205" i="363"/>
  <c r="BR205" i="363"/>
  <c r="BQ205" i="363"/>
  <c r="BP205" i="363"/>
  <c r="BO205" i="363"/>
  <c r="BN205" i="363"/>
  <c r="BM205" i="363"/>
  <c r="BL205" i="363"/>
  <c r="BK205" i="363"/>
  <c r="BJ205" i="363"/>
  <c r="BI205" i="363"/>
  <c r="BH205" i="363"/>
  <c r="BG205" i="363"/>
  <c r="BF205" i="363"/>
  <c r="BE205" i="363"/>
  <c r="BD205" i="363"/>
  <c r="BC205" i="363"/>
  <c r="BB205" i="363"/>
  <c r="BA205" i="363"/>
  <c r="AZ205" i="363"/>
  <c r="AY205" i="363"/>
  <c r="AX205" i="363"/>
  <c r="AW205" i="363"/>
  <c r="AV205" i="363"/>
  <c r="AU205" i="363"/>
  <c r="AT205" i="363"/>
  <c r="AS205" i="363"/>
  <c r="AR205" i="363"/>
  <c r="AQ205" i="363"/>
  <c r="AP205" i="363"/>
  <c r="AO205" i="363"/>
  <c r="AN205" i="363"/>
  <c r="AM205" i="363"/>
  <c r="AL205" i="363"/>
  <c r="AK205" i="363"/>
  <c r="AJ205" i="363"/>
  <c r="AI205" i="363"/>
  <c r="AH205" i="363"/>
  <c r="AG205" i="363"/>
  <c r="AF205" i="363"/>
  <c r="AE205" i="363"/>
  <c r="AD205" i="363"/>
  <c r="AC205" i="363"/>
  <c r="AB205" i="363"/>
  <c r="AA205" i="363"/>
  <c r="Z205" i="363"/>
  <c r="Y205" i="363"/>
  <c r="X205" i="363"/>
  <c r="W205" i="363"/>
  <c r="V205" i="363"/>
  <c r="U205" i="363"/>
  <c r="T205" i="363"/>
  <c r="S205" i="363"/>
  <c r="R205" i="363"/>
  <c r="Q205" i="363"/>
  <c r="BX204" i="363"/>
  <c r="BW204" i="363"/>
  <c r="BV204" i="363"/>
  <c r="BU204" i="363"/>
  <c r="BT204" i="363"/>
  <c r="BS204" i="363"/>
  <c r="BR204" i="363"/>
  <c r="BQ204" i="363"/>
  <c r="BP204" i="363"/>
  <c r="BO204" i="363"/>
  <c r="BN204" i="363"/>
  <c r="BM204" i="363"/>
  <c r="BL204" i="363"/>
  <c r="BK204" i="363"/>
  <c r="BJ204" i="363"/>
  <c r="BI204" i="363"/>
  <c r="BH204" i="363"/>
  <c r="BG204" i="363"/>
  <c r="BF204" i="363"/>
  <c r="BE204" i="363"/>
  <c r="BD204" i="363"/>
  <c r="BC204" i="363"/>
  <c r="BB204" i="363"/>
  <c r="BA204" i="363"/>
  <c r="AZ204" i="363"/>
  <c r="AY204" i="363"/>
  <c r="AX204" i="363"/>
  <c r="AW204" i="363"/>
  <c r="AV204" i="363"/>
  <c r="AU204" i="363"/>
  <c r="AT204" i="363"/>
  <c r="AS204" i="363"/>
  <c r="AR204" i="363"/>
  <c r="AQ204" i="363"/>
  <c r="AP204" i="363"/>
  <c r="AO204" i="363"/>
  <c r="AN204" i="363"/>
  <c r="AM204" i="363"/>
  <c r="AL204" i="363"/>
  <c r="AK204" i="363"/>
  <c r="AJ204" i="363"/>
  <c r="AI204" i="363"/>
  <c r="AH204" i="363"/>
  <c r="AG204" i="363"/>
  <c r="AF204" i="363"/>
  <c r="AE204" i="363"/>
  <c r="AD204" i="363"/>
  <c r="AC204" i="363"/>
  <c r="AB204" i="363"/>
  <c r="AA204" i="363"/>
  <c r="Z204" i="363"/>
  <c r="Y204" i="363"/>
  <c r="X204" i="363"/>
  <c r="W204" i="363"/>
  <c r="V204" i="363"/>
  <c r="U204" i="363"/>
  <c r="T204" i="363"/>
  <c r="S204" i="363"/>
  <c r="R204" i="363"/>
  <c r="Q204" i="363"/>
  <c r="P204" i="363"/>
  <c r="H204" i="363"/>
  <c r="CC202" i="363" s="1"/>
  <c r="CD202" i="363" s="1"/>
  <c r="BX203" i="363"/>
  <c r="BW203" i="363"/>
  <c r="BV203" i="363"/>
  <c r="BU203" i="363"/>
  <c r="BT203" i="363"/>
  <c r="BS203" i="363"/>
  <c r="BR203" i="363"/>
  <c r="BQ203" i="363"/>
  <c r="BP203" i="363"/>
  <c r="BO203" i="363"/>
  <c r="BN203" i="363"/>
  <c r="BM203" i="363"/>
  <c r="BL203" i="363"/>
  <c r="BK203" i="363"/>
  <c r="BJ203" i="363"/>
  <c r="BI203" i="363"/>
  <c r="BH203" i="363"/>
  <c r="BG203" i="363"/>
  <c r="BF203" i="363"/>
  <c r="BE203" i="363"/>
  <c r="BD203" i="363"/>
  <c r="BC203" i="363"/>
  <c r="BB203" i="363"/>
  <c r="BA203" i="363"/>
  <c r="AZ203" i="363"/>
  <c r="AY203" i="363"/>
  <c r="AX203" i="363"/>
  <c r="AW203" i="363"/>
  <c r="AV203" i="363"/>
  <c r="AU203" i="363"/>
  <c r="AT203" i="363"/>
  <c r="AS203" i="363"/>
  <c r="AR203" i="363"/>
  <c r="AQ203" i="363"/>
  <c r="AP203" i="363"/>
  <c r="AO203" i="363"/>
  <c r="AN203" i="363"/>
  <c r="AM203" i="363"/>
  <c r="AL203" i="363"/>
  <c r="AK203" i="363"/>
  <c r="AJ203" i="363"/>
  <c r="AI203" i="363"/>
  <c r="AH203" i="363"/>
  <c r="AG203" i="363"/>
  <c r="AF203" i="363"/>
  <c r="AE203" i="363"/>
  <c r="AD203" i="363"/>
  <c r="AC203" i="363"/>
  <c r="AB203" i="363"/>
  <c r="AA203" i="363"/>
  <c r="Z203" i="363"/>
  <c r="Y203" i="363"/>
  <c r="X203" i="363"/>
  <c r="W203" i="363"/>
  <c r="V203" i="363"/>
  <c r="U203" i="363"/>
  <c r="T203" i="363"/>
  <c r="S203" i="363"/>
  <c r="R203" i="363"/>
  <c r="Q203" i="363"/>
  <c r="P203" i="363"/>
  <c r="BX202" i="363"/>
  <c r="BW202" i="363"/>
  <c r="BV202" i="363"/>
  <c r="BU202" i="363"/>
  <c r="BT202" i="363"/>
  <c r="BS202" i="363"/>
  <c r="BR202" i="363"/>
  <c r="BQ202" i="363"/>
  <c r="BP202" i="363"/>
  <c r="BO202" i="363"/>
  <c r="BN202" i="363"/>
  <c r="BM202" i="363"/>
  <c r="BL202" i="363"/>
  <c r="BK202" i="363"/>
  <c r="BJ202" i="363"/>
  <c r="BI202" i="363"/>
  <c r="BH202" i="363"/>
  <c r="BG202" i="363"/>
  <c r="BF202" i="363"/>
  <c r="BE202" i="363"/>
  <c r="BD202" i="363"/>
  <c r="BC202" i="363"/>
  <c r="BB202" i="363"/>
  <c r="BA202" i="363"/>
  <c r="AZ202" i="363"/>
  <c r="AY202" i="363"/>
  <c r="AX202" i="363"/>
  <c r="AW202" i="363"/>
  <c r="AV202" i="363"/>
  <c r="AU202" i="363"/>
  <c r="AT202" i="363"/>
  <c r="AS202" i="363"/>
  <c r="AR202" i="363"/>
  <c r="AQ202" i="363"/>
  <c r="AP202" i="363"/>
  <c r="AO202" i="363"/>
  <c r="AN202" i="363"/>
  <c r="AM202" i="363"/>
  <c r="AL202" i="363"/>
  <c r="AK202" i="363"/>
  <c r="AJ202" i="363"/>
  <c r="AI202" i="363"/>
  <c r="AH202" i="363"/>
  <c r="AG202" i="363"/>
  <c r="AF202" i="363"/>
  <c r="AE202" i="363"/>
  <c r="AD202" i="363"/>
  <c r="AC202" i="363"/>
  <c r="AB202" i="363"/>
  <c r="AA202" i="363"/>
  <c r="Z202" i="363"/>
  <c r="Y202" i="363"/>
  <c r="X202" i="363"/>
  <c r="W202" i="363"/>
  <c r="V202" i="363"/>
  <c r="U202" i="363"/>
  <c r="T202" i="363"/>
  <c r="S202" i="363"/>
  <c r="R202" i="363"/>
  <c r="Q202" i="363"/>
  <c r="P202" i="363"/>
  <c r="N202" i="363"/>
  <c r="BX201" i="363"/>
  <c r="BW201" i="363"/>
  <c r="BV201" i="363"/>
  <c r="BU201" i="363"/>
  <c r="BT201" i="363"/>
  <c r="BS201" i="363"/>
  <c r="BR201" i="363"/>
  <c r="BQ201" i="363"/>
  <c r="BP201" i="363"/>
  <c r="BO201" i="363"/>
  <c r="BN201" i="363"/>
  <c r="BM201" i="363"/>
  <c r="BL201" i="363"/>
  <c r="BK201" i="363"/>
  <c r="BJ201" i="363"/>
  <c r="BI201" i="363"/>
  <c r="BH201" i="363"/>
  <c r="BG201" i="363"/>
  <c r="BF201" i="363"/>
  <c r="BE201" i="363"/>
  <c r="BD201" i="363"/>
  <c r="BC201" i="363"/>
  <c r="BB201" i="363"/>
  <c r="BA201" i="363"/>
  <c r="AZ201" i="363"/>
  <c r="AY201" i="363"/>
  <c r="AX201" i="363"/>
  <c r="AW201" i="363"/>
  <c r="AV201" i="363"/>
  <c r="AU201" i="363"/>
  <c r="AT201" i="363"/>
  <c r="AS201" i="363"/>
  <c r="AR201" i="363"/>
  <c r="AQ201" i="363"/>
  <c r="AP201" i="363"/>
  <c r="AO201" i="363"/>
  <c r="AN201" i="363"/>
  <c r="AM201" i="363"/>
  <c r="AL201" i="363"/>
  <c r="AK201" i="363"/>
  <c r="AJ201" i="363"/>
  <c r="AI201" i="363"/>
  <c r="AH201" i="363"/>
  <c r="AG201" i="363"/>
  <c r="AF201" i="363"/>
  <c r="AE201" i="363"/>
  <c r="AD201" i="363"/>
  <c r="AC201" i="363"/>
  <c r="AB201" i="363"/>
  <c r="AA201" i="363"/>
  <c r="Z201" i="363"/>
  <c r="Y201" i="363"/>
  <c r="X201" i="363"/>
  <c r="W201" i="363"/>
  <c r="V201" i="363"/>
  <c r="U201" i="363"/>
  <c r="T201" i="363"/>
  <c r="S201" i="363"/>
  <c r="R201" i="363"/>
  <c r="Q201" i="363"/>
  <c r="N201" i="363"/>
  <c r="BX200" i="363"/>
  <c r="BW200" i="363"/>
  <c r="BV200" i="363"/>
  <c r="BU200" i="363"/>
  <c r="BT200" i="363"/>
  <c r="BS200" i="363"/>
  <c r="BR200" i="363"/>
  <c r="BQ200" i="363"/>
  <c r="BP200" i="363"/>
  <c r="BO200" i="363"/>
  <c r="BN200" i="363"/>
  <c r="BM200" i="363"/>
  <c r="BL200" i="363"/>
  <c r="BK200" i="363"/>
  <c r="BJ200" i="363"/>
  <c r="BI200" i="363"/>
  <c r="BH200" i="363"/>
  <c r="BG200" i="363"/>
  <c r="BF200" i="363"/>
  <c r="BE200" i="363"/>
  <c r="BD200" i="363"/>
  <c r="BC200" i="363"/>
  <c r="BB200" i="363"/>
  <c r="BA200" i="363"/>
  <c r="AZ200" i="363"/>
  <c r="AY200" i="363"/>
  <c r="AX200" i="363"/>
  <c r="AW200" i="363"/>
  <c r="AV200" i="363"/>
  <c r="AU200" i="363"/>
  <c r="AT200" i="363"/>
  <c r="AS200" i="363"/>
  <c r="AR200" i="363"/>
  <c r="AQ200" i="363"/>
  <c r="AP200" i="363"/>
  <c r="AO200" i="363"/>
  <c r="AN200" i="363"/>
  <c r="AM200" i="363"/>
  <c r="AL200" i="363"/>
  <c r="AK200" i="363"/>
  <c r="AJ200" i="363"/>
  <c r="AI200" i="363"/>
  <c r="AH200" i="363"/>
  <c r="AG200" i="363"/>
  <c r="AF200" i="363"/>
  <c r="AE200" i="363"/>
  <c r="AD200" i="363"/>
  <c r="AC200" i="363"/>
  <c r="AB200" i="363"/>
  <c r="AA200" i="363"/>
  <c r="Z200" i="363"/>
  <c r="Y200" i="363"/>
  <c r="X200" i="363"/>
  <c r="W200" i="363"/>
  <c r="V200" i="363"/>
  <c r="U200" i="363"/>
  <c r="T200" i="363"/>
  <c r="S200" i="363"/>
  <c r="R200" i="363"/>
  <c r="Q200" i="363"/>
  <c r="G200" i="363"/>
  <c r="CC198" i="363"/>
  <c r="CD198" i="363" s="1"/>
  <c r="BX198" i="363"/>
  <c r="BW198" i="363"/>
  <c r="BV198" i="363"/>
  <c r="BU198" i="363"/>
  <c r="BT198" i="363"/>
  <c r="BS198" i="363"/>
  <c r="BR198" i="363"/>
  <c r="BQ198" i="363"/>
  <c r="BP198" i="363"/>
  <c r="BO198" i="363"/>
  <c r="BN198" i="363"/>
  <c r="BM198" i="363"/>
  <c r="BL198" i="363"/>
  <c r="BK198" i="363"/>
  <c r="BJ198" i="363"/>
  <c r="BI198" i="363"/>
  <c r="BH198" i="363"/>
  <c r="BG198" i="363"/>
  <c r="BF198" i="363"/>
  <c r="BE198" i="363"/>
  <c r="BD198" i="363"/>
  <c r="BC198" i="363"/>
  <c r="BB198" i="363"/>
  <c r="BA198" i="363"/>
  <c r="AZ198" i="363"/>
  <c r="AY198" i="363"/>
  <c r="AX198" i="363"/>
  <c r="AW198" i="363"/>
  <c r="AV198" i="363"/>
  <c r="AU198" i="363"/>
  <c r="AT198" i="363"/>
  <c r="AS198" i="363"/>
  <c r="AR198" i="363"/>
  <c r="AQ198" i="363"/>
  <c r="AP198" i="363"/>
  <c r="AO198" i="363"/>
  <c r="AN198" i="363"/>
  <c r="AM198" i="363"/>
  <c r="AL198" i="363"/>
  <c r="AK198" i="363"/>
  <c r="AJ198" i="363"/>
  <c r="AI198" i="363"/>
  <c r="AH198" i="363"/>
  <c r="AG198" i="363"/>
  <c r="AF198" i="363"/>
  <c r="AE198" i="363"/>
  <c r="AD198" i="363"/>
  <c r="AC198" i="363"/>
  <c r="AB198" i="363"/>
  <c r="AA198" i="363"/>
  <c r="Z198" i="363"/>
  <c r="Y198" i="363"/>
  <c r="X198" i="363"/>
  <c r="W198" i="363"/>
  <c r="V198" i="363"/>
  <c r="U198" i="363"/>
  <c r="T198" i="363"/>
  <c r="S198" i="363"/>
  <c r="R198" i="363"/>
  <c r="Q198" i="363"/>
  <c r="CA196" i="363"/>
  <c r="E196" i="363" s="1"/>
  <c r="BZ196" i="363"/>
  <c r="CB196" i="363" s="1"/>
  <c r="BY196" i="363"/>
  <c r="P196" i="363"/>
  <c r="N196" i="363"/>
  <c r="C196" i="363"/>
  <c r="CB195" i="363"/>
  <c r="CA195" i="363"/>
  <c r="BZ195" i="363"/>
  <c r="BY195" i="363"/>
  <c r="C195" i="363" s="1"/>
  <c r="P195" i="363"/>
  <c r="N195" i="363"/>
  <c r="E195" i="363"/>
  <c r="D195" i="363"/>
  <c r="CA194" i="363"/>
  <c r="E194" i="363" s="1"/>
  <c r="BZ194" i="363"/>
  <c r="D194" i="363" s="1"/>
  <c r="BY194" i="363"/>
  <c r="CB194" i="363" s="1"/>
  <c r="P194" i="363"/>
  <c r="N194" i="363"/>
  <c r="CA193" i="363"/>
  <c r="E193" i="363" s="1"/>
  <c r="BZ193" i="363"/>
  <c r="BY193" i="363"/>
  <c r="CB193" i="363" s="1"/>
  <c r="P193" i="363"/>
  <c r="N193" i="363"/>
  <c r="D193" i="363"/>
  <c r="CA192" i="363"/>
  <c r="E192" i="363" s="1"/>
  <c r="BZ192" i="363"/>
  <c r="CB192" i="363" s="1"/>
  <c r="BY192" i="363"/>
  <c r="P192" i="363"/>
  <c r="N192" i="363"/>
  <c r="C192" i="363"/>
  <c r="CB191" i="363"/>
  <c r="CA191" i="363"/>
  <c r="BZ191" i="363"/>
  <c r="BY191" i="363"/>
  <c r="C191" i="363" s="1"/>
  <c r="P191" i="363"/>
  <c r="N191" i="363"/>
  <c r="E191" i="363"/>
  <c r="D191" i="363"/>
  <c r="CA190" i="363"/>
  <c r="E190" i="363" s="1"/>
  <c r="BZ190" i="363"/>
  <c r="D190" i="363" s="1"/>
  <c r="BY190" i="363"/>
  <c r="CB190" i="363" s="1"/>
  <c r="P190" i="363"/>
  <c r="N190" i="363"/>
  <c r="CA189" i="363"/>
  <c r="E189" i="363" s="1"/>
  <c r="BZ189" i="363"/>
  <c r="BY189" i="363"/>
  <c r="CB189" i="363" s="1"/>
  <c r="P189" i="363"/>
  <c r="N189" i="363"/>
  <c r="D189" i="363"/>
  <c r="CB188" i="363"/>
  <c r="CA188" i="363"/>
  <c r="E188" i="363" s="1"/>
  <c r="BZ188" i="363"/>
  <c r="BY188" i="363"/>
  <c r="P188" i="363"/>
  <c r="N188" i="363"/>
  <c r="D188" i="363"/>
  <c r="C188" i="363"/>
  <c r="CA187" i="363"/>
  <c r="E187" i="363" s="1"/>
  <c r="BZ187" i="363"/>
  <c r="D187" i="363" s="1"/>
  <c r="BY187" i="363"/>
  <c r="CB187" i="363" s="1"/>
  <c r="P187" i="363"/>
  <c r="N187" i="363"/>
  <c r="CA186" i="363"/>
  <c r="E186" i="363" s="1"/>
  <c r="BZ186" i="363"/>
  <c r="CB186" i="363" s="1"/>
  <c r="BY186" i="363"/>
  <c r="P186" i="363"/>
  <c r="N186" i="363"/>
  <c r="D186" i="363"/>
  <c r="C186" i="363"/>
  <c r="CA185" i="363"/>
  <c r="E185" i="363" s="1"/>
  <c r="BZ185" i="363"/>
  <c r="D185" i="363" s="1"/>
  <c r="BY185" i="363"/>
  <c r="CB185" i="363" s="1"/>
  <c r="P185" i="363"/>
  <c r="N185" i="363"/>
  <c r="C185" i="363"/>
  <c r="CB184" i="363"/>
  <c r="CA184" i="363"/>
  <c r="BZ184" i="363"/>
  <c r="D184" i="363" s="1"/>
  <c r="BY184" i="363"/>
  <c r="C184" i="363" s="1"/>
  <c r="P184" i="363"/>
  <c r="N184" i="363"/>
  <c r="F184" i="363"/>
  <c r="E184" i="363"/>
  <c r="CA183" i="363"/>
  <c r="BZ183" i="363"/>
  <c r="D183" i="363" s="1"/>
  <c r="BY183" i="363"/>
  <c r="CB183" i="363" s="1"/>
  <c r="P183" i="363"/>
  <c r="N183" i="363"/>
  <c r="E183" i="363"/>
  <c r="C183" i="363"/>
  <c r="CA182" i="363"/>
  <c r="BZ182" i="363"/>
  <c r="BY182" i="363"/>
  <c r="CB182" i="363" s="1"/>
  <c r="P182" i="363"/>
  <c r="N182" i="363"/>
  <c r="E182" i="363"/>
  <c r="D182" i="363"/>
  <c r="C182" i="363"/>
  <c r="CA181" i="363"/>
  <c r="BZ181" i="363"/>
  <c r="BY181" i="363"/>
  <c r="CB181" i="363" s="1"/>
  <c r="P181" i="363"/>
  <c r="N181" i="363"/>
  <c r="E181" i="363"/>
  <c r="D181" i="363"/>
  <c r="C181" i="363"/>
  <c r="CA180" i="363"/>
  <c r="BZ180" i="363"/>
  <c r="BY180" i="363"/>
  <c r="CB180" i="363" s="1"/>
  <c r="P180" i="363"/>
  <c r="N180" i="363"/>
  <c r="E180" i="363"/>
  <c r="D180" i="363"/>
  <c r="C180" i="363"/>
  <c r="CB179" i="363"/>
  <c r="CA179" i="363"/>
  <c r="BZ179" i="363"/>
  <c r="BZ197" i="363" s="1"/>
  <c r="BY179" i="363"/>
  <c r="P179" i="363"/>
  <c r="N179" i="363"/>
  <c r="F179" i="363"/>
  <c r="E179" i="363"/>
  <c r="D179" i="363"/>
  <c r="C179" i="363"/>
  <c r="CB178" i="363"/>
  <c r="CA178" i="363"/>
  <c r="BZ178" i="363"/>
  <c r="BY178" i="363"/>
  <c r="P178" i="363"/>
  <c r="N178" i="363"/>
  <c r="E178" i="363"/>
  <c r="D178" i="363"/>
  <c r="C178" i="363"/>
  <c r="CB177" i="363"/>
  <c r="CA177" i="363"/>
  <c r="CA197" i="363" s="1"/>
  <c r="BZ177" i="363"/>
  <c r="BY177" i="363"/>
  <c r="P177" i="363"/>
  <c r="N177" i="363"/>
  <c r="E177" i="363"/>
  <c r="D177" i="363"/>
  <c r="C177" i="363"/>
  <c r="A176" i="363"/>
  <c r="A177" i="363" s="1"/>
  <c r="A178" i="363" s="1"/>
  <c r="A179" i="363" s="1"/>
  <c r="A180" i="363" s="1"/>
  <c r="A181" i="363" s="1"/>
  <c r="A182" i="363" s="1"/>
  <c r="A183" i="363" s="1"/>
  <c r="A184" i="363" s="1"/>
  <c r="A185" i="363" s="1"/>
  <c r="A186" i="363" s="1"/>
  <c r="A187" i="363" s="1"/>
  <c r="A188" i="363" s="1"/>
  <c r="A189" i="363" s="1"/>
  <c r="A190" i="363" s="1"/>
  <c r="A191" i="363" s="1"/>
  <c r="A192" i="363" s="1"/>
  <c r="A193" i="363" s="1"/>
  <c r="A194" i="363" s="1"/>
  <c r="A195" i="363" s="1"/>
  <c r="A196" i="363" s="1"/>
  <c r="A197" i="363" s="1"/>
  <c r="A198" i="363" s="1"/>
  <c r="A199" i="363" s="1"/>
  <c r="A200" i="363" s="1"/>
  <c r="A202" i="363" s="1"/>
  <c r="A203" i="363" s="1"/>
  <c r="A204" i="363" s="1"/>
  <c r="A205" i="363" s="1"/>
  <c r="A206" i="363" s="1"/>
  <c r="CC175" i="363"/>
  <c r="CD175" i="363" s="1"/>
  <c r="CB175" i="363"/>
  <c r="K175" i="363" s="1"/>
  <c r="A175" i="363"/>
  <c r="BX171" i="363"/>
  <c r="BW171" i="363"/>
  <c r="BV171" i="363"/>
  <c r="BU171" i="363"/>
  <c r="BT171" i="363"/>
  <c r="BS171" i="363"/>
  <c r="BR171" i="363"/>
  <c r="BQ171" i="363"/>
  <c r="BP171" i="363"/>
  <c r="BO171" i="363"/>
  <c r="BN171" i="363"/>
  <c r="BM171" i="363"/>
  <c r="BL171" i="363"/>
  <c r="BK171" i="363"/>
  <c r="BJ171" i="363"/>
  <c r="BI171" i="363"/>
  <c r="BH171" i="363"/>
  <c r="BG171" i="363"/>
  <c r="BF171" i="363"/>
  <c r="BE171" i="363"/>
  <c r="BD171" i="363"/>
  <c r="BC171" i="363"/>
  <c r="BB171" i="363"/>
  <c r="BA171" i="363"/>
  <c r="AZ171" i="363"/>
  <c r="AY171" i="363"/>
  <c r="AX171" i="363"/>
  <c r="AW171" i="363"/>
  <c r="AV171" i="363"/>
  <c r="AU171" i="363"/>
  <c r="AT171" i="363"/>
  <c r="AS171" i="363"/>
  <c r="AR171" i="363"/>
  <c r="AQ171" i="363"/>
  <c r="AP171" i="363"/>
  <c r="AO171" i="363"/>
  <c r="AN171" i="363"/>
  <c r="AM171" i="363"/>
  <c r="AL171" i="363"/>
  <c r="AK171" i="363"/>
  <c r="AJ171" i="363"/>
  <c r="AI171" i="363"/>
  <c r="AH171" i="363"/>
  <c r="AG171" i="363"/>
  <c r="AF171" i="363"/>
  <c r="AE171" i="363"/>
  <c r="AD171" i="363"/>
  <c r="AC171" i="363"/>
  <c r="AB171" i="363"/>
  <c r="AA171" i="363"/>
  <c r="Z171" i="363"/>
  <c r="Y171" i="363"/>
  <c r="X171" i="363"/>
  <c r="W171" i="363"/>
  <c r="V171" i="363"/>
  <c r="U171" i="363"/>
  <c r="T171" i="363"/>
  <c r="S171" i="363"/>
  <c r="R171" i="363"/>
  <c r="Q171" i="363"/>
  <c r="BX170" i="363"/>
  <c r="BW170" i="363"/>
  <c r="BV170" i="363"/>
  <c r="BU170" i="363"/>
  <c r="BT170" i="363"/>
  <c r="BS170" i="363"/>
  <c r="BR170" i="363"/>
  <c r="BQ170" i="363"/>
  <c r="BP170" i="363"/>
  <c r="BO170" i="363"/>
  <c r="BN170" i="363"/>
  <c r="BM170" i="363"/>
  <c r="BL170" i="363"/>
  <c r="BK170" i="363"/>
  <c r="BJ170" i="363"/>
  <c r="BI170" i="363"/>
  <c r="BH170" i="363"/>
  <c r="BG170" i="363"/>
  <c r="BF170" i="363"/>
  <c r="BE170" i="363"/>
  <c r="BD170" i="363"/>
  <c r="BC170" i="363"/>
  <c r="BB170" i="363"/>
  <c r="BA170" i="363"/>
  <c r="AZ170" i="363"/>
  <c r="AY170" i="363"/>
  <c r="AX170" i="363"/>
  <c r="AW170" i="363"/>
  <c r="AV170" i="363"/>
  <c r="AU170" i="363"/>
  <c r="AT170" i="363"/>
  <c r="AS170" i="363"/>
  <c r="AR170" i="363"/>
  <c r="AQ170" i="363"/>
  <c r="AP170" i="363"/>
  <c r="AO170" i="363"/>
  <c r="AN170" i="363"/>
  <c r="AM170" i="363"/>
  <c r="AL170" i="363"/>
  <c r="AK170" i="363"/>
  <c r="AJ170" i="363"/>
  <c r="AI170" i="363"/>
  <c r="AH170" i="363"/>
  <c r="AG170" i="363"/>
  <c r="AF170" i="363"/>
  <c r="AE170" i="363"/>
  <c r="AD170" i="363"/>
  <c r="AC170" i="363"/>
  <c r="AB170" i="363"/>
  <c r="AA170" i="363"/>
  <c r="Z170" i="363"/>
  <c r="Y170" i="363"/>
  <c r="X170" i="363"/>
  <c r="W170" i="363"/>
  <c r="V170" i="363"/>
  <c r="U170" i="363"/>
  <c r="T170" i="363"/>
  <c r="S170" i="363"/>
  <c r="R170" i="363"/>
  <c r="Q170" i="363"/>
  <c r="P170" i="363"/>
  <c r="H170" i="363"/>
  <c r="CC168" i="363" s="1"/>
  <c r="CD168" i="363" s="1"/>
  <c r="BX169" i="363"/>
  <c r="BW169" i="363"/>
  <c r="BV169" i="363"/>
  <c r="BU169" i="363"/>
  <c r="BT169" i="363"/>
  <c r="BS169" i="363"/>
  <c r="BR169" i="363"/>
  <c r="BQ169" i="363"/>
  <c r="BP169" i="363"/>
  <c r="BO169" i="363"/>
  <c r="BN169" i="363"/>
  <c r="BM169" i="363"/>
  <c r="BL169" i="363"/>
  <c r="BK169" i="363"/>
  <c r="BJ169" i="363"/>
  <c r="BI169" i="363"/>
  <c r="BH169" i="363"/>
  <c r="BG169" i="363"/>
  <c r="BF169" i="363"/>
  <c r="BE169" i="363"/>
  <c r="BD169" i="363"/>
  <c r="BC169" i="363"/>
  <c r="BB169" i="363"/>
  <c r="BA169" i="363"/>
  <c r="AZ169" i="363"/>
  <c r="AY169" i="363"/>
  <c r="AX169" i="363"/>
  <c r="AW169" i="363"/>
  <c r="AV169" i="363"/>
  <c r="AU169" i="363"/>
  <c r="AT169" i="363"/>
  <c r="AS169" i="363"/>
  <c r="AR169" i="363"/>
  <c r="AQ169" i="363"/>
  <c r="AP169" i="363"/>
  <c r="AO169" i="363"/>
  <c r="AN169" i="363"/>
  <c r="AM169" i="363"/>
  <c r="AL169" i="363"/>
  <c r="AK169" i="363"/>
  <c r="AJ169" i="363"/>
  <c r="AI169" i="363"/>
  <c r="AH169" i="363"/>
  <c r="AG169" i="363"/>
  <c r="AF169" i="363"/>
  <c r="AE169" i="363"/>
  <c r="AD169" i="363"/>
  <c r="AC169" i="363"/>
  <c r="AB169" i="363"/>
  <c r="AA169" i="363"/>
  <c r="Z169" i="363"/>
  <c r="Y169" i="363"/>
  <c r="X169" i="363"/>
  <c r="W169" i="363"/>
  <c r="V169" i="363"/>
  <c r="U169" i="363"/>
  <c r="T169" i="363"/>
  <c r="S169" i="363"/>
  <c r="R169" i="363"/>
  <c r="Q169" i="363"/>
  <c r="P169" i="363"/>
  <c r="BX168" i="363"/>
  <c r="BW168" i="363"/>
  <c r="BV168" i="363"/>
  <c r="BU168" i="363"/>
  <c r="BT168" i="363"/>
  <c r="BS168" i="363"/>
  <c r="BR168" i="363"/>
  <c r="BQ168" i="363"/>
  <c r="BP168" i="363"/>
  <c r="BO168" i="363"/>
  <c r="BN168" i="363"/>
  <c r="BM168" i="363"/>
  <c r="BL168" i="363"/>
  <c r="BK168" i="363"/>
  <c r="BJ168" i="363"/>
  <c r="BI168" i="363"/>
  <c r="BH168" i="363"/>
  <c r="BG168" i="363"/>
  <c r="BF168" i="363"/>
  <c r="BE168" i="363"/>
  <c r="BD168" i="363"/>
  <c r="BC168" i="363"/>
  <c r="BB168" i="363"/>
  <c r="BA168" i="363"/>
  <c r="AZ168" i="363"/>
  <c r="AY168" i="363"/>
  <c r="AX168" i="363"/>
  <c r="AW168" i="363"/>
  <c r="AV168" i="363"/>
  <c r="AU168" i="363"/>
  <c r="AT168" i="363"/>
  <c r="AS168" i="363"/>
  <c r="AR168" i="363"/>
  <c r="AQ168" i="363"/>
  <c r="AP168" i="363"/>
  <c r="AO168" i="363"/>
  <c r="AN168" i="363"/>
  <c r="AM168" i="363"/>
  <c r="AL168" i="363"/>
  <c r="AK168" i="363"/>
  <c r="AJ168" i="363"/>
  <c r="AI168" i="363"/>
  <c r="AH168" i="363"/>
  <c r="AG168" i="363"/>
  <c r="AF168" i="363"/>
  <c r="AE168" i="363"/>
  <c r="AD168" i="363"/>
  <c r="AC168" i="363"/>
  <c r="AB168" i="363"/>
  <c r="AA168" i="363"/>
  <c r="Z168" i="363"/>
  <c r="Y168" i="363"/>
  <c r="X168" i="363"/>
  <c r="W168" i="363"/>
  <c r="V168" i="363"/>
  <c r="U168" i="363"/>
  <c r="T168" i="363"/>
  <c r="S168" i="363"/>
  <c r="R168" i="363"/>
  <c r="Q168" i="363"/>
  <c r="P168" i="363"/>
  <c r="N168" i="363"/>
  <c r="BX167" i="363"/>
  <c r="BW167" i="363"/>
  <c r="BV167" i="363"/>
  <c r="BU167" i="363"/>
  <c r="BT167" i="363"/>
  <c r="BS167" i="363"/>
  <c r="BR167" i="363"/>
  <c r="BQ167" i="363"/>
  <c r="BP167" i="363"/>
  <c r="BO167" i="363"/>
  <c r="BN167" i="363"/>
  <c r="BM167" i="363"/>
  <c r="BL167" i="363"/>
  <c r="BK167" i="363"/>
  <c r="BJ167" i="363"/>
  <c r="BI167" i="363"/>
  <c r="BH167" i="363"/>
  <c r="BG167" i="363"/>
  <c r="BF167" i="363"/>
  <c r="BE167" i="363"/>
  <c r="BD167" i="363"/>
  <c r="BC167" i="363"/>
  <c r="BB167" i="363"/>
  <c r="BA167" i="363"/>
  <c r="AZ167" i="363"/>
  <c r="AY167" i="363"/>
  <c r="AX167" i="363"/>
  <c r="AW167" i="363"/>
  <c r="AV167" i="363"/>
  <c r="AU167" i="363"/>
  <c r="AT167" i="363"/>
  <c r="AS167" i="363"/>
  <c r="AR167" i="363"/>
  <c r="AQ167" i="363"/>
  <c r="AP167" i="363"/>
  <c r="AO167" i="363"/>
  <c r="AN167" i="363"/>
  <c r="AM167" i="363"/>
  <c r="AL167" i="363"/>
  <c r="AK167" i="363"/>
  <c r="AJ167" i="363"/>
  <c r="AI167" i="363"/>
  <c r="AH167" i="363"/>
  <c r="AG167" i="363"/>
  <c r="AF167" i="363"/>
  <c r="AE167" i="363"/>
  <c r="AD167" i="363"/>
  <c r="AC167" i="363"/>
  <c r="AB167" i="363"/>
  <c r="AA167" i="363"/>
  <c r="Z167" i="363"/>
  <c r="Y167" i="363"/>
  <c r="X167" i="363"/>
  <c r="W167" i="363"/>
  <c r="V167" i="363"/>
  <c r="U167" i="363"/>
  <c r="T167" i="363"/>
  <c r="S167" i="363"/>
  <c r="R167" i="363"/>
  <c r="Q167" i="363"/>
  <c r="N167" i="363"/>
  <c r="BX166" i="363"/>
  <c r="BW166" i="363"/>
  <c r="BV166" i="363"/>
  <c r="BU166" i="363"/>
  <c r="BT166" i="363"/>
  <c r="BS166" i="363"/>
  <c r="BR166" i="363"/>
  <c r="BQ166" i="363"/>
  <c r="BP166" i="363"/>
  <c r="BO166" i="363"/>
  <c r="BN166" i="363"/>
  <c r="BM166" i="363"/>
  <c r="BL166" i="363"/>
  <c r="BK166" i="363"/>
  <c r="BJ166" i="363"/>
  <c r="BI166" i="363"/>
  <c r="BH166" i="363"/>
  <c r="BG166" i="363"/>
  <c r="BF166" i="363"/>
  <c r="BE166" i="363"/>
  <c r="BD166" i="363"/>
  <c r="BC166" i="363"/>
  <c r="BB166" i="363"/>
  <c r="BA166" i="363"/>
  <c r="AZ166" i="363"/>
  <c r="AY166" i="363"/>
  <c r="AX166" i="363"/>
  <c r="AW166" i="363"/>
  <c r="AV166" i="363"/>
  <c r="AU166" i="363"/>
  <c r="AT166" i="363"/>
  <c r="AS166" i="363"/>
  <c r="AR166" i="363"/>
  <c r="AQ166" i="363"/>
  <c r="AP166" i="363"/>
  <c r="AO166" i="363"/>
  <c r="AN166" i="363"/>
  <c r="AM166" i="363"/>
  <c r="AL166" i="363"/>
  <c r="AK166" i="363"/>
  <c r="AJ166" i="363"/>
  <c r="AI166" i="363"/>
  <c r="AH166" i="363"/>
  <c r="AG166" i="363"/>
  <c r="AF166" i="363"/>
  <c r="AE166" i="363"/>
  <c r="AD166" i="363"/>
  <c r="AC166" i="363"/>
  <c r="AB166" i="363"/>
  <c r="AA166" i="363"/>
  <c r="Z166" i="363"/>
  <c r="Y166" i="363"/>
  <c r="X166" i="363"/>
  <c r="W166" i="363"/>
  <c r="V166" i="363"/>
  <c r="U166" i="363"/>
  <c r="T166" i="363"/>
  <c r="S166" i="363"/>
  <c r="R166" i="363"/>
  <c r="G166" i="363" s="1"/>
  <c r="Q166" i="363"/>
  <c r="CC164" i="363"/>
  <c r="CD164" i="363" s="1"/>
  <c r="BX164" i="363"/>
  <c r="BW164" i="363"/>
  <c r="BV164" i="363"/>
  <c r="BU164" i="363"/>
  <c r="BT164" i="363"/>
  <c r="BS164" i="363"/>
  <c r="BR164" i="363"/>
  <c r="BQ164" i="363"/>
  <c r="BP164" i="363"/>
  <c r="BO164" i="363"/>
  <c r="BN164" i="363"/>
  <c r="BM164" i="363"/>
  <c r="BL164" i="363"/>
  <c r="BK164" i="363"/>
  <c r="BJ164" i="363"/>
  <c r="BI164" i="363"/>
  <c r="BH164" i="363"/>
  <c r="BG164" i="363"/>
  <c r="BF164" i="363"/>
  <c r="BE164" i="363"/>
  <c r="BD164" i="363"/>
  <c r="BC164" i="363"/>
  <c r="BB164" i="363"/>
  <c r="BA164" i="363"/>
  <c r="AZ164" i="363"/>
  <c r="AY164" i="363"/>
  <c r="AX164" i="363"/>
  <c r="AW164" i="363"/>
  <c r="AV164" i="363"/>
  <c r="AU164" i="363"/>
  <c r="AT164" i="363"/>
  <c r="AS164" i="363"/>
  <c r="AR164" i="363"/>
  <c r="AQ164" i="363"/>
  <c r="AP164" i="363"/>
  <c r="AO164" i="363"/>
  <c r="AN164" i="363"/>
  <c r="AM164" i="363"/>
  <c r="AL164" i="363"/>
  <c r="AK164" i="363"/>
  <c r="AJ164" i="363"/>
  <c r="AI164" i="363"/>
  <c r="AH164" i="363"/>
  <c r="AG164" i="363"/>
  <c r="AF164" i="363"/>
  <c r="AE164" i="363"/>
  <c r="AD164" i="363"/>
  <c r="AC164" i="363"/>
  <c r="AB164" i="363"/>
  <c r="AA164" i="363"/>
  <c r="Z164" i="363"/>
  <c r="Y164" i="363"/>
  <c r="X164" i="363"/>
  <c r="W164" i="363"/>
  <c r="V164" i="363"/>
  <c r="U164" i="363"/>
  <c r="T164" i="363"/>
  <c r="S164" i="363"/>
  <c r="R164" i="363"/>
  <c r="Q164" i="363"/>
  <c r="CA162" i="363"/>
  <c r="CB162" i="363" s="1"/>
  <c r="BZ162" i="363"/>
  <c r="BY162" i="363"/>
  <c r="P162" i="363"/>
  <c r="N162" i="363"/>
  <c r="E162" i="363"/>
  <c r="D162" i="363"/>
  <c r="C162" i="363"/>
  <c r="CB161" i="363"/>
  <c r="CA161" i="363"/>
  <c r="E161" i="363" s="1"/>
  <c r="BZ161" i="363"/>
  <c r="BY161" i="363"/>
  <c r="P161" i="363"/>
  <c r="N161" i="363"/>
  <c r="D161" i="363"/>
  <c r="C161" i="363"/>
  <c r="CB160" i="363"/>
  <c r="CA160" i="363"/>
  <c r="BZ160" i="363"/>
  <c r="BY160" i="363"/>
  <c r="P160" i="363"/>
  <c r="N160" i="363"/>
  <c r="F160" i="363"/>
  <c r="E160" i="363"/>
  <c r="D160" i="363"/>
  <c r="C160" i="363"/>
  <c r="CB159" i="363"/>
  <c r="CA159" i="363"/>
  <c r="BZ159" i="363"/>
  <c r="BY159" i="363"/>
  <c r="P159" i="363"/>
  <c r="N159" i="363"/>
  <c r="E159" i="363"/>
  <c r="D159" i="363"/>
  <c r="C159" i="363"/>
  <c r="CB158" i="363"/>
  <c r="CA158" i="363"/>
  <c r="E158" i="363" s="1"/>
  <c r="BZ158" i="363"/>
  <c r="BY158" i="363"/>
  <c r="P158" i="363"/>
  <c r="N158" i="363"/>
  <c r="D158" i="363"/>
  <c r="C158" i="363"/>
  <c r="CB157" i="363"/>
  <c r="CA157" i="363"/>
  <c r="BZ157" i="363"/>
  <c r="BY157" i="363"/>
  <c r="P157" i="363"/>
  <c r="N157" i="363"/>
  <c r="F157" i="363"/>
  <c r="E157" i="363"/>
  <c r="D157" i="363"/>
  <c r="C157" i="363"/>
  <c r="CA156" i="363"/>
  <c r="CB156" i="363" s="1"/>
  <c r="BZ156" i="363"/>
  <c r="BY156" i="363"/>
  <c r="P156" i="363"/>
  <c r="N156" i="363"/>
  <c r="E156" i="363"/>
  <c r="D156" i="363"/>
  <c r="C156" i="363"/>
  <c r="CB155" i="363"/>
  <c r="CA155" i="363"/>
  <c r="BZ155" i="363"/>
  <c r="BY155" i="363"/>
  <c r="P155" i="363"/>
  <c r="N155" i="363"/>
  <c r="E155" i="363"/>
  <c r="D155" i="363"/>
  <c r="C155" i="363"/>
  <c r="CA154" i="363"/>
  <c r="E154" i="363" s="1"/>
  <c r="BZ154" i="363"/>
  <c r="BY154" i="363"/>
  <c r="P154" i="363"/>
  <c r="N154" i="363"/>
  <c r="D154" i="363"/>
  <c r="C154" i="363"/>
  <c r="CA153" i="363"/>
  <c r="E153" i="363" s="1"/>
  <c r="BZ153" i="363"/>
  <c r="D153" i="363" s="1"/>
  <c r="BY153" i="363"/>
  <c r="P153" i="363"/>
  <c r="N153" i="363"/>
  <c r="C153" i="363"/>
  <c r="CA152" i="363"/>
  <c r="BZ152" i="363"/>
  <c r="BY152" i="363"/>
  <c r="CB152" i="363" s="1"/>
  <c r="P152" i="363"/>
  <c r="N152" i="363"/>
  <c r="E152" i="363"/>
  <c r="D152" i="363"/>
  <c r="CA151" i="363"/>
  <c r="BZ151" i="363"/>
  <c r="BY151" i="363"/>
  <c r="P151" i="363"/>
  <c r="N151" i="363"/>
  <c r="E151" i="363"/>
  <c r="D151" i="363"/>
  <c r="CB150" i="363"/>
  <c r="CA150" i="363"/>
  <c r="E150" i="363" s="1"/>
  <c r="BZ150" i="363"/>
  <c r="BY150" i="363"/>
  <c r="P150" i="363"/>
  <c r="N150" i="363"/>
  <c r="D150" i="363"/>
  <c r="C150" i="363"/>
  <c r="CA149" i="363"/>
  <c r="BZ149" i="363"/>
  <c r="CB149" i="363" s="1"/>
  <c r="BY149" i="363"/>
  <c r="P149" i="363"/>
  <c r="N149" i="363"/>
  <c r="E149" i="363"/>
  <c r="C149" i="363"/>
  <c r="CA148" i="363"/>
  <c r="BZ148" i="363"/>
  <c r="D148" i="363" s="1"/>
  <c r="BY148" i="363"/>
  <c r="CB148" i="363" s="1"/>
  <c r="P148" i="363"/>
  <c r="N148" i="363"/>
  <c r="E148" i="363"/>
  <c r="CB147" i="363"/>
  <c r="CA147" i="363"/>
  <c r="BZ147" i="363"/>
  <c r="BY147" i="363"/>
  <c r="P147" i="363"/>
  <c r="N147" i="363"/>
  <c r="E147" i="363"/>
  <c r="D147" i="363"/>
  <c r="C147" i="363"/>
  <c r="CA146" i="363"/>
  <c r="E146" i="363" s="1"/>
  <c r="BZ146" i="363"/>
  <c r="BY146" i="363"/>
  <c r="P146" i="363"/>
  <c r="N146" i="363"/>
  <c r="D146" i="363"/>
  <c r="C146" i="363"/>
  <c r="CA145" i="363"/>
  <c r="E145" i="363" s="1"/>
  <c r="BZ145" i="363"/>
  <c r="D145" i="363" s="1"/>
  <c r="BY145" i="363"/>
  <c r="CB145" i="363" s="1"/>
  <c r="P145" i="363"/>
  <c r="N145" i="363"/>
  <c r="C145" i="363"/>
  <c r="CA144" i="363"/>
  <c r="BZ144" i="363"/>
  <c r="BY144" i="363"/>
  <c r="CB144" i="363" s="1"/>
  <c r="P144" i="363"/>
  <c r="N144" i="363"/>
  <c r="E144" i="363"/>
  <c r="D144" i="363"/>
  <c r="A144" i="363"/>
  <c r="A145" i="363" s="1"/>
  <c r="A146" i="363" s="1"/>
  <c r="A147" i="363" s="1"/>
  <c r="A148" i="363" s="1"/>
  <c r="A149" i="363" s="1"/>
  <c r="A150" i="363" s="1"/>
  <c r="A151" i="363" s="1"/>
  <c r="A152" i="363" s="1"/>
  <c r="A153" i="363" s="1"/>
  <c r="A154" i="363" s="1"/>
  <c r="A155" i="363" s="1"/>
  <c r="A156" i="363" s="1"/>
  <c r="A157" i="363" s="1"/>
  <c r="A158" i="363" s="1"/>
  <c r="A159" i="363" s="1"/>
  <c r="A160" i="363" s="1"/>
  <c r="A161" i="363" s="1"/>
  <c r="A162" i="363" s="1"/>
  <c r="A163" i="363" s="1"/>
  <c r="A164" i="363" s="1"/>
  <c r="A165" i="363" s="1"/>
  <c r="A166" i="363" s="1"/>
  <c r="A168" i="363" s="1"/>
  <c r="A169" i="363" s="1"/>
  <c r="A170" i="363" s="1"/>
  <c r="A171" i="363" s="1"/>
  <c r="A172" i="363" s="1"/>
  <c r="CA143" i="363"/>
  <c r="BZ143" i="363"/>
  <c r="BY143" i="363"/>
  <c r="P143" i="363"/>
  <c r="N143" i="363"/>
  <c r="D143" i="363"/>
  <c r="C143" i="363"/>
  <c r="A143" i="363"/>
  <c r="A142" i="363"/>
  <c r="CC141" i="363"/>
  <c r="CD141" i="363" s="1"/>
  <c r="CB141" i="363"/>
  <c r="K141" i="363" s="1"/>
  <c r="A141" i="363"/>
  <c r="BX137" i="363"/>
  <c r="BW137" i="363"/>
  <c r="BV137" i="363"/>
  <c r="BU137" i="363"/>
  <c r="BT137" i="363"/>
  <c r="BS137" i="363"/>
  <c r="BR137" i="363"/>
  <c r="BQ137" i="363"/>
  <c r="BP137" i="363"/>
  <c r="BO137" i="363"/>
  <c r="BN137" i="363"/>
  <c r="BM137" i="363"/>
  <c r="BL137" i="363"/>
  <c r="BK137" i="363"/>
  <c r="BJ137" i="363"/>
  <c r="BI137" i="363"/>
  <c r="BH137" i="363"/>
  <c r="BG137" i="363"/>
  <c r="BF137" i="363"/>
  <c r="BE137" i="363"/>
  <c r="BD137" i="363"/>
  <c r="BC137" i="363"/>
  <c r="BB137" i="363"/>
  <c r="BA137" i="363"/>
  <c r="AZ137" i="363"/>
  <c r="AY137" i="363"/>
  <c r="AX137" i="363"/>
  <c r="AW137" i="363"/>
  <c r="AV137" i="363"/>
  <c r="AU137" i="363"/>
  <c r="AT137" i="363"/>
  <c r="AS137" i="363"/>
  <c r="AR137" i="363"/>
  <c r="AQ137" i="363"/>
  <c r="AP137" i="363"/>
  <c r="AO137" i="363"/>
  <c r="AN137" i="363"/>
  <c r="AM137" i="363"/>
  <c r="AL137" i="363"/>
  <c r="AK137" i="363"/>
  <c r="AJ137" i="363"/>
  <c r="AI137" i="363"/>
  <c r="AH137" i="363"/>
  <c r="AG137" i="363"/>
  <c r="AF137" i="363"/>
  <c r="AE137" i="363"/>
  <c r="AD137" i="363"/>
  <c r="AC137" i="363"/>
  <c r="AB137" i="363"/>
  <c r="AA137" i="363"/>
  <c r="Z137" i="363"/>
  <c r="Y137" i="363"/>
  <c r="X137" i="363"/>
  <c r="W137" i="363"/>
  <c r="V137" i="363"/>
  <c r="U137" i="363"/>
  <c r="T137" i="363"/>
  <c r="S137" i="363"/>
  <c r="R137" i="363"/>
  <c r="Q137" i="363"/>
  <c r="BX136" i="363"/>
  <c r="BW136" i="363"/>
  <c r="BV136" i="363"/>
  <c r="BU136" i="363"/>
  <c r="BT136" i="363"/>
  <c r="BS136" i="363"/>
  <c r="BR136" i="363"/>
  <c r="BQ136" i="363"/>
  <c r="BP136" i="363"/>
  <c r="BO136" i="363"/>
  <c r="BN136" i="363"/>
  <c r="BM136" i="363"/>
  <c r="BL136" i="363"/>
  <c r="BK136" i="363"/>
  <c r="BJ136" i="363"/>
  <c r="BI136" i="363"/>
  <c r="BH136" i="363"/>
  <c r="BG136" i="363"/>
  <c r="BF136" i="363"/>
  <c r="BE136" i="363"/>
  <c r="BD136" i="363"/>
  <c r="BC136" i="363"/>
  <c r="BB136" i="363"/>
  <c r="BA136" i="363"/>
  <c r="AZ136" i="363"/>
  <c r="AY136" i="363"/>
  <c r="AX136" i="363"/>
  <c r="AW136" i="363"/>
  <c r="AV136" i="363"/>
  <c r="AU136" i="363"/>
  <c r="AT136" i="363"/>
  <c r="AS136" i="363"/>
  <c r="AR136" i="363"/>
  <c r="AQ136" i="363"/>
  <c r="AP136" i="363"/>
  <c r="AO136" i="363"/>
  <c r="AN136" i="363"/>
  <c r="AM136" i="363"/>
  <c r="AL136" i="363"/>
  <c r="AK136" i="363"/>
  <c r="AJ136" i="363"/>
  <c r="AI136" i="363"/>
  <c r="AH136" i="363"/>
  <c r="AG136" i="363"/>
  <c r="AF136" i="363"/>
  <c r="AE136" i="363"/>
  <c r="AD136" i="363"/>
  <c r="AC136" i="363"/>
  <c r="AB136" i="363"/>
  <c r="AA136" i="363"/>
  <c r="Z136" i="363"/>
  <c r="Y136" i="363"/>
  <c r="X136" i="363"/>
  <c r="W136" i="363"/>
  <c r="V136" i="363"/>
  <c r="U136" i="363"/>
  <c r="T136" i="363"/>
  <c r="S136" i="363"/>
  <c r="R136" i="363"/>
  <c r="Q136" i="363"/>
  <c r="P136" i="363"/>
  <c r="H136" i="363"/>
  <c r="CC134" i="363" s="1"/>
  <c r="CD134" i="363" s="1"/>
  <c r="BX135" i="363"/>
  <c r="BW135" i="363"/>
  <c r="BV135" i="363"/>
  <c r="BU135" i="363"/>
  <c r="BT135" i="363"/>
  <c r="BS135" i="363"/>
  <c r="BR135" i="363"/>
  <c r="BQ135" i="363"/>
  <c r="BP135" i="363"/>
  <c r="BO135" i="363"/>
  <c r="BN135" i="363"/>
  <c r="BM135" i="363"/>
  <c r="BL135" i="363"/>
  <c r="BK135" i="363"/>
  <c r="BJ135" i="363"/>
  <c r="BI135" i="363"/>
  <c r="BH135" i="363"/>
  <c r="BG135" i="363"/>
  <c r="BF135" i="363"/>
  <c r="BE135" i="363"/>
  <c r="BD135" i="363"/>
  <c r="BC135" i="363"/>
  <c r="BB135" i="363"/>
  <c r="BA135" i="363"/>
  <c r="AZ135" i="363"/>
  <c r="AY135" i="363"/>
  <c r="AX135" i="363"/>
  <c r="AW135" i="363"/>
  <c r="AV135" i="363"/>
  <c r="AU135" i="363"/>
  <c r="AT135" i="363"/>
  <c r="AS135" i="363"/>
  <c r="AR135" i="363"/>
  <c r="AQ135" i="363"/>
  <c r="AP135" i="363"/>
  <c r="AO135" i="363"/>
  <c r="AN135" i="363"/>
  <c r="AM135" i="363"/>
  <c r="AL135" i="363"/>
  <c r="AK135" i="363"/>
  <c r="AJ135" i="363"/>
  <c r="AI135" i="363"/>
  <c r="AH135" i="363"/>
  <c r="AG135" i="363"/>
  <c r="AF135" i="363"/>
  <c r="AE135" i="363"/>
  <c r="AD135" i="363"/>
  <c r="AC135" i="363"/>
  <c r="AB135" i="363"/>
  <c r="AA135" i="363"/>
  <c r="Z135" i="363"/>
  <c r="Y135" i="363"/>
  <c r="X135" i="363"/>
  <c r="W135" i="363"/>
  <c r="V135" i="363"/>
  <c r="U135" i="363"/>
  <c r="T135" i="363"/>
  <c r="S135" i="363"/>
  <c r="R135" i="363"/>
  <c r="Q135" i="363"/>
  <c r="P135" i="363"/>
  <c r="BX134" i="363"/>
  <c r="BW134" i="363"/>
  <c r="BV134" i="363"/>
  <c r="BU134" i="363"/>
  <c r="BT134" i="363"/>
  <c r="BS134" i="363"/>
  <c r="BR134" i="363"/>
  <c r="BQ134" i="363"/>
  <c r="BP134" i="363"/>
  <c r="BO134" i="363"/>
  <c r="BN134" i="363"/>
  <c r="BM134" i="363"/>
  <c r="BL134" i="363"/>
  <c r="BK134" i="363"/>
  <c r="BJ134" i="363"/>
  <c r="BI134" i="363"/>
  <c r="BH134" i="363"/>
  <c r="BG134" i="363"/>
  <c r="BF134" i="363"/>
  <c r="BE134" i="363"/>
  <c r="BD134" i="363"/>
  <c r="BC134" i="363"/>
  <c r="BB134" i="363"/>
  <c r="BA134" i="363"/>
  <c r="AZ134" i="363"/>
  <c r="AY134" i="363"/>
  <c r="AX134" i="363"/>
  <c r="AW134" i="363"/>
  <c r="AV134" i="363"/>
  <c r="AU134" i="363"/>
  <c r="AT134" i="363"/>
  <c r="AS134" i="363"/>
  <c r="AR134" i="363"/>
  <c r="AQ134" i="363"/>
  <c r="AP134" i="363"/>
  <c r="AO134" i="363"/>
  <c r="AN134" i="363"/>
  <c r="AM134" i="363"/>
  <c r="AL134" i="363"/>
  <c r="AK134" i="363"/>
  <c r="AJ134" i="363"/>
  <c r="AI134" i="363"/>
  <c r="AH134" i="363"/>
  <c r="AG134" i="363"/>
  <c r="AF134" i="363"/>
  <c r="AE134" i="363"/>
  <c r="AD134" i="363"/>
  <c r="AC134" i="363"/>
  <c r="AB134" i="363"/>
  <c r="AA134" i="363"/>
  <c r="Z134" i="363"/>
  <c r="Y134" i="363"/>
  <c r="X134" i="363"/>
  <c r="W134" i="363"/>
  <c r="V134" i="363"/>
  <c r="U134" i="363"/>
  <c r="T134" i="363"/>
  <c r="S134" i="363"/>
  <c r="R134" i="363"/>
  <c r="Q134" i="363"/>
  <c r="P134" i="363"/>
  <c r="N134" i="363"/>
  <c r="BX133" i="363"/>
  <c r="BW133" i="363"/>
  <c r="BV133" i="363"/>
  <c r="BU133" i="363"/>
  <c r="BT133" i="363"/>
  <c r="BS133" i="363"/>
  <c r="BR133" i="363"/>
  <c r="BQ133" i="363"/>
  <c r="BP133" i="363"/>
  <c r="BO133" i="363"/>
  <c r="BN133" i="363"/>
  <c r="BM133" i="363"/>
  <c r="BL133" i="363"/>
  <c r="BK133" i="363"/>
  <c r="BJ133" i="363"/>
  <c r="BI133" i="363"/>
  <c r="BH133" i="363"/>
  <c r="BG133" i="363"/>
  <c r="BF133" i="363"/>
  <c r="BE133" i="363"/>
  <c r="BD133" i="363"/>
  <c r="BC133" i="363"/>
  <c r="BB133" i="363"/>
  <c r="BA133" i="363"/>
  <c r="AZ133" i="363"/>
  <c r="AY133" i="363"/>
  <c r="AX133" i="363"/>
  <c r="AW133" i="363"/>
  <c r="AV133" i="363"/>
  <c r="AU133" i="363"/>
  <c r="AT133" i="363"/>
  <c r="AS133" i="363"/>
  <c r="AR133" i="363"/>
  <c r="AQ133" i="363"/>
  <c r="AP133" i="363"/>
  <c r="AO133" i="363"/>
  <c r="AN133" i="363"/>
  <c r="AM133" i="363"/>
  <c r="AL133" i="363"/>
  <c r="AK133" i="363"/>
  <c r="AJ133" i="363"/>
  <c r="AI133" i="363"/>
  <c r="AH133" i="363"/>
  <c r="AG133" i="363"/>
  <c r="AF133" i="363"/>
  <c r="AE133" i="363"/>
  <c r="AD133" i="363"/>
  <c r="AC133" i="363"/>
  <c r="AB133" i="363"/>
  <c r="AA133" i="363"/>
  <c r="Z133" i="363"/>
  <c r="Y133" i="363"/>
  <c r="X133" i="363"/>
  <c r="W133" i="363"/>
  <c r="V133" i="363"/>
  <c r="U133" i="363"/>
  <c r="T133" i="363"/>
  <c r="S133" i="363"/>
  <c r="R133" i="363"/>
  <c r="Q133" i="363"/>
  <c r="N133" i="363"/>
  <c r="BX132" i="363"/>
  <c r="BW132" i="363"/>
  <c r="BV132" i="363"/>
  <c r="BU132" i="363"/>
  <c r="BT132" i="363"/>
  <c r="BS132" i="363"/>
  <c r="BR132" i="363"/>
  <c r="BQ132" i="363"/>
  <c r="BP132" i="363"/>
  <c r="BO132" i="363"/>
  <c r="BN132" i="363"/>
  <c r="BM132" i="363"/>
  <c r="BL132" i="363"/>
  <c r="BK132" i="363"/>
  <c r="BJ132" i="363"/>
  <c r="BI132" i="363"/>
  <c r="BH132" i="363"/>
  <c r="BG132" i="363"/>
  <c r="BF132" i="363"/>
  <c r="BE132" i="363"/>
  <c r="BD132" i="363"/>
  <c r="BC132" i="363"/>
  <c r="BB132" i="363"/>
  <c r="BA132" i="363"/>
  <c r="AZ132" i="363"/>
  <c r="AY132" i="363"/>
  <c r="AX132" i="363"/>
  <c r="AW132" i="363"/>
  <c r="AV132" i="363"/>
  <c r="AU132" i="363"/>
  <c r="AT132" i="363"/>
  <c r="AS132" i="363"/>
  <c r="AR132" i="363"/>
  <c r="AQ132" i="363"/>
  <c r="AP132" i="363"/>
  <c r="AO132" i="363"/>
  <c r="AN132" i="363"/>
  <c r="AM132" i="363"/>
  <c r="AL132" i="363"/>
  <c r="AK132" i="363"/>
  <c r="AJ132" i="363"/>
  <c r="AI132" i="363"/>
  <c r="AH132" i="363"/>
  <c r="AG132" i="363"/>
  <c r="AF132" i="363"/>
  <c r="AE132" i="363"/>
  <c r="AD132" i="363"/>
  <c r="AC132" i="363"/>
  <c r="AB132" i="363"/>
  <c r="AA132" i="363"/>
  <c r="Z132" i="363"/>
  <c r="Y132" i="363"/>
  <c r="X132" i="363"/>
  <c r="W132" i="363"/>
  <c r="V132" i="363"/>
  <c r="U132" i="363"/>
  <c r="T132" i="363"/>
  <c r="S132" i="363"/>
  <c r="R132" i="363"/>
  <c r="Q132" i="363"/>
  <c r="BH131" i="363"/>
  <c r="CD130" i="363"/>
  <c r="CC130" i="363"/>
  <c r="BX130" i="363"/>
  <c r="BW130" i="363"/>
  <c r="BV130" i="363"/>
  <c r="BU130" i="363"/>
  <c r="BT130" i="363"/>
  <c r="BS130" i="363"/>
  <c r="BR130" i="363"/>
  <c r="BQ130" i="363"/>
  <c r="BP130" i="363"/>
  <c r="BO130" i="363"/>
  <c r="BN130" i="363"/>
  <c r="BM130" i="363"/>
  <c r="BL130" i="363"/>
  <c r="BK130" i="363"/>
  <c r="BJ130" i="363"/>
  <c r="BI130" i="363"/>
  <c r="BH130" i="363"/>
  <c r="BG130" i="363"/>
  <c r="BF130" i="363"/>
  <c r="BE130" i="363"/>
  <c r="BD130" i="363"/>
  <c r="BC130" i="363"/>
  <c r="BB130" i="363"/>
  <c r="BA130" i="363"/>
  <c r="AZ130" i="363"/>
  <c r="AY130" i="363"/>
  <c r="AX130" i="363"/>
  <c r="AW130" i="363"/>
  <c r="AV130" i="363"/>
  <c r="AU130" i="363"/>
  <c r="AT130" i="363"/>
  <c r="AS130" i="363"/>
  <c r="AR130" i="363"/>
  <c r="AQ130" i="363"/>
  <c r="AP130" i="363"/>
  <c r="AO130" i="363"/>
  <c r="AN130" i="363"/>
  <c r="AM130" i="363"/>
  <c r="AL130" i="363"/>
  <c r="AK130" i="363"/>
  <c r="AJ130" i="363"/>
  <c r="AI130" i="363"/>
  <c r="AH130" i="363"/>
  <c r="AG130" i="363"/>
  <c r="AF130" i="363"/>
  <c r="AE130" i="363"/>
  <c r="AD130" i="363"/>
  <c r="AC130" i="363"/>
  <c r="AB130" i="363"/>
  <c r="AA130" i="363"/>
  <c r="Z130" i="363"/>
  <c r="Y130" i="363"/>
  <c r="X130" i="363"/>
  <c r="W130" i="363"/>
  <c r="V130" i="363"/>
  <c r="U130" i="363"/>
  <c r="T130" i="363"/>
  <c r="S130" i="363"/>
  <c r="R130" i="363"/>
  <c r="Q130" i="363"/>
  <c r="CA128" i="363"/>
  <c r="BZ128" i="363"/>
  <c r="CB128" i="363" s="1"/>
  <c r="BY128" i="363"/>
  <c r="P128" i="363"/>
  <c r="N128" i="363"/>
  <c r="E128" i="363"/>
  <c r="D128" i="363"/>
  <c r="C128" i="363"/>
  <c r="CA127" i="363"/>
  <c r="BZ127" i="363"/>
  <c r="CB127" i="363" s="1"/>
  <c r="BY127" i="363"/>
  <c r="P127" i="363"/>
  <c r="N127" i="363"/>
  <c r="E127" i="363"/>
  <c r="D127" i="363"/>
  <c r="C127" i="363"/>
  <c r="CA126" i="363"/>
  <c r="BZ126" i="363"/>
  <c r="CB126" i="363" s="1"/>
  <c r="BY126" i="363"/>
  <c r="P126" i="363"/>
  <c r="N126" i="363"/>
  <c r="E126" i="363"/>
  <c r="D126" i="363"/>
  <c r="C126" i="363"/>
  <c r="CA125" i="363"/>
  <c r="BZ125" i="363"/>
  <c r="CB125" i="363" s="1"/>
  <c r="BY125" i="363"/>
  <c r="P125" i="363"/>
  <c r="N125" i="363"/>
  <c r="E125" i="363"/>
  <c r="D125" i="363"/>
  <c r="C125" i="363"/>
  <c r="CA124" i="363"/>
  <c r="BZ124" i="363"/>
  <c r="CB124" i="363" s="1"/>
  <c r="BY124" i="363"/>
  <c r="P124" i="363"/>
  <c r="N124" i="363"/>
  <c r="E124" i="363"/>
  <c r="D124" i="363"/>
  <c r="C124" i="363"/>
  <c r="CA123" i="363"/>
  <c r="BZ123" i="363"/>
  <c r="CB123" i="363" s="1"/>
  <c r="BY123" i="363"/>
  <c r="P123" i="363"/>
  <c r="N123" i="363"/>
  <c r="E123" i="363"/>
  <c r="D123" i="363"/>
  <c r="C123" i="363"/>
  <c r="CA122" i="363"/>
  <c r="BZ122" i="363"/>
  <c r="CB122" i="363" s="1"/>
  <c r="BY122" i="363"/>
  <c r="P122" i="363"/>
  <c r="N122" i="363"/>
  <c r="E122" i="363"/>
  <c r="D122" i="363"/>
  <c r="C122" i="363"/>
  <c r="CA121" i="363"/>
  <c r="BZ121" i="363"/>
  <c r="CB121" i="363" s="1"/>
  <c r="BY121" i="363"/>
  <c r="P121" i="363"/>
  <c r="N121" i="363"/>
  <c r="E121" i="363"/>
  <c r="D121" i="363"/>
  <c r="C121" i="363"/>
  <c r="CA120" i="363"/>
  <c r="BZ120" i="363"/>
  <c r="CB120" i="363" s="1"/>
  <c r="BY120" i="363"/>
  <c r="P120" i="363"/>
  <c r="N120" i="363"/>
  <c r="E120" i="363"/>
  <c r="D120" i="363"/>
  <c r="C120" i="363"/>
  <c r="CA119" i="363"/>
  <c r="BZ119" i="363"/>
  <c r="D119" i="363" s="1"/>
  <c r="BY119" i="363"/>
  <c r="P119" i="363"/>
  <c r="N119" i="363"/>
  <c r="E119" i="363"/>
  <c r="C119" i="363"/>
  <c r="CA118" i="363"/>
  <c r="BZ118" i="363"/>
  <c r="BY118" i="363"/>
  <c r="P118" i="363"/>
  <c r="N118" i="363"/>
  <c r="E118" i="363"/>
  <c r="D118" i="363"/>
  <c r="C118" i="363"/>
  <c r="CA117" i="363"/>
  <c r="BZ117" i="363"/>
  <c r="BY117" i="363"/>
  <c r="P117" i="363"/>
  <c r="N117" i="363"/>
  <c r="E117" i="363"/>
  <c r="D117" i="363"/>
  <c r="C117" i="363"/>
  <c r="CA116" i="363"/>
  <c r="BZ116" i="363"/>
  <c r="BY116" i="363"/>
  <c r="CB116" i="363" s="1"/>
  <c r="P116" i="363"/>
  <c r="N116" i="363"/>
  <c r="E116" i="363"/>
  <c r="D116" i="363"/>
  <c r="C116" i="363"/>
  <c r="CA115" i="363"/>
  <c r="BZ115" i="363"/>
  <c r="D115" i="363" s="1"/>
  <c r="BY115" i="363"/>
  <c r="P115" i="363"/>
  <c r="N115" i="363"/>
  <c r="E115" i="363"/>
  <c r="C115" i="363"/>
  <c r="CA114" i="363"/>
  <c r="BZ114" i="363"/>
  <c r="BY114" i="363"/>
  <c r="P114" i="363"/>
  <c r="N114" i="363"/>
  <c r="E114" i="363"/>
  <c r="D114" i="363"/>
  <c r="C114" i="363"/>
  <c r="CA113" i="363"/>
  <c r="BZ113" i="363"/>
  <c r="BY113" i="363"/>
  <c r="P113" i="363"/>
  <c r="N113" i="363"/>
  <c r="E113" i="363"/>
  <c r="D113" i="363"/>
  <c r="C113" i="363"/>
  <c r="CA112" i="363"/>
  <c r="BZ112" i="363"/>
  <c r="BY112" i="363"/>
  <c r="CB112" i="363" s="1"/>
  <c r="P112" i="363"/>
  <c r="N112" i="363"/>
  <c r="E112" i="363"/>
  <c r="D112" i="363"/>
  <c r="C112" i="363"/>
  <c r="CA111" i="363"/>
  <c r="BZ111" i="363"/>
  <c r="D111" i="363" s="1"/>
  <c r="BY111" i="363"/>
  <c r="P111" i="363"/>
  <c r="N111" i="363"/>
  <c r="E111" i="363"/>
  <c r="C111" i="363"/>
  <c r="A111" i="363"/>
  <c r="A112" i="363" s="1"/>
  <c r="A113" i="363" s="1"/>
  <c r="A114" i="363" s="1"/>
  <c r="A115" i="363" s="1"/>
  <c r="A116" i="363" s="1"/>
  <c r="A117" i="363" s="1"/>
  <c r="A118" i="363" s="1"/>
  <c r="A119" i="363" s="1"/>
  <c r="A120" i="363" s="1"/>
  <c r="A121" i="363" s="1"/>
  <c r="A122" i="363" s="1"/>
  <c r="A123" i="363" s="1"/>
  <c r="A124" i="363" s="1"/>
  <c r="A125" i="363" s="1"/>
  <c r="A126" i="363" s="1"/>
  <c r="A127" i="363" s="1"/>
  <c r="A128" i="363" s="1"/>
  <c r="A129" i="363" s="1"/>
  <c r="A130" i="363" s="1"/>
  <c r="A131" i="363" s="1"/>
  <c r="A132" i="363" s="1"/>
  <c r="A134" i="363" s="1"/>
  <c r="A135" i="363" s="1"/>
  <c r="A136" i="363" s="1"/>
  <c r="A137" i="363" s="1"/>
  <c r="A138" i="363" s="1"/>
  <c r="CA110" i="363"/>
  <c r="BZ110" i="363"/>
  <c r="BY110" i="363"/>
  <c r="P110" i="363"/>
  <c r="N110" i="363"/>
  <c r="E110" i="363"/>
  <c r="D110" i="363"/>
  <c r="C110" i="363"/>
  <c r="A110" i="363"/>
  <c r="CA109" i="363"/>
  <c r="CA129" i="363" s="1"/>
  <c r="BZ109" i="363"/>
  <c r="BY109" i="363"/>
  <c r="P109" i="363"/>
  <c r="N109" i="363"/>
  <c r="E109" i="363"/>
  <c r="D109" i="363"/>
  <c r="C109" i="363"/>
  <c r="A109" i="363"/>
  <c r="A108" i="363"/>
  <c r="CD107" i="363"/>
  <c r="CC107" i="363"/>
  <c r="CB107" i="363"/>
  <c r="K107" i="363"/>
  <c r="A107" i="363"/>
  <c r="BX103" i="363"/>
  <c r="BW103" i="363"/>
  <c r="BV103" i="363"/>
  <c r="BU103" i="363"/>
  <c r="BT103" i="363"/>
  <c r="BS103" i="363"/>
  <c r="BR103" i="363"/>
  <c r="BQ103" i="363"/>
  <c r="BP103" i="363"/>
  <c r="BO103" i="363"/>
  <c r="BN103" i="363"/>
  <c r="BM103" i="363"/>
  <c r="BL103" i="363"/>
  <c r="BK103" i="363"/>
  <c r="BJ103" i="363"/>
  <c r="BI103" i="363"/>
  <c r="BH103" i="363"/>
  <c r="BG103" i="363"/>
  <c r="BF103" i="363"/>
  <c r="BE103" i="363"/>
  <c r="BD103" i="363"/>
  <c r="BC103" i="363"/>
  <c r="BB103" i="363"/>
  <c r="BA103" i="363"/>
  <c r="AZ103" i="363"/>
  <c r="AY103" i="363"/>
  <c r="AX103" i="363"/>
  <c r="AW103" i="363"/>
  <c r="AV103" i="363"/>
  <c r="AU103" i="363"/>
  <c r="AT103" i="363"/>
  <c r="AS103" i="363"/>
  <c r="AR103" i="363"/>
  <c r="AQ103" i="363"/>
  <c r="AP103" i="363"/>
  <c r="AO103" i="363"/>
  <c r="AN103" i="363"/>
  <c r="AM103" i="363"/>
  <c r="AL103" i="363"/>
  <c r="AK103" i="363"/>
  <c r="AJ103" i="363"/>
  <c r="AI103" i="363"/>
  <c r="AH103" i="363"/>
  <c r="AG103" i="363"/>
  <c r="AF103" i="363"/>
  <c r="AE103" i="363"/>
  <c r="AD103" i="363"/>
  <c r="AC103" i="363"/>
  <c r="AB103" i="363"/>
  <c r="AA103" i="363"/>
  <c r="Z103" i="363"/>
  <c r="Y103" i="363"/>
  <c r="X103" i="363"/>
  <c r="W103" i="363"/>
  <c r="V103" i="363"/>
  <c r="U103" i="363"/>
  <c r="T103" i="363"/>
  <c r="S103" i="363"/>
  <c r="R103" i="363"/>
  <c r="Q103" i="363"/>
  <c r="BX102" i="363"/>
  <c r="BW102" i="363"/>
  <c r="BV102" i="363"/>
  <c r="BU102" i="363"/>
  <c r="BT102" i="363"/>
  <c r="BS102" i="363"/>
  <c r="BR102" i="363"/>
  <c r="BQ102" i="363"/>
  <c r="BP102" i="363"/>
  <c r="BO102" i="363"/>
  <c r="BN102" i="363"/>
  <c r="BM102" i="363"/>
  <c r="BL102" i="363"/>
  <c r="BK102" i="363"/>
  <c r="BJ102" i="363"/>
  <c r="BI102" i="363"/>
  <c r="BH102" i="363"/>
  <c r="BG102" i="363"/>
  <c r="BF102" i="363"/>
  <c r="BE102" i="363"/>
  <c r="BD102" i="363"/>
  <c r="BC102" i="363"/>
  <c r="BB102" i="363"/>
  <c r="BA102" i="363"/>
  <c r="AZ102" i="363"/>
  <c r="AY102" i="363"/>
  <c r="AX102" i="363"/>
  <c r="AW102" i="363"/>
  <c r="AV102" i="363"/>
  <c r="AU102" i="363"/>
  <c r="AT102" i="363"/>
  <c r="AS102" i="363"/>
  <c r="AR102" i="363"/>
  <c r="AQ102" i="363"/>
  <c r="AP102" i="363"/>
  <c r="AO102" i="363"/>
  <c r="AN102" i="363"/>
  <c r="AM102" i="363"/>
  <c r="AL102" i="363"/>
  <c r="AK102" i="363"/>
  <c r="AJ102" i="363"/>
  <c r="AI102" i="363"/>
  <c r="AH102" i="363"/>
  <c r="AG102" i="363"/>
  <c r="AF102" i="363"/>
  <c r="AE102" i="363"/>
  <c r="AD102" i="363"/>
  <c r="AC102" i="363"/>
  <c r="AB102" i="363"/>
  <c r="AA102" i="363"/>
  <c r="Z102" i="363"/>
  <c r="Y102" i="363"/>
  <c r="X102" i="363"/>
  <c r="W102" i="363"/>
  <c r="V102" i="363"/>
  <c r="U102" i="363"/>
  <c r="T102" i="363"/>
  <c r="S102" i="363"/>
  <c r="R102" i="363"/>
  <c r="Q102" i="363"/>
  <c r="P102" i="363"/>
  <c r="H102" i="363"/>
  <c r="CC100" i="363" s="1"/>
  <c r="CD100" i="363" s="1"/>
  <c r="BX101" i="363"/>
  <c r="BW101" i="363"/>
  <c r="BV101" i="363"/>
  <c r="BU101" i="363"/>
  <c r="BT101" i="363"/>
  <c r="BS101" i="363"/>
  <c r="BR101" i="363"/>
  <c r="BQ101" i="363"/>
  <c r="BP101" i="363"/>
  <c r="BO101" i="363"/>
  <c r="BN101" i="363"/>
  <c r="BM101" i="363"/>
  <c r="BL101" i="363"/>
  <c r="BK101" i="363"/>
  <c r="BJ101" i="363"/>
  <c r="BI101" i="363"/>
  <c r="BH101" i="363"/>
  <c r="BG101" i="363"/>
  <c r="BF101" i="363"/>
  <c r="BE101" i="363"/>
  <c r="BD101" i="363"/>
  <c r="BC101" i="363"/>
  <c r="BB101" i="363"/>
  <c r="BA101" i="363"/>
  <c r="AZ101" i="363"/>
  <c r="AY101" i="363"/>
  <c r="AX101" i="363"/>
  <c r="AW101" i="363"/>
  <c r="AV101" i="363"/>
  <c r="AU101" i="363"/>
  <c r="AT101" i="363"/>
  <c r="AS101" i="363"/>
  <c r="AR101" i="363"/>
  <c r="AQ101" i="363"/>
  <c r="AP101" i="363"/>
  <c r="AO101" i="363"/>
  <c r="AN101" i="363"/>
  <c r="AM101" i="363"/>
  <c r="AL101" i="363"/>
  <c r="AK101" i="363"/>
  <c r="AJ101" i="363"/>
  <c r="AI101" i="363"/>
  <c r="AH101" i="363"/>
  <c r="AG101" i="363"/>
  <c r="AF101" i="363"/>
  <c r="AE101" i="363"/>
  <c r="AD101" i="363"/>
  <c r="AC101" i="363"/>
  <c r="AB101" i="363"/>
  <c r="AA101" i="363"/>
  <c r="Z101" i="363"/>
  <c r="Y101" i="363"/>
  <c r="X101" i="363"/>
  <c r="W101" i="363"/>
  <c r="V101" i="363"/>
  <c r="U101" i="363"/>
  <c r="T101" i="363"/>
  <c r="S101" i="363"/>
  <c r="R101" i="363"/>
  <c r="Q101" i="363"/>
  <c r="P101" i="363"/>
  <c r="BX100" i="363"/>
  <c r="BW100" i="363"/>
  <c r="BV100" i="363"/>
  <c r="BU100" i="363"/>
  <c r="BT100" i="363"/>
  <c r="BS100" i="363"/>
  <c r="BR100" i="363"/>
  <c r="BQ100" i="363"/>
  <c r="BP100" i="363"/>
  <c r="BO100" i="363"/>
  <c r="BN100" i="363"/>
  <c r="BM100" i="363"/>
  <c r="BL100" i="363"/>
  <c r="BK100" i="363"/>
  <c r="BJ100" i="363"/>
  <c r="BI100" i="363"/>
  <c r="BH100" i="363"/>
  <c r="BG100" i="363"/>
  <c r="BF100" i="363"/>
  <c r="BE100" i="363"/>
  <c r="BD100" i="363"/>
  <c r="BC100" i="363"/>
  <c r="BB100" i="363"/>
  <c r="BA100" i="363"/>
  <c r="AZ100" i="363"/>
  <c r="AY100" i="363"/>
  <c r="AX100" i="363"/>
  <c r="AW100" i="363"/>
  <c r="AV100" i="363"/>
  <c r="AU100" i="363"/>
  <c r="AT100" i="363"/>
  <c r="AS100" i="363"/>
  <c r="AR100" i="363"/>
  <c r="AQ100" i="363"/>
  <c r="AP100" i="363"/>
  <c r="AO100" i="363"/>
  <c r="AN100" i="363"/>
  <c r="AM100" i="363"/>
  <c r="AL100" i="363"/>
  <c r="AK100" i="363"/>
  <c r="AJ100" i="363"/>
  <c r="AI100" i="363"/>
  <c r="AH100" i="363"/>
  <c r="AG100" i="363"/>
  <c r="AF100" i="363"/>
  <c r="AE100" i="363"/>
  <c r="AD100" i="363"/>
  <c r="AC100" i="363"/>
  <c r="AB100" i="363"/>
  <c r="AA100" i="363"/>
  <c r="Z100" i="363"/>
  <c r="Y100" i="363"/>
  <c r="X100" i="363"/>
  <c r="W100" i="363"/>
  <c r="V100" i="363"/>
  <c r="U100" i="363"/>
  <c r="T100" i="363"/>
  <c r="S100" i="363"/>
  <c r="R100" i="363"/>
  <c r="Q100" i="363"/>
  <c r="P100" i="363"/>
  <c r="N100" i="363"/>
  <c r="BX99" i="363"/>
  <c r="BW99" i="363"/>
  <c r="BV99" i="363"/>
  <c r="BU99" i="363"/>
  <c r="BT99" i="363"/>
  <c r="BS99" i="363"/>
  <c r="BR99" i="363"/>
  <c r="BQ99" i="363"/>
  <c r="BP99" i="363"/>
  <c r="BO99" i="363"/>
  <c r="BN99" i="363"/>
  <c r="BM99" i="363"/>
  <c r="BL99" i="363"/>
  <c r="BK99" i="363"/>
  <c r="BJ99" i="363"/>
  <c r="BI99" i="363"/>
  <c r="BH99" i="363"/>
  <c r="BG99" i="363"/>
  <c r="BF99" i="363"/>
  <c r="BE99" i="363"/>
  <c r="BD99" i="363"/>
  <c r="BC99" i="363"/>
  <c r="BB99" i="363"/>
  <c r="BA99" i="363"/>
  <c r="AZ99" i="363"/>
  <c r="AY99" i="363"/>
  <c r="AX99" i="363"/>
  <c r="AW99" i="363"/>
  <c r="AV99" i="363"/>
  <c r="AU99" i="363"/>
  <c r="AT99" i="363"/>
  <c r="AS99" i="363"/>
  <c r="AR99" i="363"/>
  <c r="AQ99" i="363"/>
  <c r="AP99" i="363"/>
  <c r="AO99" i="363"/>
  <c r="AN99" i="363"/>
  <c r="AM99" i="363"/>
  <c r="AL99" i="363"/>
  <c r="AK99" i="363"/>
  <c r="AJ99" i="363"/>
  <c r="AI99" i="363"/>
  <c r="AH99" i="363"/>
  <c r="AG99" i="363"/>
  <c r="AF99" i="363"/>
  <c r="AE99" i="363"/>
  <c r="AD99" i="363"/>
  <c r="AC99" i="363"/>
  <c r="AB99" i="363"/>
  <c r="AA99" i="363"/>
  <c r="Z99" i="363"/>
  <c r="Y99" i="363"/>
  <c r="X99" i="363"/>
  <c r="W99" i="363"/>
  <c r="V99" i="363"/>
  <c r="U99" i="363"/>
  <c r="T99" i="363"/>
  <c r="S99" i="363"/>
  <c r="R99" i="363"/>
  <c r="Q99" i="363"/>
  <c r="N99" i="363"/>
  <c r="BX98" i="363"/>
  <c r="BW98" i="363"/>
  <c r="BV98" i="363"/>
  <c r="BU98" i="363"/>
  <c r="BT98" i="363"/>
  <c r="BS98" i="363"/>
  <c r="BR98" i="363"/>
  <c r="BQ98" i="363"/>
  <c r="BP98" i="363"/>
  <c r="BO98" i="363"/>
  <c r="BN98" i="363"/>
  <c r="BM98" i="363"/>
  <c r="BL98" i="363"/>
  <c r="BK98" i="363"/>
  <c r="BJ98" i="363"/>
  <c r="BI98" i="363"/>
  <c r="BH98" i="363"/>
  <c r="BG98" i="363"/>
  <c r="BF98" i="363"/>
  <c r="BE98" i="363"/>
  <c r="BD98" i="363"/>
  <c r="BC98" i="363"/>
  <c r="BB98" i="363"/>
  <c r="BA98" i="363"/>
  <c r="AZ98" i="363"/>
  <c r="AY98" i="363"/>
  <c r="AX98" i="363"/>
  <c r="AW98" i="363"/>
  <c r="AV98" i="363"/>
  <c r="AU98" i="363"/>
  <c r="AT98" i="363"/>
  <c r="AS98" i="363"/>
  <c r="AR98" i="363"/>
  <c r="AQ98" i="363"/>
  <c r="AP98" i="363"/>
  <c r="AO98" i="363"/>
  <c r="AN98" i="363"/>
  <c r="AM98" i="363"/>
  <c r="AL98" i="363"/>
  <c r="AK98" i="363"/>
  <c r="AJ98" i="363"/>
  <c r="AI98" i="363"/>
  <c r="AH98" i="363"/>
  <c r="AG98" i="363"/>
  <c r="AF98" i="363"/>
  <c r="AE98" i="363"/>
  <c r="AD98" i="363"/>
  <c r="AC98" i="363"/>
  <c r="AB98" i="363"/>
  <c r="AA98" i="363"/>
  <c r="Z98" i="363"/>
  <c r="Y98" i="363"/>
  <c r="X98" i="363"/>
  <c r="W98" i="363"/>
  <c r="V98" i="363"/>
  <c r="U98" i="363"/>
  <c r="T98" i="363"/>
  <c r="S98" i="363"/>
  <c r="R98" i="363"/>
  <c r="Q98" i="363"/>
  <c r="BW97" i="363"/>
  <c r="BI97" i="363"/>
  <c r="AW97" i="363"/>
  <c r="AJ97" i="363"/>
  <c r="Y97" i="363"/>
  <c r="CC96" i="363"/>
  <c r="CD96" i="363" s="1"/>
  <c r="BX96" i="363"/>
  <c r="BW96" i="363"/>
  <c r="BV96" i="363"/>
  <c r="BU96" i="363"/>
  <c r="BT96" i="363"/>
  <c r="BS96" i="363"/>
  <c r="BR96" i="363"/>
  <c r="BQ96" i="363"/>
  <c r="BP96" i="363"/>
  <c r="BO96" i="363"/>
  <c r="BN96" i="363"/>
  <c r="BM96" i="363"/>
  <c r="BL96" i="363"/>
  <c r="BK96" i="363"/>
  <c r="BJ96" i="363"/>
  <c r="BI96" i="363"/>
  <c r="BH96" i="363"/>
  <c r="BG96" i="363"/>
  <c r="BF96" i="363"/>
  <c r="BE96" i="363"/>
  <c r="BD96" i="363"/>
  <c r="BC96" i="363"/>
  <c r="BB96" i="363"/>
  <c r="BA96" i="363"/>
  <c r="AZ96" i="363"/>
  <c r="AY96" i="363"/>
  <c r="AX96" i="363"/>
  <c r="AW96" i="363"/>
  <c r="AV96" i="363"/>
  <c r="AU96" i="363"/>
  <c r="AT96" i="363"/>
  <c r="AS96" i="363"/>
  <c r="AR96" i="363"/>
  <c r="AQ96" i="363"/>
  <c r="AP96" i="363"/>
  <c r="AO96" i="363"/>
  <c r="AN96" i="363"/>
  <c r="AM96" i="363"/>
  <c r="AL96" i="363"/>
  <c r="AK96" i="363"/>
  <c r="AJ96" i="363"/>
  <c r="AI96" i="363"/>
  <c r="AH96" i="363"/>
  <c r="AG96" i="363"/>
  <c r="AF96" i="363"/>
  <c r="AE96" i="363"/>
  <c r="AD96" i="363"/>
  <c r="AC96" i="363"/>
  <c r="AB96" i="363"/>
  <c r="AA96" i="363"/>
  <c r="Z96" i="363"/>
  <c r="Y96" i="363"/>
  <c r="X96" i="363"/>
  <c r="W96" i="363"/>
  <c r="V96" i="363"/>
  <c r="U96" i="363"/>
  <c r="T96" i="363"/>
  <c r="S96" i="363"/>
  <c r="R96" i="363"/>
  <c r="Q96" i="363"/>
  <c r="CA94" i="363"/>
  <c r="BZ94" i="363"/>
  <c r="BY94" i="363"/>
  <c r="CB94" i="363" s="1"/>
  <c r="P94" i="363"/>
  <c r="N94" i="363"/>
  <c r="E94" i="363"/>
  <c r="D94" i="363"/>
  <c r="C94" i="363"/>
  <c r="CA93" i="363"/>
  <c r="BZ93" i="363"/>
  <c r="BY93" i="363"/>
  <c r="CB93" i="363" s="1"/>
  <c r="P93" i="363"/>
  <c r="N93" i="363"/>
  <c r="E93" i="363"/>
  <c r="D93" i="363"/>
  <c r="C93" i="363"/>
  <c r="CB92" i="363"/>
  <c r="CA92" i="363"/>
  <c r="BZ92" i="363"/>
  <c r="BY92" i="363"/>
  <c r="P92" i="363"/>
  <c r="N92" i="363"/>
  <c r="F92" i="363"/>
  <c r="E92" i="363"/>
  <c r="D92" i="363"/>
  <c r="C92" i="363"/>
  <c r="CA91" i="363"/>
  <c r="CB91" i="363" s="1"/>
  <c r="BZ91" i="363"/>
  <c r="BY91" i="363"/>
  <c r="P91" i="363"/>
  <c r="N91" i="363"/>
  <c r="E91" i="363"/>
  <c r="D91" i="363"/>
  <c r="C91" i="363"/>
  <c r="CB90" i="363"/>
  <c r="F90" i="363" s="1"/>
  <c r="CA90" i="363"/>
  <c r="BZ90" i="363"/>
  <c r="BY90" i="363"/>
  <c r="P90" i="363"/>
  <c r="N90" i="363"/>
  <c r="E90" i="363"/>
  <c r="D90" i="363"/>
  <c r="C90" i="363"/>
  <c r="CA89" i="363"/>
  <c r="E89" i="363" s="1"/>
  <c r="BZ89" i="363"/>
  <c r="BY89" i="363"/>
  <c r="CB89" i="363" s="1"/>
  <c r="P89" i="363"/>
  <c r="N89" i="363"/>
  <c r="D89" i="363"/>
  <c r="C89" i="363"/>
  <c r="CA88" i="363"/>
  <c r="BZ88" i="363"/>
  <c r="BY88" i="363"/>
  <c r="CB88" i="363" s="1"/>
  <c r="P88" i="363"/>
  <c r="N88" i="363"/>
  <c r="E88" i="363"/>
  <c r="D88" i="363"/>
  <c r="C88" i="363"/>
  <c r="CA87" i="363"/>
  <c r="BZ87" i="363"/>
  <c r="BY87" i="363"/>
  <c r="CB87" i="363" s="1"/>
  <c r="P87" i="363"/>
  <c r="N87" i="363"/>
  <c r="E87" i="363"/>
  <c r="D87" i="363"/>
  <c r="CA86" i="363"/>
  <c r="BZ86" i="363"/>
  <c r="BY86" i="363"/>
  <c r="CB86" i="363" s="1"/>
  <c r="P86" i="363"/>
  <c r="V52" i="363" s="1"/>
  <c r="N86" i="363"/>
  <c r="E86" i="363"/>
  <c r="D86" i="363"/>
  <c r="C86" i="363"/>
  <c r="CA85" i="363"/>
  <c r="BZ85" i="363"/>
  <c r="BY85" i="363"/>
  <c r="CB85" i="363" s="1"/>
  <c r="P85" i="363"/>
  <c r="N85" i="363"/>
  <c r="E85" i="363"/>
  <c r="D85" i="363"/>
  <c r="C85" i="363"/>
  <c r="CB84" i="363"/>
  <c r="CA84" i="363"/>
  <c r="BZ84" i="363"/>
  <c r="BY84" i="363"/>
  <c r="P84" i="363"/>
  <c r="N84" i="363"/>
  <c r="F84" i="363"/>
  <c r="E84" i="363"/>
  <c r="D84" i="363"/>
  <c r="C84" i="363"/>
  <c r="CA83" i="363"/>
  <c r="CB83" i="363" s="1"/>
  <c r="BZ83" i="363"/>
  <c r="BY83" i="363"/>
  <c r="P83" i="363"/>
  <c r="N83" i="363"/>
  <c r="E83" i="363"/>
  <c r="D83" i="363"/>
  <c r="C83" i="363"/>
  <c r="CB82" i="363"/>
  <c r="CA82" i="363"/>
  <c r="BZ82" i="363"/>
  <c r="BY82" i="363"/>
  <c r="P82" i="363"/>
  <c r="N82" i="363"/>
  <c r="F82" i="363"/>
  <c r="E82" i="363"/>
  <c r="D82" i="363"/>
  <c r="C82" i="363"/>
  <c r="CA81" i="363"/>
  <c r="AF40" i="363" s="1"/>
  <c r="BZ81" i="363"/>
  <c r="BY81" i="363"/>
  <c r="CB81" i="363" s="1"/>
  <c r="P81" i="363"/>
  <c r="N81" i="363"/>
  <c r="D81" i="363"/>
  <c r="C81" i="363"/>
  <c r="CA80" i="363"/>
  <c r="BZ80" i="363"/>
  <c r="D80" i="363" s="1"/>
  <c r="BY80" i="363"/>
  <c r="CB80" i="363" s="1"/>
  <c r="P80" i="363"/>
  <c r="N80" i="363"/>
  <c r="E80" i="363"/>
  <c r="C80" i="363"/>
  <c r="CA79" i="363"/>
  <c r="BZ79" i="363"/>
  <c r="D79" i="363" s="1"/>
  <c r="BY79" i="363"/>
  <c r="CB79" i="363" s="1"/>
  <c r="P79" i="363"/>
  <c r="N79" i="363"/>
  <c r="E79" i="363"/>
  <c r="C79" i="363"/>
  <c r="CA78" i="363"/>
  <c r="BZ78" i="363"/>
  <c r="BY78" i="363"/>
  <c r="CB78" i="363" s="1"/>
  <c r="P78" i="363"/>
  <c r="N78" i="363"/>
  <c r="E78" i="363"/>
  <c r="D78" i="363"/>
  <c r="C78" i="363"/>
  <c r="CA77" i="363"/>
  <c r="BZ77" i="363"/>
  <c r="D77" i="363" s="1"/>
  <c r="BY77" i="363"/>
  <c r="CB77" i="363" s="1"/>
  <c r="P77" i="363"/>
  <c r="N77" i="363"/>
  <c r="E77" i="363"/>
  <c r="C77" i="363"/>
  <c r="D76" i="363"/>
  <c r="CB76" i="363"/>
  <c r="CC76" i="363" s="1"/>
  <c r="P76" i="363"/>
  <c r="N76" i="363"/>
  <c r="E76" i="363"/>
  <c r="C76" i="363"/>
  <c r="CA75" i="363"/>
  <c r="BZ75" i="363"/>
  <c r="AA53" i="363" s="1"/>
  <c r="BY75" i="363"/>
  <c r="BY95" i="363" s="1"/>
  <c r="P75" i="363"/>
  <c r="N75" i="363"/>
  <c r="E75" i="363"/>
  <c r="C75" i="363"/>
  <c r="CD73" i="363"/>
  <c r="CC73" i="363"/>
  <c r="CB73" i="363"/>
  <c r="K73" i="363"/>
  <c r="AZ29" i="363" s="1"/>
  <c r="A73" i="363"/>
  <c r="AF53" i="363"/>
  <c r="Q53" i="363"/>
  <c r="O53" i="363"/>
  <c r="AA52" i="363"/>
  <c r="Q52" i="363"/>
  <c r="O52" i="363"/>
  <c r="O93" i="363" s="1"/>
  <c r="B93" i="363" s="1"/>
  <c r="V51" i="363"/>
  <c r="Q51" i="363"/>
  <c r="O51" i="363"/>
  <c r="O126" i="363" s="1"/>
  <c r="B126" i="363" s="1"/>
  <c r="Q50" i="363"/>
  <c r="O50" i="363"/>
  <c r="O91" i="363" s="1"/>
  <c r="B91" i="363" s="1"/>
  <c r="Q49" i="363"/>
  <c r="O49" i="363"/>
  <c r="Q48" i="363"/>
  <c r="O48" i="363"/>
  <c r="Q47" i="363"/>
  <c r="O47" i="363"/>
  <c r="Q46" i="363"/>
  <c r="O46" i="363"/>
  <c r="O121" i="363" s="1"/>
  <c r="B121" i="363" s="1"/>
  <c r="Q45" i="363"/>
  <c r="O45" i="363"/>
  <c r="Q44" i="363"/>
  <c r="O44" i="363"/>
  <c r="O85" i="363" s="1"/>
  <c r="B85" i="363" s="1"/>
  <c r="CD43" i="363"/>
  <c r="Q43" i="363"/>
  <c r="O43" i="363"/>
  <c r="Q42" i="363"/>
  <c r="O42" i="363"/>
  <c r="Q41" i="363"/>
  <c r="O41" i="363"/>
  <c r="Q40" i="363"/>
  <c r="O40" i="363"/>
  <c r="AF39" i="363"/>
  <c r="Q39" i="363"/>
  <c r="O39" i="363"/>
  <c r="O114" i="363" s="1"/>
  <c r="B114" i="363" s="1"/>
  <c r="AA38" i="363"/>
  <c r="Q38" i="363"/>
  <c r="O38" i="363"/>
  <c r="O113" i="363" s="1"/>
  <c r="B113" i="363" s="1"/>
  <c r="V37" i="363"/>
  <c r="Q37" i="363"/>
  <c r="O37" i="363"/>
  <c r="O78" i="363" s="1"/>
  <c r="B78" i="363" s="1"/>
  <c r="Q36" i="363"/>
  <c r="O36" i="363"/>
  <c r="O111" i="363" s="1"/>
  <c r="B111" i="363" s="1"/>
  <c r="Q35" i="363"/>
  <c r="O35" i="363"/>
  <c r="Q34" i="363"/>
  <c r="O34" i="363"/>
  <c r="CD29" i="363"/>
  <c r="BR29" i="363"/>
  <c r="BR27" i="363"/>
  <c r="CD27" i="363" s="1"/>
  <c r="AZ27" i="363"/>
  <c r="BZ26" i="363"/>
  <c r="BR23" i="363"/>
  <c r="CD23" i="363" s="1"/>
  <c r="AZ23" i="363"/>
  <c r="AJ23" i="363"/>
  <c r="BR21" i="363"/>
  <c r="AZ21" i="363"/>
  <c r="BX131" i="363" s="1"/>
  <c r="U17" i="363"/>
  <c r="BR16" i="363"/>
  <c r="AJ16" i="363"/>
  <c r="U16" i="363"/>
  <c r="BR15" i="363"/>
  <c r="AJ15" i="363"/>
  <c r="U15" i="363"/>
  <c r="BR14" i="363"/>
  <c r="U14" i="363"/>
  <c r="BR13" i="363"/>
  <c r="U13" i="363"/>
  <c r="CB8" i="363"/>
  <c r="CB7" i="363"/>
  <c r="CB6" i="363"/>
  <c r="BX239" i="362"/>
  <c r="BW239" i="362"/>
  <c r="BV239" i="362"/>
  <c r="BU239" i="362"/>
  <c r="BT239" i="362"/>
  <c r="BS239" i="362"/>
  <c r="BR239" i="362"/>
  <c r="BQ239" i="362"/>
  <c r="BP239" i="362"/>
  <c r="BO239" i="362"/>
  <c r="BN239" i="362"/>
  <c r="BM239" i="362"/>
  <c r="BL239" i="362"/>
  <c r="BK239" i="362"/>
  <c r="BJ239" i="362"/>
  <c r="BI239" i="362"/>
  <c r="BH239" i="362"/>
  <c r="BG239" i="362"/>
  <c r="BF239" i="362"/>
  <c r="BE239" i="362"/>
  <c r="BD239" i="362"/>
  <c r="BC239" i="362"/>
  <c r="BB239" i="362"/>
  <c r="BA239" i="362"/>
  <c r="AZ239" i="362"/>
  <c r="AY239" i="362"/>
  <c r="AX239" i="362"/>
  <c r="AW239" i="362"/>
  <c r="AV239" i="362"/>
  <c r="AU239" i="362"/>
  <c r="AT239" i="362"/>
  <c r="AS239" i="362"/>
  <c r="AR239" i="362"/>
  <c r="AQ239" i="362"/>
  <c r="AP239" i="362"/>
  <c r="AO239" i="362"/>
  <c r="AN239" i="362"/>
  <c r="AM239" i="362"/>
  <c r="AL239" i="362"/>
  <c r="AK239" i="362"/>
  <c r="AJ239" i="362"/>
  <c r="AI239" i="362"/>
  <c r="AH239" i="362"/>
  <c r="AG239" i="362"/>
  <c r="AF239" i="362"/>
  <c r="AE239" i="362"/>
  <c r="AD239" i="362"/>
  <c r="AC239" i="362"/>
  <c r="AB239" i="362"/>
  <c r="AA239" i="362"/>
  <c r="Z239" i="362"/>
  <c r="Y239" i="362"/>
  <c r="X239" i="362"/>
  <c r="W239" i="362"/>
  <c r="V239" i="362"/>
  <c r="U239" i="362"/>
  <c r="T239" i="362"/>
  <c r="S239" i="362"/>
  <c r="R239" i="362"/>
  <c r="Q239" i="362"/>
  <c r="BX238" i="362"/>
  <c r="BW238" i="362"/>
  <c r="BV238" i="362"/>
  <c r="BU238" i="362"/>
  <c r="BT238" i="362"/>
  <c r="BS238" i="362"/>
  <c r="BR238" i="362"/>
  <c r="BQ238" i="362"/>
  <c r="BP238" i="362"/>
  <c r="BO238" i="362"/>
  <c r="BN238" i="362"/>
  <c r="BM238" i="362"/>
  <c r="BL238" i="362"/>
  <c r="BK238" i="362"/>
  <c r="BJ238" i="362"/>
  <c r="BI238" i="362"/>
  <c r="BH238" i="362"/>
  <c r="BG238" i="362"/>
  <c r="BF238" i="362"/>
  <c r="BE238" i="362"/>
  <c r="BD238" i="362"/>
  <c r="BC238" i="362"/>
  <c r="BB238" i="362"/>
  <c r="BA238" i="362"/>
  <c r="AZ238" i="362"/>
  <c r="AY238" i="362"/>
  <c r="AX238" i="362"/>
  <c r="AW238" i="362"/>
  <c r="AV238" i="362"/>
  <c r="AU238" i="362"/>
  <c r="AT238" i="362"/>
  <c r="AS238" i="362"/>
  <c r="AR238" i="362"/>
  <c r="AQ238" i="362"/>
  <c r="AP238" i="362"/>
  <c r="AO238" i="362"/>
  <c r="AN238" i="362"/>
  <c r="AM238" i="362"/>
  <c r="AL238" i="362"/>
  <c r="AK238" i="362"/>
  <c r="AJ238" i="362"/>
  <c r="AI238" i="362"/>
  <c r="AH238" i="362"/>
  <c r="AG238" i="362"/>
  <c r="AF238" i="362"/>
  <c r="AE238" i="362"/>
  <c r="AD238" i="362"/>
  <c r="AC238" i="362"/>
  <c r="AB238" i="362"/>
  <c r="AA238" i="362"/>
  <c r="Z238" i="362"/>
  <c r="Y238" i="362"/>
  <c r="X238" i="362"/>
  <c r="W238" i="362"/>
  <c r="V238" i="362"/>
  <c r="U238" i="362"/>
  <c r="T238" i="362"/>
  <c r="S238" i="362"/>
  <c r="R238" i="362"/>
  <c r="Q238" i="362"/>
  <c r="P238" i="362"/>
  <c r="H238" i="362"/>
  <c r="CC236" i="362" s="1"/>
  <c r="CD236" i="362" s="1"/>
  <c r="BX237" i="362"/>
  <c r="BW237" i="362"/>
  <c r="BV237" i="362"/>
  <c r="BU237" i="362"/>
  <c r="BT237" i="362"/>
  <c r="BS237" i="362"/>
  <c r="BR237" i="362"/>
  <c r="BQ237" i="362"/>
  <c r="BP237" i="362"/>
  <c r="BO237" i="362"/>
  <c r="BN237" i="362"/>
  <c r="BM237" i="362"/>
  <c r="BL237" i="362"/>
  <c r="BK237" i="362"/>
  <c r="BJ237" i="362"/>
  <c r="BI237" i="362"/>
  <c r="BH237" i="362"/>
  <c r="BG237" i="362"/>
  <c r="BF237" i="362"/>
  <c r="BE237" i="362"/>
  <c r="BD237" i="362"/>
  <c r="BC237" i="362"/>
  <c r="BB237" i="362"/>
  <c r="BA237" i="362"/>
  <c r="AZ237" i="362"/>
  <c r="AY237" i="362"/>
  <c r="AX237" i="362"/>
  <c r="AW237" i="362"/>
  <c r="AV237" i="362"/>
  <c r="AU237" i="362"/>
  <c r="AT237" i="362"/>
  <c r="AS237" i="362"/>
  <c r="AR237" i="362"/>
  <c r="AQ237" i="362"/>
  <c r="AP237" i="362"/>
  <c r="AO237" i="362"/>
  <c r="AN237" i="362"/>
  <c r="AM237" i="362"/>
  <c r="AL237" i="362"/>
  <c r="AK237" i="362"/>
  <c r="AJ237" i="362"/>
  <c r="AI237" i="362"/>
  <c r="AH237" i="362"/>
  <c r="AG237" i="362"/>
  <c r="AF237" i="362"/>
  <c r="AE237" i="362"/>
  <c r="AD237" i="362"/>
  <c r="AC237" i="362"/>
  <c r="AB237" i="362"/>
  <c r="AA237" i="362"/>
  <c r="Z237" i="362"/>
  <c r="Y237" i="362"/>
  <c r="X237" i="362"/>
  <c r="W237" i="362"/>
  <c r="V237" i="362"/>
  <c r="U237" i="362"/>
  <c r="T237" i="362"/>
  <c r="S237" i="362"/>
  <c r="R237" i="362"/>
  <c r="Q237" i="362"/>
  <c r="P237" i="362"/>
  <c r="BX236" i="362"/>
  <c r="BW236" i="362"/>
  <c r="BV236" i="362"/>
  <c r="BU236" i="362"/>
  <c r="BT236" i="362"/>
  <c r="BS236" i="362"/>
  <c r="BR236" i="362"/>
  <c r="BQ236" i="362"/>
  <c r="BP236" i="362"/>
  <c r="BO236" i="362"/>
  <c r="BN236" i="362"/>
  <c r="BM236" i="362"/>
  <c r="BL236" i="362"/>
  <c r="BK236" i="362"/>
  <c r="BJ236" i="362"/>
  <c r="BI236" i="362"/>
  <c r="BH236" i="362"/>
  <c r="BG236" i="362"/>
  <c r="BF236" i="362"/>
  <c r="BE236" i="362"/>
  <c r="BD236" i="362"/>
  <c r="BC236" i="362"/>
  <c r="BB236" i="362"/>
  <c r="BA236" i="362"/>
  <c r="AZ236" i="362"/>
  <c r="AY236" i="362"/>
  <c r="AX236" i="362"/>
  <c r="AW236" i="362"/>
  <c r="AV236" i="362"/>
  <c r="AU236" i="362"/>
  <c r="AT236" i="362"/>
  <c r="AS236" i="362"/>
  <c r="AR236" i="362"/>
  <c r="AQ236" i="362"/>
  <c r="AP236" i="362"/>
  <c r="AO236" i="362"/>
  <c r="AN236" i="362"/>
  <c r="AM236" i="362"/>
  <c r="AL236" i="362"/>
  <c r="AK236" i="362"/>
  <c r="AJ236" i="362"/>
  <c r="AI236" i="362"/>
  <c r="AH236" i="362"/>
  <c r="AG236" i="362"/>
  <c r="AF236" i="362"/>
  <c r="AE236" i="362"/>
  <c r="AD236" i="362"/>
  <c r="AC236" i="362"/>
  <c r="AB236" i="362"/>
  <c r="AA236" i="362"/>
  <c r="Z236" i="362"/>
  <c r="Y236" i="362"/>
  <c r="X236" i="362"/>
  <c r="W236" i="362"/>
  <c r="V236" i="362"/>
  <c r="U236" i="362"/>
  <c r="T236" i="362"/>
  <c r="S236" i="362"/>
  <c r="R236" i="362"/>
  <c r="Q236" i="362"/>
  <c r="P236" i="362"/>
  <c r="N236" i="362"/>
  <c r="BX235" i="362"/>
  <c r="BW235" i="362"/>
  <c r="BV235" i="362"/>
  <c r="BU235" i="362"/>
  <c r="BT235" i="362"/>
  <c r="BS235" i="362"/>
  <c r="BR235" i="362"/>
  <c r="BQ235" i="362"/>
  <c r="BP235" i="362"/>
  <c r="BO235" i="362"/>
  <c r="BN235" i="362"/>
  <c r="BM235" i="362"/>
  <c r="BL235" i="362"/>
  <c r="BK235" i="362"/>
  <c r="BJ235" i="362"/>
  <c r="BI235" i="362"/>
  <c r="BH235" i="362"/>
  <c r="BG235" i="362"/>
  <c r="BF235" i="362"/>
  <c r="BE235" i="362"/>
  <c r="BD235" i="362"/>
  <c r="BC235" i="362"/>
  <c r="BB235" i="362"/>
  <c r="BA235" i="362"/>
  <c r="AZ235" i="362"/>
  <c r="AY235" i="362"/>
  <c r="AX235" i="362"/>
  <c r="AW235" i="362"/>
  <c r="AV235" i="362"/>
  <c r="AU235" i="362"/>
  <c r="AT235" i="362"/>
  <c r="AS235" i="362"/>
  <c r="AR235" i="362"/>
  <c r="AQ235" i="362"/>
  <c r="AP235" i="362"/>
  <c r="AO235" i="362"/>
  <c r="AN235" i="362"/>
  <c r="AM235" i="362"/>
  <c r="AL235" i="362"/>
  <c r="AK235" i="362"/>
  <c r="AJ235" i="362"/>
  <c r="AI235" i="362"/>
  <c r="AH235" i="362"/>
  <c r="AG235" i="362"/>
  <c r="AF235" i="362"/>
  <c r="AE235" i="362"/>
  <c r="AD235" i="362"/>
  <c r="AC235" i="362"/>
  <c r="AB235" i="362"/>
  <c r="AA235" i="362"/>
  <c r="Z235" i="362"/>
  <c r="Y235" i="362"/>
  <c r="X235" i="362"/>
  <c r="W235" i="362"/>
  <c r="V235" i="362"/>
  <c r="U235" i="362"/>
  <c r="T235" i="362"/>
  <c r="S235" i="362"/>
  <c r="R235" i="362"/>
  <c r="Q235" i="362"/>
  <c r="N235" i="362"/>
  <c r="BX234" i="362"/>
  <c r="BW234" i="362"/>
  <c r="BV234" i="362"/>
  <c r="BU234" i="362"/>
  <c r="BT234" i="362"/>
  <c r="BS234" i="362"/>
  <c r="BR234" i="362"/>
  <c r="BQ234" i="362"/>
  <c r="BP234" i="362"/>
  <c r="BO234" i="362"/>
  <c r="BN234" i="362"/>
  <c r="BM234" i="362"/>
  <c r="BL234" i="362"/>
  <c r="BK234" i="362"/>
  <c r="BJ234" i="362"/>
  <c r="BI234" i="362"/>
  <c r="BH234" i="362"/>
  <c r="BG234" i="362"/>
  <c r="BF234" i="362"/>
  <c r="BE234" i="362"/>
  <c r="BD234" i="362"/>
  <c r="BC234" i="362"/>
  <c r="BB234" i="362"/>
  <c r="BA234" i="362"/>
  <c r="AZ234" i="362"/>
  <c r="AY234" i="362"/>
  <c r="AX234" i="362"/>
  <c r="AW234" i="362"/>
  <c r="AV234" i="362"/>
  <c r="AU234" i="362"/>
  <c r="AT234" i="362"/>
  <c r="AS234" i="362"/>
  <c r="AR234" i="362"/>
  <c r="AQ234" i="362"/>
  <c r="AP234" i="362"/>
  <c r="AO234" i="362"/>
  <c r="AN234" i="362"/>
  <c r="AM234" i="362"/>
  <c r="AL234" i="362"/>
  <c r="AK234" i="362"/>
  <c r="AJ234" i="362"/>
  <c r="AI234" i="362"/>
  <c r="AH234" i="362"/>
  <c r="AG234" i="362"/>
  <c r="AF234" i="362"/>
  <c r="AE234" i="362"/>
  <c r="AD234" i="362"/>
  <c r="AC234" i="362"/>
  <c r="AB234" i="362"/>
  <c r="AA234" i="362"/>
  <c r="Z234" i="362"/>
  <c r="Y234" i="362"/>
  <c r="X234" i="362"/>
  <c r="W234" i="362"/>
  <c r="V234" i="362"/>
  <c r="U234" i="362"/>
  <c r="T234" i="362"/>
  <c r="S234" i="362"/>
  <c r="R234" i="362"/>
  <c r="Q234" i="362"/>
  <c r="G234" i="362"/>
  <c r="CC232" i="362"/>
  <c r="CD232" i="362" s="1"/>
  <c r="BX232" i="362"/>
  <c r="BW232" i="362"/>
  <c r="BV232" i="362"/>
  <c r="BU232" i="362"/>
  <c r="BT232" i="362"/>
  <c r="BS232" i="362"/>
  <c r="BR232" i="362"/>
  <c r="BQ232" i="362"/>
  <c r="BP232" i="362"/>
  <c r="BO232" i="362"/>
  <c r="BN232" i="362"/>
  <c r="BM232" i="362"/>
  <c r="BL232" i="362"/>
  <c r="BK232" i="362"/>
  <c r="BJ232" i="362"/>
  <c r="BI232" i="362"/>
  <c r="BH232" i="362"/>
  <c r="BG232" i="362"/>
  <c r="BF232" i="362"/>
  <c r="BE232" i="362"/>
  <c r="BD232" i="362"/>
  <c r="BC232" i="362"/>
  <c r="BB232" i="362"/>
  <c r="BA232" i="362"/>
  <c r="AZ232" i="362"/>
  <c r="AY232" i="362"/>
  <c r="AX232" i="362"/>
  <c r="AW232" i="362"/>
  <c r="AV232" i="362"/>
  <c r="AU232" i="362"/>
  <c r="AT232" i="362"/>
  <c r="AS232" i="362"/>
  <c r="AR232" i="362"/>
  <c r="AQ232" i="362"/>
  <c r="AP232" i="362"/>
  <c r="AO232" i="362"/>
  <c r="AN232" i="362"/>
  <c r="AM232" i="362"/>
  <c r="AL232" i="362"/>
  <c r="AK232" i="362"/>
  <c r="AJ232" i="362"/>
  <c r="AI232" i="362"/>
  <c r="AH232" i="362"/>
  <c r="AG232" i="362"/>
  <c r="AF232" i="362"/>
  <c r="AE232" i="362"/>
  <c r="AD232" i="362"/>
  <c r="AC232" i="362"/>
  <c r="AB232" i="362"/>
  <c r="AA232" i="362"/>
  <c r="Z232" i="362"/>
  <c r="Y232" i="362"/>
  <c r="X232" i="362"/>
  <c r="W232" i="362"/>
  <c r="V232" i="362"/>
  <c r="U232" i="362"/>
  <c r="T232" i="362"/>
  <c r="S232" i="362"/>
  <c r="R232" i="362"/>
  <c r="Q232" i="362"/>
  <c r="BZ231" i="362"/>
  <c r="CA230" i="362"/>
  <c r="BZ230" i="362"/>
  <c r="BY230" i="362"/>
  <c r="CB230" i="362" s="1"/>
  <c r="P230" i="362"/>
  <c r="N230" i="362"/>
  <c r="E230" i="362"/>
  <c r="D230" i="362"/>
  <c r="CA229" i="362"/>
  <c r="BZ229" i="362"/>
  <c r="BY229" i="362"/>
  <c r="CB229" i="362" s="1"/>
  <c r="P229" i="362"/>
  <c r="N229" i="362"/>
  <c r="E229" i="362"/>
  <c r="D229" i="362"/>
  <c r="CA228" i="362"/>
  <c r="BZ228" i="362"/>
  <c r="BY228" i="362"/>
  <c r="CB228" i="362" s="1"/>
  <c r="P228" i="362"/>
  <c r="N228" i="362"/>
  <c r="E228" i="362"/>
  <c r="D228" i="362"/>
  <c r="CA227" i="362"/>
  <c r="BZ227" i="362"/>
  <c r="BY227" i="362"/>
  <c r="CB227" i="362" s="1"/>
  <c r="P227" i="362"/>
  <c r="N227" i="362"/>
  <c r="E227" i="362"/>
  <c r="D227" i="362"/>
  <c r="CA226" i="362"/>
  <c r="BZ226" i="362"/>
  <c r="BY226" i="362"/>
  <c r="CB226" i="362" s="1"/>
  <c r="P226" i="362"/>
  <c r="N226" i="362"/>
  <c r="E226" i="362"/>
  <c r="D226" i="362"/>
  <c r="CA225" i="362"/>
  <c r="BZ225" i="362"/>
  <c r="BY225" i="362"/>
  <c r="CB225" i="362" s="1"/>
  <c r="P225" i="362"/>
  <c r="N225" i="362"/>
  <c r="E225" i="362"/>
  <c r="D225" i="362"/>
  <c r="CA224" i="362"/>
  <c r="BZ224" i="362"/>
  <c r="BY224" i="362"/>
  <c r="CB224" i="362" s="1"/>
  <c r="P224" i="362"/>
  <c r="N224" i="362"/>
  <c r="E224" i="362"/>
  <c r="D224" i="362"/>
  <c r="CA223" i="362"/>
  <c r="BZ223" i="362"/>
  <c r="BY223" i="362"/>
  <c r="CB223" i="362" s="1"/>
  <c r="P223" i="362"/>
  <c r="N223" i="362"/>
  <c r="E223" i="362"/>
  <c r="D223" i="362"/>
  <c r="CA222" i="362"/>
  <c r="BZ222" i="362"/>
  <c r="BY222" i="362"/>
  <c r="CB222" i="362" s="1"/>
  <c r="P222" i="362"/>
  <c r="N222" i="362"/>
  <c r="E222" i="362"/>
  <c r="D222" i="362"/>
  <c r="CA221" i="362"/>
  <c r="BZ221" i="362"/>
  <c r="BY221" i="362"/>
  <c r="CB221" i="362" s="1"/>
  <c r="P221" i="362"/>
  <c r="N221" i="362"/>
  <c r="E221" i="362"/>
  <c r="D221" i="362"/>
  <c r="CA220" i="362"/>
  <c r="BZ220" i="362"/>
  <c r="BY220" i="362"/>
  <c r="CB220" i="362" s="1"/>
  <c r="P220" i="362"/>
  <c r="N220" i="362"/>
  <c r="E220" i="362"/>
  <c r="D220" i="362"/>
  <c r="CA219" i="362"/>
  <c r="BZ219" i="362"/>
  <c r="BY219" i="362"/>
  <c r="CB219" i="362" s="1"/>
  <c r="P219" i="362"/>
  <c r="N219" i="362"/>
  <c r="E219" i="362"/>
  <c r="D219" i="362"/>
  <c r="CA218" i="362"/>
  <c r="BZ218" i="362"/>
  <c r="BY218" i="362"/>
  <c r="CB218" i="362" s="1"/>
  <c r="P218" i="362"/>
  <c r="N218" i="362"/>
  <c r="E218" i="362"/>
  <c r="D218" i="362"/>
  <c r="CA217" i="362"/>
  <c r="BZ217" i="362"/>
  <c r="BY217" i="362"/>
  <c r="CB217" i="362" s="1"/>
  <c r="P217" i="362"/>
  <c r="N217" i="362"/>
  <c r="E217" i="362"/>
  <c r="D217" i="362"/>
  <c r="CA216" i="362"/>
  <c r="BZ216" i="362"/>
  <c r="BY216" i="362"/>
  <c r="CB216" i="362" s="1"/>
  <c r="P216" i="362"/>
  <c r="N216" i="362"/>
  <c r="E216" i="362"/>
  <c r="D216" i="362"/>
  <c r="CA215" i="362"/>
  <c r="BZ215" i="362"/>
  <c r="BY215" i="362"/>
  <c r="CB215" i="362" s="1"/>
  <c r="P215" i="362"/>
  <c r="N215" i="362"/>
  <c r="E215" i="362"/>
  <c r="D215" i="362"/>
  <c r="CA214" i="362"/>
  <c r="BZ214" i="362"/>
  <c r="BY214" i="362"/>
  <c r="CB214" i="362" s="1"/>
  <c r="P214" i="362"/>
  <c r="N214" i="362"/>
  <c r="E214" i="362"/>
  <c r="D214" i="362"/>
  <c r="CA213" i="362"/>
  <c r="BZ213" i="362"/>
  <c r="BY213" i="362"/>
  <c r="CB213" i="362" s="1"/>
  <c r="P213" i="362"/>
  <c r="N213" i="362"/>
  <c r="E213" i="362"/>
  <c r="D213" i="362"/>
  <c r="CA212" i="362"/>
  <c r="BZ212" i="362"/>
  <c r="BY212" i="362"/>
  <c r="CB212" i="362" s="1"/>
  <c r="P212" i="362"/>
  <c r="N212" i="362"/>
  <c r="E212" i="362"/>
  <c r="D212" i="362"/>
  <c r="CA211" i="362"/>
  <c r="CA231" i="362" s="1"/>
  <c r="BZ211" i="362"/>
  <c r="BY211" i="362"/>
  <c r="C211" i="362" s="1"/>
  <c r="P211" i="362"/>
  <c r="N211" i="362"/>
  <c r="E211" i="362"/>
  <c r="D211" i="362"/>
  <c r="CC209" i="362"/>
  <c r="CD209" i="362" s="1"/>
  <c r="CB209" i="362"/>
  <c r="K209" i="362" s="1"/>
  <c r="A209" i="362"/>
  <c r="A210" i="362" s="1"/>
  <c r="A211" i="362" s="1"/>
  <c r="A212" i="362" s="1"/>
  <c r="A213" i="362" s="1"/>
  <c r="A214" i="362" s="1"/>
  <c r="A215" i="362" s="1"/>
  <c r="A216" i="362" s="1"/>
  <c r="A217" i="362" s="1"/>
  <c r="A218" i="362" s="1"/>
  <c r="A219" i="362" s="1"/>
  <c r="A220" i="362" s="1"/>
  <c r="A221" i="362" s="1"/>
  <c r="A222" i="362" s="1"/>
  <c r="A223" i="362" s="1"/>
  <c r="A224" i="362" s="1"/>
  <c r="A225" i="362" s="1"/>
  <c r="A226" i="362" s="1"/>
  <c r="A227" i="362" s="1"/>
  <c r="A228" i="362" s="1"/>
  <c r="A229" i="362" s="1"/>
  <c r="A230" i="362" s="1"/>
  <c r="A231" i="362" s="1"/>
  <c r="A232" i="362" s="1"/>
  <c r="A233" i="362" s="1"/>
  <c r="A234" i="362" s="1"/>
  <c r="A236" i="362" s="1"/>
  <c r="A237" i="362" s="1"/>
  <c r="A238" i="362" s="1"/>
  <c r="A239" i="362" s="1"/>
  <c r="A240" i="362" s="1"/>
  <c r="BX205" i="362"/>
  <c r="BW205" i="362"/>
  <c r="BV205" i="362"/>
  <c r="BU205" i="362"/>
  <c r="BT205" i="362"/>
  <c r="BS205" i="362"/>
  <c r="BR205" i="362"/>
  <c r="BQ205" i="362"/>
  <c r="BP205" i="362"/>
  <c r="BO205" i="362"/>
  <c r="BN205" i="362"/>
  <c r="BM205" i="362"/>
  <c r="BL205" i="362"/>
  <c r="BK205" i="362"/>
  <c r="BJ205" i="362"/>
  <c r="BI205" i="362"/>
  <c r="BH205" i="362"/>
  <c r="BG205" i="362"/>
  <c r="BF205" i="362"/>
  <c r="BE205" i="362"/>
  <c r="BD205" i="362"/>
  <c r="BC205" i="362"/>
  <c r="BB205" i="362"/>
  <c r="BA205" i="362"/>
  <c r="AZ205" i="362"/>
  <c r="AY205" i="362"/>
  <c r="AX205" i="362"/>
  <c r="AW205" i="362"/>
  <c r="AV205" i="362"/>
  <c r="AU205" i="362"/>
  <c r="AT205" i="362"/>
  <c r="AS205" i="362"/>
  <c r="AR205" i="362"/>
  <c r="AQ205" i="362"/>
  <c r="AP205" i="362"/>
  <c r="AO205" i="362"/>
  <c r="AN205" i="362"/>
  <c r="AM205" i="362"/>
  <c r="AL205" i="362"/>
  <c r="AK205" i="362"/>
  <c r="AJ205" i="362"/>
  <c r="AI205" i="362"/>
  <c r="AH205" i="362"/>
  <c r="AG205" i="362"/>
  <c r="AF205" i="362"/>
  <c r="AE205" i="362"/>
  <c r="AD205" i="362"/>
  <c r="AC205" i="362"/>
  <c r="AB205" i="362"/>
  <c r="AA205" i="362"/>
  <c r="Z205" i="362"/>
  <c r="Y205" i="362"/>
  <c r="X205" i="362"/>
  <c r="W205" i="362"/>
  <c r="V205" i="362"/>
  <c r="U205" i="362"/>
  <c r="T205" i="362"/>
  <c r="S205" i="362"/>
  <c r="R205" i="362"/>
  <c r="Q205" i="362"/>
  <c r="BX204" i="362"/>
  <c r="BW204" i="362"/>
  <c r="BV204" i="362"/>
  <c r="BU204" i="362"/>
  <c r="BT204" i="362"/>
  <c r="BS204" i="362"/>
  <c r="BR204" i="362"/>
  <c r="BQ204" i="362"/>
  <c r="BP204" i="362"/>
  <c r="BO204" i="362"/>
  <c r="BN204" i="362"/>
  <c r="BM204" i="362"/>
  <c r="BL204" i="362"/>
  <c r="BK204" i="362"/>
  <c r="BJ204" i="362"/>
  <c r="BI204" i="362"/>
  <c r="BH204" i="362"/>
  <c r="BG204" i="362"/>
  <c r="BF204" i="362"/>
  <c r="BE204" i="362"/>
  <c r="BD204" i="362"/>
  <c r="BC204" i="362"/>
  <c r="BB204" i="362"/>
  <c r="BA204" i="362"/>
  <c r="AZ204" i="362"/>
  <c r="AY204" i="362"/>
  <c r="AX204" i="362"/>
  <c r="AW204" i="362"/>
  <c r="AV204" i="362"/>
  <c r="AU204" i="362"/>
  <c r="AT204" i="362"/>
  <c r="AS204" i="362"/>
  <c r="AR204" i="362"/>
  <c r="AQ204" i="362"/>
  <c r="AP204" i="362"/>
  <c r="AO204" i="362"/>
  <c r="AN204" i="362"/>
  <c r="AM204" i="362"/>
  <c r="AL204" i="362"/>
  <c r="AK204" i="362"/>
  <c r="AJ204" i="362"/>
  <c r="AI204" i="362"/>
  <c r="AH204" i="362"/>
  <c r="AG204" i="362"/>
  <c r="AF204" i="362"/>
  <c r="AE204" i="362"/>
  <c r="AD204" i="362"/>
  <c r="AC204" i="362"/>
  <c r="AB204" i="362"/>
  <c r="AA204" i="362"/>
  <c r="Z204" i="362"/>
  <c r="Y204" i="362"/>
  <c r="X204" i="362"/>
  <c r="W204" i="362"/>
  <c r="V204" i="362"/>
  <c r="U204" i="362"/>
  <c r="T204" i="362"/>
  <c r="S204" i="362"/>
  <c r="R204" i="362"/>
  <c r="Q204" i="362"/>
  <c r="P204" i="362"/>
  <c r="H204" i="362"/>
  <c r="CC202" i="362" s="1"/>
  <c r="CD202" i="362" s="1"/>
  <c r="BX203" i="362"/>
  <c r="BW203" i="362"/>
  <c r="BV203" i="362"/>
  <c r="BU203" i="362"/>
  <c r="BT203" i="362"/>
  <c r="BS203" i="362"/>
  <c r="BR203" i="362"/>
  <c r="BQ203" i="362"/>
  <c r="BP203" i="362"/>
  <c r="BO203" i="362"/>
  <c r="BN203" i="362"/>
  <c r="BM203" i="362"/>
  <c r="BL203" i="362"/>
  <c r="BK203" i="362"/>
  <c r="BJ203" i="362"/>
  <c r="BI203" i="362"/>
  <c r="BH203" i="362"/>
  <c r="BG203" i="362"/>
  <c r="BF203" i="362"/>
  <c r="BE203" i="362"/>
  <c r="BD203" i="362"/>
  <c r="BC203" i="362"/>
  <c r="BB203" i="362"/>
  <c r="BA203" i="362"/>
  <c r="AZ203" i="362"/>
  <c r="AY203" i="362"/>
  <c r="AX203" i="362"/>
  <c r="AW203" i="362"/>
  <c r="AV203" i="362"/>
  <c r="AU203" i="362"/>
  <c r="AT203" i="362"/>
  <c r="AS203" i="362"/>
  <c r="AR203" i="362"/>
  <c r="AQ203" i="362"/>
  <c r="AP203" i="362"/>
  <c r="AO203" i="362"/>
  <c r="AN203" i="362"/>
  <c r="AM203" i="362"/>
  <c r="AL203" i="362"/>
  <c r="AK203" i="362"/>
  <c r="AJ203" i="362"/>
  <c r="AI203" i="362"/>
  <c r="AH203" i="362"/>
  <c r="AG203" i="362"/>
  <c r="AF203" i="362"/>
  <c r="AE203" i="362"/>
  <c r="AD203" i="362"/>
  <c r="AC203" i="362"/>
  <c r="AB203" i="362"/>
  <c r="AA203" i="362"/>
  <c r="Z203" i="362"/>
  <c r="Y203" i="362"/>
  <c r="X203" i="362"/>
  <c r="W203" i="362"/>
  <c r="V203" i="362"/>
  <c r="U203" i="362"/>
  <c r="T203" i="362"/>
  <c r="S203" i="362"/>
  <c r="R203" i="362"/>
  <c r="Q203" i="362"/>
  <c r="P203" i="362"/>
  <c r="BX202" i="362"/>
  <c r="BW202" i="362"/>
  <c r="BV202" i="362"/>
  <c r="BU202" i="362"/>
  <c r="BT202" i="362"/>
  <c r="BS202" i="362"/>
  <c r="BR202" i="362"/>
  <c r="BQ202" i="362"/>
  <c r="BP202" i="362"/>
  <c r="BO202" i="362"/>
  <c r="BN202" i="362"/>
  <c r="BM202" i="362"/>
  <c r="BL202" i="362"/>
  <c r="BK202" i="362"/>
  <c r="BJ202" i="362"/>
  <c r="BI202" i="362"/>
  <c r="BH202" i="362"/>
  <c r="BG202" i="362"/>
  <c r="BF202" i="362"/>
  <c r="BE202" i="362"/>
  <c r="BD202" i="362"/>
  <c r="BC202" i="362"/>
  <c r="BB202" i="362"/>
  <c r="BA202" i="362"/>
  <c r="AZ202" i="362"/>
  <c r="AY202" i="362"/>
  <c r="AX202" i="362"/>
  <c r="AW202" i="362"/>
  <c r="AV202" i="362"/>
  <c r="AU202" i="362"/>
  <c r="AT202" i="362"/>
  <c r="AS202" i="362"/>
  <c r="AR202" i="362"/>
  <c r="AQ202" i="362"/>
  <c r="AP202" i="362"/>
  <c r="AO202" i="362"/>
  <c r="AN202" i="362"/>
  <c r="AM202" i="362"/>
  <c r="AL202" i="362"/>
  <c r="AK202" i="362"/>
  <c r="AJ202" i="362"/>
  <c r="AI202" i="362"/>
  <c r="AH202" i="362"/>
  <c r="AG202" i="362"/>
  <c r="AF202" i="362"/>
  <c r="AE202" i="362"/>
  <c r="AD202" i="362"/>
  <c r="AC202" i="362"/>
  <c r="AB202" i="362"/>
  <c r="AA202" i="362"/>
  <c r="Z202" i="362"/>
  <c r="Y202" i="362"/>
  <c r="X202" i="362"/>
  <c r="W202" i="362"/>
  <c r="V202" i="362"/>
  <c r="U202" i="362"/>
  <c r="T202" i="362"/>
  <c r="S202" i="362"/>
  <c r="R202" i="362"/>
  <c r="Q202" i="362"/>
  <c r="P202" i="362"/>
  <c r="N202" i="362"/>
  <c r="BX201" i="362"/>
  <c r="BW201" i="362"/>
  <c r="BV201" i="362"/>
  <c r="BU201" i="362"/>
  <c r="BT201" i="362"/>
  <c r="BS201" i="362"/>
  <c r="BR201" i="362"/>
  <c r="BQ201" i="362"/>
  <c r="BP201" i="362"/>
  <c r="BO201" i="362"/>
  <c r="BN201" i="362"/>
  <c r="BM201" i="362"/>
  <c r="BL201" i="362"/>
  <c r="BK201" i="362"/>
  <c r="BJ201" i="362"/>
  <c r="BI201" i="362"/>
  <c r="BH201" i="362"/>
  <c r="BG201" i="362"/>
  <c r="BF201" i="362"/>
  <c r="BE201" i="362"/>
  <c r="BD201" i="362"/>
  <c r="BC201" i="362"/>
  <c r="BB201" i="362"/>
  <c r="BA201" i="362"/>
  <c r="AZ201" i="362"/>
  <c r="AY201" i="362"/>
  <c r="AX201" i="362"/>
  <c r="AW201" i="362"/>
  <c r="AV201" i="362"/>
  <c r="AU201" i="362"/>
  <c r="AT201" i="362"/>
  <c r="AS201" i="362"/>
  <c r="AR201" i="362"/>
  <c r="AQ201" i="362"/>
  <c r="AP201" i="362"/>
  <c r="AO201" i="362"/>
  <c r="AN201" i="362"/>
  <c r="AM201" i="362"/>
  <c r="AL201" i="362"/>
  <c r="AK201" i="362"/>
  <c r="AJ201" i="362"/>
  <c r="AI201" i="362"/>
  <c r="AH201" i="362"/>
  <c r="AG201" i="362"/>
  <c r="AF201" i="362"/>
  <c r="AE201" i="362"/>
  <c r="AD201" i="362"/>
  <c r="AC201" i="362"/>
  <c r="AB201" i="362"/>
  <c r="AA201" i="362"/>
  <c r="Z201" i="362"/>
  <c r="Y201" i="362"/>
  <c r="X201" i="362"/>
  <c r="W201" i="362"/>
  <c r="V201" i="362"/>
  <c r="U201" i="362"/>
  <c r="T201" i="362"/>
  <c r="S201" i="362"/>
  <c r="R201" i="362"/>
  <c r="Q201" i="362"/>
  <c r="N201" i="362"/>
  <c r="BX200" i="362"/>
  <c r="BW200" i="362"/>
  <c r="BV200" i="362"/>
  <c r="BU200" i="362"/>
  <c r="BT200" i="362"/>
  <c r="BS200" i="362"/>
  <c r="BR200" i="362"/>
  <c r="BQ200" i="362"/>
  <c r="BP200" i="362"/>
  <c r="BO200" i="362"/>
  <c r="BN200" i="362"/>
  <c r="BM200" i="362"/>
  <c r="BL200" i="362"/>
  <c r="BK200" i="362"/>
  <c r="BJ200" i="362"/>
  <c r="BI200" i="362"/>
  <c r="BH200" i="362"/>
  <c r="BG200" i="362"/>
  <c r="BF200" i="362"/>
  <c r="BE200" i="362"/>
  <c r="BD200" i="362"/>
  <c r="BC200" i="362"/>
  <c r="BB200" i="362"/>
  <c r="BA200" i="362"/>
  <c r="AZ200" i="362"/>
  <c r="AY200" i="362"/>
  <c r="AX200" i="362"/>
  <c r="AW200" i="362"/>
  <c r="AV200" i="362"/>
  <c r="AU200" i="362"/>
  <c r="AT200" i="362"/>
  <c r="AS200" i="362"/>
  <c r="AR200" i="362"/>
  <c r="AQ200" i="362"/>
  <c r="AP200" i="362"/>
  <c r="AO200" i="362"/>
  <c r="AN200" i="362"/>
  <c r="AM200" i="362"/>
  <c r="AL200" i="362"/>
  <c r="AK200" i="362"/>
  <c r="AJ200" i="362"/>
  <c r="AI200" i="362"/>
  <c r="AH200" i="362"/>
  <c r="AG200" i="362"/>
  <c r="AF200" i="362"/>
  <c r="AE200" i="362"/>
  <c r="AD200" i="362"/>
  <c r="AC200" i="362"/>
  <c r="AB200" i="362"/>
  <c r="AA200" i="362"/>
  <c r="Z200" i="362"/>
  <c r="Y200" i="362"/>
  <c r="X200" i="362"/>
  <c r="W200" i="362"/>
  <c r="V200" i="362"/>
  <c r="U200" i="362"/>
  <c r="T200" i="362"/>
  <c r="S200" i="362"/>
  <c r="R200" i="362"/>
  <c r="Q200" i="362"/>
  <c r="G200" i="362" s="1"/>
  <c r="CD198" i="362"/>
  <c r="CC198" i="362"/>
  <c r="BX198" i="362"/>
  <c r="BW198" i="362"/>
  <c r="BV198" i="362"/>
  <c r="BU198" i="362"/>
  <c r="BT198" i="362"/>
  <c r="BS198" i="362"/>
  <c r="BR198" i="362"/>
  <c r="BQ198" i="362"/>
  <c r="BP198" i="362"/>
  <c r="BO198" i="362"/>
  <c r="BN198" i="362"/>
  <c r="BM198" i="362"/>
  <c r="BL198" i="362"/>
  <c r="BK198" i="362"/>
  <c r="BJ198" i="362"/>
  <c r="BI198" i="362"/>
  <c r="BH198" i="362"/>
  <c r="BG198" i="362"/>
  <c r="BF198" i="362"/>
  <c r="BE198" i="362"/>
  <c r="BD198" i="362"/>
  <c r="BC198" i="362"/>
  <c r="BB198" i="362"/>
  <c r="BA198" i="362"/>
  <c r="AZ198" i="362"/>
  <c r="AY198" i="362"/>
  <c r="AX198" i="362"/>
  <c r="AW198" i="362"/>
  <c r="AV198" i="362"/>
  <c r="AU198" i="362"/>
  <c r="AT198" i="362"/>
  <c r="AS198" i="362"/>
  <c r="AR198" i="362"/>
  <c r="AQ198" i="362"/>
  <c r="AP198" i="362"/>
  <c r="AO198" i="362"/>
  <c r="AN198" i="362"/>
  <c r="AM198" i="362"/>
  <c r="AL198" i="362"/>
  <c r="AK198" i="362"/>
  <c r="AJ198" i="362"/>
  <c r="AI198" i="362"/>
  <c r="AH198" i="362"/>
  <c r="AG198" i="362"/>
  <c r="AF198" i="362"/>
  <c r="AE198" i="362"/>
  <c r="AD198" i="362"/>
  <c r="AC198" i="362"/>
  <c r="AB198" i="362"/>
  <c r="AA198" i="362"/>
  <c r="Z198" i="362"/>
  <c r="Y198" i="362"/>
  <c r="X198" i="362"/>
  <c r="W198" i="362"/>
  <c r="V198" i="362"/>
  <c r="U198" i="362"/>
  <c r="T198" i="362"/>
  <c r="S198" i="362"/>
  <c r="R198" i="362"/>
  <c r="Q198" i="362"/>
  <c r="CA196" i="362"/>
  <c r="E196" i="362" s="1"/>
  <c r="BZ196" i="362"/>
  <c r="BY196" i="362"/>
  <c r="P196" i="362"/>
  <c r="N196" i="362"/>
  <c r="D196" i="362"/>
  <c r="CA195" i="362"/>
  <c r="E195" i="362" s="1"/>
  <c r="BZ195" i="362"/>
  <c r="BY195" i="362"/>
  <c r="P195" i="362"/>
  <c r="N195" i="362"/>
  <c r="D195" i="362"/>
  <c r="CA194" i="362"/>
  <c r="E194" i="362" s="1"/>
  <c r="BZ194" i="362"/>
  <c r="BY194" i="362"/>
  <c r="P194" i="362"/>
  <c r="N194" i="362"/>
  <c r="D194" i="362"/>
  <c r="CA193" i="362"/>
  <c r="E193" i="362" s="1"/>
  <c r="BZ193" i="362"/>
  <c r="D193" i="362" s="1"/>
  <c r="BY193" i="362"/>
  <c r="P193" i="362"/>
  <c r="N193" i="362"/>
  <c r="CA192" i="362"/>
  <c r="E192" i="362" s="1"/>
  <c r="BZ192" i="362"/>
  <c r="D192" i="362" s="1"/>
  <c r="BY192" i="362"/>
  <c r="C192" i="362" s="1"/>
  <c r="P192" i="362"/>
  <c r="N192" i="362"/>
  <c r="CA191" i="362"/>
  <c r="E191" i="362" s="1"/>
  <c r="BZ191" i="362"/>
  <c r="BY191" i="362"/>
  <c r="P191" i="362"/>
  <c r="N191" i="362"/>
  <c r="D191" i="362"/>
  <c r="C191" i="362"/>
  <c r="CA190" i="362"/>
  <c r="BZ190" i="362"/>
  <c r="D190" i="362" s="1"/>
  <c r="BY190" i="362"/>
  <c r="P190" i="362"/>
  <c r="N190" i="362"/>
  <c r="E190" i="362"/>
  <c r="CA189" i="362"/>
  <c r="BZ189" i="362"/>
  <c r="D189" i="362" s="1"/>
  <c r="BY189" i="362"/>
  <c r="CB189" i="362" s="1"/>
  <c r="P189" i="362"/>
  <c r="N189" i="362"/>
  <c r="E189" i="362"/>
  <c r="C189" i="362"/>
  <c r="CA188" i="362"/>
  <c r="E188" i="362" s="1"/>
  <c r="BZ188" i="362"/>
  <c r="CB188" i="362" s="1"/>
  <c r="BY188" i="362"/>
  <c r="P188" i="362"/>
  <c r="N188" i="362"/>
  <c r="D188" i="362"/>
  <c r="C188" i="362"/>
  <c r="CA187" i="362"/>
  <c r="BZ187" i="362"/>
  <c r="D187" i="362" s="1"/>
  <c r="BY187" i="362"/>
  <c r="CB187" i="362" s="1"/>
  <c r="P187" i="362"/>
  <c r="N187" i="362"/>
  <c r="E187" i="362"/>
  <c r="CB186" i="362"/>
  <c r="CA186" i="362"/>
  <c r="BZ186" i="362"/>
  <c r="BY186" i="362"/>
  <c r="P186" i="362"/>
  <c r="N186" i="362"/>
  <c r="E186" i="362"/>
  <c r="D186" i="362"/>
  <c r="C186" i="362"/>
  <c r="CA185" i="362"/>
  <c r="BZ185" i="362"/>
  <c r="BY185" i="362"/>
  <c r="CB185" i="362" s="1"/>
  <c r="P185" i="362"/>
  <c r="N185" i="362"/>
  <c r="E185" i="362"/>
  <c r="C185" i="362"/>
  <c r="CA184" i="362"/>
  <c r="E184" i="362" s="1"/>
  <c r="BZ184" i="362"/>
  <c r="BY184" i="362"/>
  <c r="CB184" i="362" s="1"/>
  <c r="P184" i="362"/>
  <c r="N184" i="362"/>
  <c r="D184" i="362"/>
  <c r="C184" i="362"/>
  <c r="A184" i="362"/>
  <c r="A185" i="362" s="1"/>
  <c r="A186" i="362" s="1"/>
  <c r="A187" i="362" s="1"/>
  <c r="A188" i="362" s="1"/>
  <c r="A189" i="362" s="1"/>
  <c r="A190" i="362" s="1"/>
  <c r="A191" i="362" s="1"/>
  <c r="A192" i="362" s="1"/>
  <c r="A193" i="362" s="1"/>
  <c r="A194" i="362" s="1"/>
  <c r="A195" i="362" s="1"/>
  <c r="A196" i="362" s="1"/>
  <c r="A197" i="362" s="1"/>
  <c r="A198" i="362" s="1"/>
  <c r="A199" i="362" s="1"/>
  <c r="A200" i="362" s="1"/>
  <c r="A202" i="362" s="1"/>
  <c r="A203" i="362" s="1"/>
  <c r="A204" i="362" s="1"/>
  <c r="A205" i="362" s="1"/>
  <c r="A206" i="362" s="1"/>
  <c r="CA183" i="362"/>
  <c r="BZ183" i="362"/>
  <c r="BY183" i="362"/>
  <c r="CB183" i="362" s="1"/>
  <c r="P183" i="362"/>
  <c r="N183" i="362"/>
  <c r="E183" i="362"/>
  <c r="D183" i="362"/>
  <c r="CB182" i="362"/>
  <c r="CA182" i="362"/>
  <c r="BZ182" i="362"/>
  <c r="BY182" i="362"/>
  <c r="P182" i="362"/>
  <c r="N182" i="362"/>
  <c r="F182" i="362"/>
  <c r="E182" i="362"/>
  <c r="D182" i="362"/>
  <c r="C182" i="362"/>
  <c r="CB181" i="362"/>
  <c r="CA181" i="362"/>
  <c r="BZ181" i="362"/>
  <c r="BY181" i="362"/>
  <c r="P181" i="362"/>
  <c r="N181" i="362"/>
  <c r="F181" i="362"/>
  <c r="E181" i="362"/>
  <c r="D181" i="362"/>
  <c r="C181" i="362"/>
  <c r="CB180" i="362"/>
  <c r="CA180" i="362"/>
  <c r="BZ180" i="362"/>
  <c r="BY180" i="362"/>
  <c r="P180" i="362"/>
  <c r="N180" i="362"/>
  <c r="F180" i="362"/>
  <c r="E180" i="362"/>
  <c r="D180" i="362"/>
  <c r="C180" i="362"/>
  <c r="CB179" i="362"/>
  <c r="CA179" i="362"/>
  <c r="BZ179" i="362"/>
  <c r="BY179" i="362"/>
  <c r="P179" i="362"/>
  <c r="N179" i="362"/>
  <c r="F179" i="362"/>
  <c r="E179" i="362"/>
  <c r="D179" i="362"/>
  <c r="C179" i="362"/>
  <c r="CB178" i="362"/>
  <c r="CA178" i="362"/>
  <c r="BZ178" i="362"/>
  <c r="BY178" i="362"/>
  <c r="P178" i="362"/>
  <c r="N178" i="362"/>
  <c r="F178" i="362"/>
  <c r="E178" i="362"/>
  <c r="D178" i="362"/>
  <c r="C178" i="362"/>
  <c r="CB177" i="362"/>
  <c r="CA177" i="362"/>
  <c r="BZ177" i="362"/>
  <c r="BY177" i="362"/>
  <c r="P177" i="362"/>
  <c r="N177" i="362"/>
  <c r="F177" i="362"/>
  <c r="E177" i="362"/>
  <c r="D177" i="362"/>
  <c r="C177" i="362"/>
  <c r="CD175" i="362"/>
  <c r="CC175" i="362"/>
  <c r="CB175" i="362"/>
  <c r="K175" i="362" s="1"/>
  <c r="A175" i="362"/>
  <c r="A176" i="362" s="1"/>
  <c r="A177" i="362" s="1"/>
  <c r="A178" i="362" s="1"/>
  <c r="A179" i="362" s="1"/>
  <c r="A180" i="362" s="1"/>
  <c r="A181" i="362" s="1"/>
  <c r="A182" i="362" s="1"/>
  <c r="A183" i="362" s="1"/>
  <c r="BX171" i="362"/>
  <c r="BW171" i="362"/>
  <c r="BV171" i="362"/>
  <c r="BU171" i="362"/>
  <c r="BT171" i="362"/>
  <c r="BS171" i="362"/>
  <c r="BR171" i="362"/>
  <c r="BQ171" i="362"/>
  <c r="BP171" i="362"/>
  <c r="BO171" i="362"/>
  <c r="BN171" i="362"/>
  <c r="BM171" i="362"/>
  <c r="BL171" i="362"/>
  <c r="BK171" i="362"/>
  <c r="BJ171" i="362"/>
  <c r="BI171" i="362"/>
  <c r="BH171" i="362"/>
  <c r="BG171" i="362"/>
  <c r="BF171" i="362"/>
  <c r="BE171" i="362"/>
  <c r="BD171" i="362"/>
  <c r="BC171" i="362"/>
  <c r="BB171" i="362"/>
  <c r="BA171" i="362"/>
  <c r="AZ171" i="362"/>
  <c r="AY171" i="362"/>
  <c r="AX171" i="362"/>
  <c r="AW171" i="362"/>
  <c r="AV171" i="362"/>
  <c r="AU171" i="362"/>
  <c r="AT171" i="362"/>
  <c r="AS171" i="362"/>
  <c r="AR171" i="362"/>
  <c r="AQ171" i="362"/>
  <c r="AP171" i="362"/>
  <c r="AO171" i="362"/>
  <c r="AN171" i="362"/>
  <c r="AM171" i="362"/>
  <c r="AL171" i="362"/>
  <c r="AK171" i="362"/>
  <c r="AJ171" i="362"/>
  <c r="AI171" i="362"/>
  <c r="AH171" i="362"/>
  <c r="AG171" i="362"/>
  <c r="AF171" i="362"/>
  <c r="AE171" i="362"/>
  <c r="AD171" i="362"/>
  <c r="AC171" i="362"/>
  <c r="AB171" i="362"/>
  <c r="AA171" i="362"/>
  <c r="Z171" i="362"/>
  <c r="Y171" i="362"/>
  <c r="X171" i="362"/>
  <c r="W171" i="362"/>
  <c r="V171" i="362"/>
  <c r="U171" i="362"/>
  <c r="T171" i="362"/>
  <c r="S171" i="362"/>
  <c r="R171" i="362"/>
  <c r="Q171" i="362"/>
  <c r="BX170" i="362"/>
  <c r="BW170" i="362"/>
  <c r="BV170" i="362"/>
  <c r="BU170" i="362"/>
  <c r="BT170" i="362"/>
  <c r="BS170" i="362"/>
  <c r="BR170" i="362"/>
  <c r="BQ170" i="362"/>
  <c r="BP170" i="362"/>
  <c r="BO170" i="362"/>
  <c r="BN170" i="362"/>
  <c r="BM170" i="362"/>
  <c r="BL170" i="362"/>
  <c r="BK170" i="362"/>
  <c r="BJ170" i="362"/>
  <c r="BI170" i="362"/>
  <c r="BH170" i="362"/>
  <c r="BG170" i="362"/>
  <c r="BF170" i="362"/>
  <c r="BE170" i="362"/>
  <c r="BD170" i="362"/>
  <c r="BC170" i="362"/>
  <c r="BB170" i="362"/>
  <c r="BA170" i="362"/>
  <c r="AZ170" i="362"/>
  <c r="AY170" i="362"/>
  <c r="AX170" i="362"/>
  <c r="AW170" i="362"/>
  <c r="AV170" i="362"/>
  <c r="AU170" i="362"/>
  <c r="AT170" i="362"/>
  <c r="AS170" i="362"/>
  <c r="AR170" i="362"/>
  <c r="AQ170" i="362"/>
  <c r="AP170" i="362"/>
  <c r="AO170" i="362"/>
  <c r="AN170" i="362"/>
  <c r="AM170" i="362"/>
  <c r="AL170" i="362"/>
  <c r="AK170" i="362"/>
  <c r="AJ170" i="362"/>
  <c r="AI170" i="362"/>
  <c r="AH170" i="362"/>
  <c r="AG170" i="362"/>
  <c r="AF170" i="362"/>
  <c r="AE170" i="362"/>
  <c r="AD170" i="362"/>
  <c r="AC170" i="362"/>
  <c r="AB170" i="362"/>
  <c r="AA170" i="362"/>
  <c r="Z170" i="362"/>
  <c r="Y170" i="362"/>
  <c r="X170" i="362"/>
  <c r="W170" i="362"/>
  <c r="V170" i="362"/>
  <c r="U170" i="362"/>
  <c r="T170" i="362"/>
  <c r="S170" i="362"/>
  <c r="R170" i="362"/>
  <c r="Q170" i="362"/>
  <c r="P170" i="362"/>
  <c r="H170" i="362"/>
  <c r="CC168" i="362" s="1"/>
  <c r="CD168" i="362" s="1"/>
  <c r="BX169" i="362"/>
  <c r="BW169" i="362"/>
  <c r="BV169" i="362"/>
  <c r="BU169" i="362"/>
  <c r="BT169" i="362"/>
  <c r="BS169" i="362"/>
  <c r="BR169" i="362"/>
  <c r="BQ169" i="362"/>
  <c r="BP169" i="362"/>
  <c r="BO169" i="362"/>
  <c r="BN169" i="362"/>
  <c r="BM169" i="362"/>
  <c r="BL169" i="362"/>
  <c r="BK169" i="362"/>
  <c r="BJ169" i="362"/>
  <c r="BI169" i="362"/>
  <c r="BH169" i="362"/>
  <c r="BG169" i="362"/>
  <c r="BF169" i="362"/>
  <c r="BE169" i="362"/>
  <c r="BD169" i="362"/>
  <c r="BC169" i="362"/>
  <c r="BB169" i="362"/>
  <c r="BA169" i="362"/>
  <c r="AZ169" i="362"/>
  <c r="AY169" i="362"/>
  <c r="AX169" i="362"/>
  <c r="AW169" i="362"/>
  <c r="AV169" i="362"/>
  <c r="AU169" i="362"/>
  <c r="AT169" i="362"/>
  <c r="AS169" i="362"/>
  <c r="AR169" i="362"/>
  <c r="AQ169" i="362"/>
  <c r="AP169" i="362"/>
  <c r="AO169" i="362"/>
  <c r="AN169" i="362"/>
  <c r="AM169" i="362"/>
  <c r="AL169" i="362"/>
  <c r="AK169" i="362"/>
  <c r="AJ169" i="362"/>
  <c r="AI169" i="362"/>
  <c r="AH169" i="362"/>
  <c r="AG169" i="362"/>
  <c r="AF169" i="362"/>
  <c r="AE169" i="362"/>
  <c r="AD169" i="362"/>
  <c r="AC169" i="362"/>
  <c r="AB169" i="362"/>
  <c r="AA169" i="362"/>
  <c r="Z169" i="362"/>
  <c r="Y169" i="362"/>
  <c r="X169" i="362"/>
  <c r="W169" i="362"/>
  <c r="V169" i="362"/>
  <c r="U169" i="362"/>
  <c r="T169" i="362"/>
  <c r="S169" i="362"/>
  <c r="R169" i="362"/>
  <c r="Q169" i="362"/>
  <c r="P169" i="362"/>
  <c r="BX168" i="362"/>
  <c r="BW168" i="362"/>
  <c r="BV168" i="362"/>
  <c r="BU168" i="362"/>
  <c r="BT168" i="362"/>
  <c r="BS168" i="362"/>
  <c r="BR168" i="362"/>
  <c r="BQ168" i="362"/>
  <c r="BP168" i="362"/>
  <c r="BO168" i="362"/>
  <c r="BN168" i="362"/>
  <c r="BM168" i="362"/>
  <c r="BL168" i="362"/>
  <c r="BK168" i="362"/>
  <c r="BJ168" i="362"/>
  <c r="BI168" i="362"/>
  <c r="BH168" i="362"/>
  <c r="BG168" i="362"/>
  <c r="BF168" i="362"/>
  <c r="BE168" i="362"/>
  <c r="BD168" i="362"/>
  <c r="BC168" i="362"/>
  <c r="BB168" i="362"/>
  <c r="BA168" i="362"/>
  <c r="AZ168" i="362"/>
  <c r="AY168" i="362"/>
  <c r="AX168" i="362"/>
  <c r="AW168" i="362"/>
  <c r="AV168" i="362"/>
  <c r="AU168" i="362"/>
  <c r="AT168" i="362"/>
  <c r="AS168" i="362"/>
  <c r="AR168" i="362"/>
  <c r="AQ168" i="362"/>
  <c r="AP168" i="362"/>
  <c r="AO168" i="362"/>
  <c r="AN168" i="362"/>
  <c r="AM168" i="362"/>
  <c r="AL168" i="362"/>
  <c r="AK168" i="362"/>
  <c r="AJ168" i="362"/>
  <c r="AI168" i="362"/>
  <c r="AH168" i="362"/>
  <c r="AG168" i="362"/>
  <c r="AF168" i="362"/>
  <c r="AE168" i="362"/>
  <c r="AD168" i="362"/>
  <c r="AC168" i="362"/>
  <c r="AB168" i="362"/>
  <c r="AA168" i="362"/>
  <c r="Z168" i="362"/>
  <c r="Y168" i="362"/>
  <c r="X168" i="362"/>
  <c r="W168" i="362"/>
  <c r="V168" i="362"/>
  <c r="U168" i="362"/>
  <c r="T168" i="362"/>
  <c r="S168" i="362"/>
  <c r="R168" i="362"/>
  <c r="Q168" i="362"/>
  <c r="P168" i="362"/>
  <c r="N168" i="362"/>
  <c r="BX167" i="362"/>
  <c r="BW167" i="362"/>
  <c r="BV167" i="362"/>
  <c r="BU167" i="362"/>
  <c r="BT167" i="362"/>
  <c r="BS167" i="362"/>
  <c r="BR167" i="362"/>
  <c r="BQ167" i="362"/>
  <c r="BP167" i="362"/>
  <c r="BO167" i="362"/>
  <c r="BN167" i="362"/>
  <c r="BM167" i="362"/>
  <c r="BL167" i="362"/>
  <c r="BK167" i="362"/>
  <c r="BJ167" i="362"/>
  <c r="BI167" i="362"/>
  <c r="BH167" i="362"/>
  <c r="BG167" i="362"/>
  <c r="BF167" i="362"/>
  <c r="BE167" i="362"/>
  <c r="BD167" i="362"/>
  <c r="BC167" i="362"/>
  <c r="BB167" i="362"/>
  <c r="BA167" i="362"/>
  <c r="AZ167" i="362"/>
  <c r="AY167" i="362"/>
  <c r="AX167" i="362"/>
  <c r="AW167" i="362"/>
  <c r="AV167" i="362"/>
  <c r="AU167" i="362"/>
  <c r="AT167" i="362"/>
  <c r="AS167" i="362"/>
  <c r="AR167" i="362"/>
  <c r="AQ167" i="362"/>
  <c r="AP167" i="362"/>
  <c r="AO167" i="362"/>
  <c r="AN167" i="362"/>
  <c r="AM167" i="362"/>
  <c r="AL167" i="362"/>
  <c r="AK167" i="362"/>
  <c r="AJ167" i="362"/>
  <c r="AI167" i="362"/>
  <c r="AH167" i="362"/>
  <c r="AG167" i="362"/>
  <c r="AF167" i="362"/>
  <c r="AE167" i="362"/>
  <c r="AD167" i="362"/>
  <c r="AC167" i="362"/>
  <c r="AB167" i="362"/>
  <c r="AA167" i="362"/>
  <c r="Z167" i="362"/>
  <c r="Y167" i="362"/>
  <c r="X167" i="362"/>
  <c r="W167" i="362"/>
  <c r="V167" i="362"/>
  <c r="U167" i="362"/>
  <c r="T167" i="362"/>
  <c r="S167" i="362"/>
  <c r="R167" i="362"/>
  <c r="Q167" i="362"/>
  <c r="N167" i="362"/>
  <c r="BX166" i="362"/>
  <c r="BW166" i="362"/>
  <c r="BV166" i="362"/>
  <c r="BU166" i="362"/>
  <c r="BT166" i="362"/>
  <c r="BS166" i="362"/>
  <c r="BR166" i="362"/>
  <c r="BQ166" i="362"/>
  <c r="BP166" i="362"/>
  <c r="BO166" i="362"/>
  <c r="BN166" i="362"/>
  <c r="BM166" i="362"/>
  <c r="BL166" i="362"/>
  <c r="BK166" i="362"/>
  <c r="BJ166" i="362"/>
  <c r="BI166" i="362"/>
  <c r="BH166" i="362"/>
  <c r="BG166" i="362"/>
  <c r="BF166" i="362"/>
  <c r="BE166" i="362"/>
  <c r="BD166" i="362"/>
  <c r="BC166" i="362"/>
  <c r="BB166" i="362"/>
  <c r="BA166" i="362"/>
  <c r="AZ166" i="362"/>
  <c r="AY166" i="362"/>
  <c r="AX166" i="362"/>
  <c r="AW166" i="362"/>
  <c r="AV166" i="362"/>
  <c r="AU166" i="362"/>
  <c r="AT166" i="362"/>
  <c r="AS166" i="362"/>
  <c r="AR166" i="362"/>
  <c r="AQ166" i="362"/>
  <c r="AP166" i="362"/>
  <c r="AO166" i="362"/>
  <c r="AN166" i="362"/>
  <c r="AM166" i="362"/>
  <c r="AL166" i="362"/>
  <c r="AK166" i="362"/>
  <c r="AJ166" i="362"/>
  <c r="AI166" i="362"/>
  <c r="AH166" i="362"/>
  <c r="AG166" i="362"/>
  <c r="AF166" i="362"/>
  <c r="AE166" i="362"/>
  <c r="AD166" i="362"/>
  <c r="AC166" i="362"/>
  <c r="AB166" i="362"/>
  <c r="AA166" i="362"/>
  <c r="Z166" i="362"/>
  <c r="Y166" i="362"/>
  <c r="X166" i="362"/>
  <c r="W166" i="362"/>
  <c r="V166" i="362"/>
  <c r="U166" i="362"/>
  <c r="T166" i="362"/>
  <c r="S166" i="362"/>
  <c r="R166" i="362"/>
  <c r="Q166" i="362"/>
  <c r="CD164" i="362"/>
  <c r="CC164" i="362"/>
  <c r="BX164" i="362"/>
  <c r="BW164" i="362"/>
  <c r="BV164" i="362"/>
  <c r="BU164" i="362"/>
  <c r="BT164" i="362"/>
  <c r="BS164" i="362"/>
  <c r="BR164" i="362"/>
  <c r="BQ164" i="362"/>
  <c r="BP164" i="362"/>
  <c r="BO164" i="362"/>
  <c r="BN164" i="362"/>
  <c r="BM164" i="362"/>
  <c r="BL164" i="362"/>
  <c r="BK164" i="362"/>
  <c r="BJ164" i="362"/>
  <c r="BI164" i="362"/>
  <c r="BH164" i="362"/>
  <c r="BG164" i="362"/>
  <c r="BF164" i="362"/>
  <c r="BE164" i="362"/>
  <c r="BD164" i="362"/>
  <c r="BC164" i="362"/>
  <c r="BB164" i="362"/>
  <c r="BA164" i="362"/>
  <c r="AZ164" i="362"/>
  <c r="AY164" i="362"/>
  <c r="AX164" i="362"/>
  <c r="AW164" i="362"/>
  <c r="AV164" i="362"/>
  <c r="AU164" i="362"/>
  <c r="AT164" i="362"/>
  <c r="AS164" i="362"/>
  <c r="AR164" i="362"/>
  <c r="AQ164" i="362"/>
  <c r="AP164" i="362"/>
  <c r="AO164" i="362"/>
  <c r="AN164" i="362"/>
  <c r="AM164" i="362"/>
  <c r="AL164" i="362"/>
  <c r="AK164" i="362"/>
  <c r="AJ164" i="362"/>
  <c r="AI164" i="362"/>
  <c r="AH164" i="362"/>
  <c r="AG164" i="362"/>
  <c r="AF164" i="362"/>
  <c r="AE164" i="362"/>
  <c r="AD164" i="362"/>
  <c r="AC164" i="362"/>
  <c r="AB164" i="362"/>
  <c r="AA164" i="362"/>
  <c r="Z164" i="362"/>
  <c r="Y164" i="362"/>
  <c r="X164" i="362"/>
  <c r="W164" i="362"/>
  <c r="V164" i="362"/>
  <c r="U164" i="362"/>
  <c r="T164" i="362"/>
  <c r="S164" i="362"/>
  <c r="R164" i="362"/>
  <c r="Q164" i="362"/>
  <c r="CB162" i="362"/>
  <c r="CA162" i="362"/>
  <c r="BZ162" i="362"/>
  <c r="BY162" i="362"/>
  <c r="P162" i="362"/>
  <c r="N162" i="362"/>
  <c r="F162" i="362"/>
  <c r="E162" i="362"/>
  <c r="D162" i="362"/>
  <c r="C162" i="362"/>
  <c r="CA161" i="362"/>
  <c r="CB161" i="362" s="1"/>
  <c r="BZ161" i="362"/>
  <c r="BY161" i="362"/>
  <c r="P161" i="362"/>
  <c r="N161" i="362"/>
  <c r="D161" i="362"/>
  <c r="C161" i="362"/>
  <c r="CA160" i="362"/>
  <c r="CB160" i="362" s="1"/>
  <c r="BZ160" i="362"/>
  <c r="BY160" i="362"/>
  <c r="P160" i="362"/>
  <c r="N160" i="362"/>
  <c r="D160" i="362"/>
  <c r="C160" i="362"/>
  <c r="CB159" i="362"/>
  <c r="CA159" i="362"/>
  <c r="BZ159" i="362"/>
  <c r="BY159" i="362"/>
  <c r="P159" i="362"/>
  <c r="N159" i="362"/>
  <c r="E159" i="362"/>
  <c r="D159" i="362"/>
  <c r="C159" i="362"/>
  <c r="CB158" i="362"/>
  <c r="CA158" i="362"/>
  <c r="BZ158" i="362"/>
  <c r="BY158" i="362"/>
  <c r="P158" i="362"/>
  <c r="N158" i="362"/>
  <c r="F158" i="362"/>
  <c r="E158" i="362"/>
  <c r="D158" i="362"/>
  <c r="C158" i="362"/>
  <c r="CA157" i="362"/>
  <c r="CB157" i="362" s="1"/>
  <c r="BZ157" i="362"/>
  <c r="BY157" i="362"/>
  <c r="P157" i="362"/>
  <c r="N157" i="362"/>
  <c r="D157" i="362"/>
  <c r="C157" i="362"/>
  <c r="CA156" i="362"/>
  <c r="E156" i="362" s="1"/>
  <c r="BZ156" i="362"/>
  <c r="CB156" i="362" s="1"/>
  <c r="BY156" i="362"/>
  <c r="P156" i="362"/>
  <c r="N156" i="362"/>
  <c r="D156" i="362"/>
  <c r="C156" i="362"/>
  <c r="CB155" i="362"/>
  <c r="CA155" i="362"/>
  <c r="BZ155" i="362"/>
  <c r="BY155" i="362"/>
  <c r="P155" i="362"/>
  <c r="N155" i="362"/>
  <c r="E155" i="362"/>
  <c r="D155" i="362"/>
  <c r="C155" i="362"/>
  <c r="CB154" i="362"/>
  <c r="CA154" i="362"/>
  <c r="BZ154" i="362"/>
  <c r="D154" i="362" s="1"/>
  <c r="BY154" i="362"/>
  <c r="P154" i="362"/>
  <c r="N154" i="362"/>
  <c r="F154" i="362"/>
  <c r="E154" i="362"/>
  <c r="C154" i="362"/>
  <c r="CA153" i="362"/>
  <c r="BZ153" i="362"/>
  <c r="CB153" i="362" s="1"/>
  <c r="BY153" i="362"/>
  <c r="P153" i="362"/>
  <c r="N153" i="362"/>
  <c r="E153" i="362"/>
  <c r="C153" i="362"/>
  <c r="CA152" i="362"/>
  <c r="E152" i="362" s="1"/>
  <c r="BZ152" i="362"/>
  <c r="CB152" i="362" s="1"/>
  <c r="BY152" i="362"/>
  <c r="P152" i="362"/>
  <c r="N152" i="362"/>
  <c r="D152" i="362"/>
  <c r="C152" i="362"/>
  <c r="CB151" i="362"/>
  <c r="CA151" i="362"/>
  <c r="BZ151" i="362"/>
  <c r="BY151" i="362"/>
  <c r="P151" i="362"/>
  <c r="N151" i="362"/>
  <c r="E151" i="362"/>
  <c r="D151" i="362"/>
  <c r="C151" i="362"/>
  <c r="CA150" i="362"/>
  <c r="BZ150" i="362"/>
  <c r="BY150" i="362"/>
  <c r="CB150" i="362" s="1"/>
  <c r="P150" i="362"/>
  <c r="N150" i="362"/>
  <c r="E150" i="362"/>
  <c r="D150" i="362"/>
  <c r="CA149" i="362"/>
  <c r="E149" i="362" s="1"/>
  <c r="BZ149" i="362"/>
  <c r="D149" i="362" s="1"/>
  <c r="BY149" i="362"/>
  <c r="CB149" i="362" s="1"/>
  <c r="P149" i="362"/>
  <c r="N149" i="362"/>
  <c r="C149" i="362"/>
  <c r="CA148" i="362"/>
  <c r="E148" i="362" s="1"/>
  <c r="BZ148" i="362"/>
  <c r="CB148" i="362" s="1"/>
  <c r="BY148" i="362"/>
  <c r="P148" i="362"/>
  <c r="N148" i="362"/>
  <c r="D148" i="362"/>
  <c r="C148" i="362"/>
  <c r="CB147" i="362"/>
  <c r="CA147" i="362"/>
  <c r="BZ147" i="362"/>
  <c r="BY147" i="362"/>
  <c r="P147" i="362"/>
  <c r="N147" i="362"/>
  <c r="E147" i="362"/>
  <c r="D147" i="362"/>
  <c r="C147" i="362"/>
  <c r="CA146" i="362"/>
  <c r="BZ146" i="362"/>
  <c r="BY146" i="362"/>
  <c r="CB146" i="362" s="1"/>
  <c r="P146" i="362"/>
  <c r="N146" i="362"/>
  <c r="E146" i="362"/>
  <c r="D146" i="362"/>
  <c r="C146" i="362"/>
  <c r="CA145" i="362"/>
  <c r="BZ145" i="362"/>
  <c r="BY145" i="362"/>
  <c r="CB145" i="362" s="1"/>
  <c r="P145" i="362"/>
  <c r="N145" i="362"/>
  <c r="E145" i="362"/>
  <c r="D145" i="362"/>
  <c r="C145" i="362"/>
  <c r="CB144" i="362"/>
  <c r="CA144" i="362"/>
  <c r="BZ144" i="362"/>
  <c r="BY144" i="362"/>
  <c r="P144" i="362"/>
  <c r="N144" i="362"/>
  <c r="F144" i="362"/>
  <c r="E144" i="362"/>
  <c r="D144" i="362"/>
  <c r="C144" i="362"/>
  <c r="CA143" i="362"/>
  <c r="CA163" i="362" s="1"/>
  <c r="BZ143" i="362"/>
  <c r="CB143" i="362" s="1"/>
  <c r="BY143" i="362"/>
  <c r="BY163" i="362" s="1"/>
  <c r="P143" i="362"/>
  <c r="N143" i="362"/>
  <c r="E143" i="362"/>
  <c r="D143" i="362"/>
  <c r="C143" i="362"/>
  <c r="A143" i="362"/>
  <c r="A144" i="362" s="1"/>
  <c r="A145" i="362" s="1"/>
  <c r="A146" i="362" s="1"/>
  <c r="A147" i="362" s="1"/>
  <c r="A148" i="362" s="1"/>
  <c r="A149" i="362" s="1"/>
  <c r="A150" i="362" s="1"/>
  <c r="A151" i="362" s="1"/>
  <c r="A152" i="362" s="1"/>
  <c r="A153" i="362" s="1"/>
  <c r="A154" i="362" s="1"/>
  <c r="A155" i="362" s="1"/>
  <c r="A156" i="362" s="1"/>
  <c r="A157" i="362" s="1"/>
  <c r="A158" i="362" s="1"/>
  <c r="A159" i="362" s="1"/>
  <c r="A160" i="362" s="1"/>
  <c r="A161" i="362" s="1"/>
  <c r="A162" i="362" s="1"/>
  <c r="A163" i="362" s="1"/>
  <c r="A164" i="362" s="1"/>
  <c r="A165" i="362" s="1"/>
  <c r="A166" i="362" s="1"/>
  <c r="A168" i="362" s="1"/>
  <c r="A169" i="362" s="1"/>
  <c r="A170" i="362" s="1"/>
  <c r="A171" i="362" s="1"/>
  <c r="A172" i="362" s="1"/>
  <c r="CD141" i="362"/>
  <c r="CC141" i="362"/>
  <c r="CB141" i="362"/>
  <c r="K141" i="362"/>
  <c r="A141" i="362"/>
  <c r="A142" i="362" s="1"/>
  <c r="BX137" i="362"/>
  <c r="BW137" i="362"/>
  <c r="BV137" i="362"/>
  <c r="BU137" i="362"/>
  <c r="BT137" i="362"/>
  <c r="BS137" i="362"/>
  <c r="BR137" i="362"/>
  <c r="BQ137" i="362"/>
  <c r="BP137" i="362"/>
  <c r="BO137" i="362"/>
  <c r="BN137" i="362"/>
  <c r="BM137" i="362"/>
  <c r="BL137" i="362"/>
  <c r="BK137" i="362"/>
  <c r="BJ137" i="362"/>
  <c r="BI137" i="362"/>
  <c r="BH137" i="362"/>
  <c r="BG137" i="362"/>
  <c r="BF137" i="362"/>
  <c r="BE137" i="362"/>
  <c r="BD137" i="362"/>
  <c r="BC137" i="362"/>
  <c r="BB137" i="362"/>
  <c r="BA137" i="362"/>
  <c r="AZ137" i="362"/>
  <c r="AY137" i="362"/>
  <c r="AX137" i="362"/>
  <c r="AW137" i="362"/>
  <c r="AV137" i="362"/>
  <c r="AU137" i="362"/>
  <c r="AT137" i="362"/>
  <c r="AS137" i="362"/>
  <c r="AR137" i="362"/>
  <c r="AQ137" i="362"/>
  <c r="AP137" i="362"/>
  <c r="AO137" i="362"/>
  <c r="AN137" i="362"/>
  <c r="AM137" i="362"/>
  <c r="AL137" i="362"/>
  <c r="AK137" i="362"/>
  <c r="AJ137" i="362"/>
  <c r="AI137" i="362"/>
  <c r="AH137" i="362"/>
  <c r="AG137" i="362"/>
  <c r="AF137" i="362"/>
  <c r="AE137" i="362"/>
  <c r="AD137" i="362"/>
  <c r="AC137" i="362"/>
  <c r="AB137" i="362"/>
  <c r="AA137" i="362"/>
  <c r="Z137" i="362"/>
  <c r="Y137" i="362"/>
  <c r="X137" i="362"/>
  <c r="W137" i="362"/>
  <c r="V137" i="362"/>
  <c r="U137" i="362"/>
  <c r="T137" i="362"/>
  <c r="S137" i="362"/>
  <c r="R137" i="362"/>
  <c r="Q137" i="362"/>
  <c r="BX136" i="362"/>
  <c r="BW136" i="362"/>
  <c r="BV136" i="362"/>
  <c r="BU136" i="362"/>
  <c r="BT136" i="362"/>
  <c r="BS136" i="362"/>
  <c r="BR136" i="362"/>
  <c r="BQ136" i="362"/>
  <c r="BP136" i="362"/>
  <c r="BO136" i="362"/>
  <c r="BN136" i="362"/>
  <c r="BM136" i="362"/>
  <c r="BL136" i="362"/>
  <c r="BK136" i="362"/>
  <c r="BJ136" i="362"/>
  <c r="BI136" i="362"/>
  <c r="BH136" i="362"/>
  <c r="BG136" i="362"/>
  <c r="BF136" i="362"/>
  <c r="BE136" i="362"/>
  <c r="BD136" i="362"/>
  <c r="BC136" i="362"/>
  <c r="BB136" i="362"/>
  <c r="BA136" i="362"/>
  <c r="AZ136" i="362"/>
  <c r="AY136" i="362"/>
  <c r="AX136" i="362"/>
  <c r="AW136" i="362"/>
  <c r="AV136" i="362"/>
  <c r="AU136" i="362"/>
  <c r="AT136" i="362"/>
  <c r="AS136" i="362"/>
  <c r="AR136" i="362"/>
  <c r="AQ136" i="362"/>
  <c r="AP136" i="362"/>
  <c r="AO136" i="362"/>
  <c r="AN136" i="362"/>
  <c r="AM136" i="362"/>
  <c r="AL136" i="362"/>
  <c r="AK136" i="362"/>
  <c r="AJ136" i="362"/>
  <c r="AI136" i="362"/>
  <c r="AH136" i="362"/>
  <c r="AG136" i="362"/>
  <c r="AF136" i="362"/>
  <c r="AE136" i="362"/>
  <c r="AD136" i="362"/>
  <c r="AC136" i="362"/>
  <c r="AB136" i="362"/>
  <c r="AA136" i="362"/>
  <c r="Z136" i="362"/>
  <c r="Y136" i="362"/>
  <c r="X136" i="362"/>
  <c r="W136" i="362"/>
  <c r="V136" i="362"/>
  <c r="U136" i="362"/>
  <c r="T136" i="362"/>
  <c r="S136" i="362"/>
  <c r="R136" i="362"/>
  <c r="Q136" i="362"/>
  <c r="P136" i="362"/>
  <c r="H136" i="362"/>
  <c r="CC134" i="362" s="1"/>
  <c r="CD134" i="362" s="1"/>
  <c r="BX135" i="362"/>
  <c r="BW135" i="362"/>
  <c r="BV135" i="362"/>
  <c r="BU135" i="362"/>
  <c r="BT135" i="362"/>
  <c r="BS135" i="362"/>
  <c r="BR135" i="362"/>
  <c r="BQ135" i="362"/>
  <c r="BP135" i="362"/>
  <c r="BO135" i="362"/>
  <c r="BN135" i="362"/>
  <c r="BM135" i="362"/>
  <c r="BL135" i="362"/>
  <c r="BK135" i="362"/>
  <c r="BJ135" i="362"/>
  <c r="BI135" i="362"/>
  <c r="BH135" i="362"/>
  <c r="BG135" i="362"/>
  <c r="BF135" i="362"/>
  <c r="BE135" i="362"/>
  <c r="BD135" i="362"/>
  <c r="BC135" i="362"/>
  <c r="BB135" i="362"/>
  <c r="BA135" i="362"/>
  <c r="AZ135" i="362"/>
  <c r="AY135" i="362"/>
  <c r="AX135" i="362"/>
  <c r="AW135" i="362"/>
  <c r="AV135" i="362"/>
  <c r="AU135" i="362"/>
  <c r="AT135" i="362"/>
  <c r="AS135" i="362"/>
  <c r="AR135" i="362"/>
  <c r="AQ135" i="362"/>
  <c r="AP135" i="362"/>
  <c r="AO135" i="362"/>
  <c r="AN135" i="362"/>
  <c r="AM135" i="362"/>
  <c r="AL135" i="362"/>
  <c r="AK135" i="362"/>
  <c r="AJ135" i="362"/>
  <c r="AI135" i="362"/>
  <c r="AH135" i="362"/>
  <c r="AG135" i="362"/>
  <c r="AF135" i="362"/>
  <c r="AE135" i="362"/>
  <c r="AD135" i="362"/>
  <c r="AC135" i="362"/>
  <c r="AB135" i="362"/>
  <c r="AA135" i="362"/>
  <c r="Z135" i="362"/>
  <c r="Y135" i="362"/>
  <c r="X135" i="362"/>
  <c r="W135" i="362"/>
  <c r="V135" i="362"/>
  <c r="U135" i="362"/>
  <c r="T135" i="362"/>
  <c r="S135" i="362"/>
  <c r="R135" i="362"/>
  <c r="Q135" i="362"/>
  <c r="P135" i="362"/>
  <c r="BX134" i="362"/>
  <c r="BW134" i="362"/>
  <c r="BV134" i="362"/>
  <c r="BU134" i="362"/>
  <c r="BT134" i="362"/>
  <c r="BS134" i="362"/>
  <c r="BR134" i="362"/>
  <c r="BQ134" i="362"/>
  <c r="BP134" i="362"/>
  <c r="BO134" i="362"/>
  <c r="BN134" i="362"/>
  <c r="BM134" i="362"/>
  <c r="BL134" i="362"/>
  <c r="BK134" i="362"/>
  <c r="BJ134" i="362"/>
  <c r="BI134" i="362"/>
  <c r="BH134" i="362"/>
  <c r="BG134" i="362"/>
  <c r="BF134" i="362"/>
  <c r="BE134" i="362"/>
  <c r="BD134" i="362"/>
  <c r="BC134" i="362"/>
  <c r="BB134" i="362"/>
  <c r="BA134" i="362"/>
  <c r="AZ134" i="362"/>
  <c r="AY134" i="362"/>
  <c r="AX134" i="362"/>
  <c r="AW134" i="362"/>
  <c r="AV134" i="362"/>
  <c r="AU134" i="362"/>
  <c r="AT134" i="362"/>
  <c r="AS134" i="362"/>
  <c r="AR134" i="362"/>
  <c r="AQ134" i="362"/>
  <c r="AP134" i="362"/>
  <c r="AO134" i="362"/>
  <c r="AN134" i="362"/>
  <c r="AM134" i="362"/>
  <c r="AL134" i="362"/>
  <c r="AK134" i="362"/>
  <c r="AJ134" i="362"/>
  <c r="AI134" i="362"/>
  <c r="AH134" i="362"/>
  <c r="AG134" i="362"/>
  <c r="AF134" i="362"/>
  <c r="AE134" i="362"/>
  <c r="AD134" i="362"/>
  <c r="AC134" i="362"/>
  <c r="AB134" i="362"/>
  <c r="AA134" i="362"/>
  <c r="Z134" i="362"/>
  <c r="Y134" i="362"/>
  <c r="X134" i="362"/>
  <c r="W134" i="362"/>
  <c r="V134" i="362"/>
  <c r="U134" i="362"/>
  <c r="T134" i="362"/>
  <c r="S134" i="362"/>
  <c r="R134" i="362"/>
  <c r="Q134" i="362"/>
  <c r="P134" i="362"/>
  <c r="N134" i="362"/>
  <c r="BX133" i="362"/>
  <c r="BW133" i="362"/>
  <c r="BV133" i="362"/>
  <c r="BU133" i="362"/>
  <c r="BT133" i="362"/>
  <c r="BS133" i="362"/>
  <c r="BR133" i="362"/>
  <c r="BQ133" i="362"/>
  <c r="BP133" i="362"/>
  <c r="BO133" i="362"/>
  <c r="BN133" i="362"/>
  <c r="BM133" i="362"/>
  <c r="BL133" i="362"/>
  <c r="BK133" i="362"/>
  <c r="BJ133" i="362"/>
  <c r="BI133" i="362"/>
  <c r="BH133" i="362"/>
  <c r="BG133" i="362"/>
  <c r="BF133" i="362"/>
  <c r="BE133" i="362"/>
  <c r="BD133" i="362"/>
  <c r="BC133" i="362"/>
  <c r="BB133" i="362"/>
  <c r="BA133" i="362"/>
  <c r="AZ133" i="362"/>
  <c r="AY133" i="362"/>
  <c r="AX133" i="362"/>
  <c r="AW133" i="362"/>
  <c r="AV133" i="362"/>
  <c r="AU133" i="362"/>
  <c r="AT133" i="362"/>
  <c r="AS133" i="362"/>
  <c r="AR133" i="362"/>
  <c r="AQ133" i="362"/>
  <c r="AP133" i="362"/>
  <c r="AO133" i="362"/>
  <c r="AN133" i="362"/>
  <c r="AM133" i="362"/>
  <c r="AL133" i="362"/>
  <c r="AK133" i="362"/>
  <c r="AJ133" i="362"/>
  <c r="AI133" i="362"/>
  <c r="AH133" i="362"/>
  <c r="AG133" i="362"/>
  <c r="AF133" i="362"/>
  <c r="AE133" i="362"/>
  <c r="AD133" i="362"/>
  <c r="AC133" i="362"/>
  <c r="AB133" i="362"/>
  <c r="AA133" i="362"/>
  <c r="Z133" i="362"/>
  <c r="Y133" i="362"/>
  <c r="X133" i="362"/>
  <c r="W133" i="362"/>
  <c r="V133" i="362"/>
  <c r="U133" i="362"/>
  <c r="T133" i="362"/>
  <c r="S133" i="362"/>
  <c r="R133" i="362"/>
  <c r="Q133" i="362"/>
  <c r="N133" i="362"/>
  <c r="BX132" i="362"/>
  <c r="BW132" i="362"/>
  <c r="BV132" i="362"/>
  <c r="BU132" i="362"/>
  <c r="BT132" i="362"/>
  <c r="BS132" i="362"/>
  <c r="BR132" i="362"/>
  <c r="BQ132" i="362"/>
  <c r="BP132" i="362"/>
  <c r="BO132" i="362"/>
  <c r="BN132" i="362"/>
  <c r="BM132" i="362"/>
  <c r="BL132" i="362"/>
  <c r="BK132" i="362"/>
  <c r="BJ132" i="362"/>
  <c r="BI132" i="362"/>
  <c r="BH132" i="362"/>
  <c r="BG132" i="362"/>
  <c r="BF132" i="362"/>
  <c r="BE132" i="362"/>
  <c r="BD132" i="362"/>
  <c r="BC132" i="362"/>
  <c r="BB132" i="362"/>
  <c r="BA132" i="362"/>
  <c r="AZ132" i="362"/>
  <c r="AY132" i="362"/>
  <c r="AX132" i="362"/>
  <c r="AW132" i="362"/>
  <c r="AV132" i="362"/>
  <c r="AU132" i="362"/>
  <c r="AT132" i="362"/>
  <c r="AS132" i="362"/>
  <c r="AR132" i="362"/>
  <c r="AQ132" i="362"/>
  <c r="AP132" i="362"/>
  <c r="AO132" i="362"/>
  <c r="AN132" i="362"/>
  <c r="AM132" i="362"/>
  <c r="AL132" i="362"/>
  <c r="AK132" i="362"/>
  <c r="AJ132" i="362"/>
  <c r="AI132" i="362"/>
  <c r="AH132" i="362"/>
  <c r="AG132" i="362"/>
  <c r="AF132" i="362"/>
  <c r="AE132" i="362"/>
  <c r="AD132" i="362"/>
  <c r="AC132" i="362"/>
  <c r="AB132" i="362"/>
  <c r="AA132" i="362"/>
  <c r="Z132" i="362"/>
  <c r="Y132" i="362"/>
  <c r="X132" i="362"/>
  <c r="W132" i="362"/>
  <c r="V132" i="362"/>
  <c r="U132" i="362"/>
  <c r="T132" i="362"/>
  <c r="G132" i="362" s="1"/>
  <c r="S132" i="362"/>
  <c r="R132" i="362"/>
  <c r="Q132" i="362"/>
  <c r="CC130" i="362"/>
  <c r="CD130" i="362" s="1"/>
  <c r="BX130" i="362"/>
  <c r="BW130" i="362"/>
  <c r="BV130" i="362"/>
  <c r="BU130" i="362"/>
  <c r="BT130" i="362"/>
  <c r="BS130" i="362"/>
  <c r="BR130" i="362"/>
  <c r="BQ130" i="362"/>
  <c r="BP130" i="362"/>
  <c r="BO130" i="362"/>
  <c r="BN130" i="362"/>
  <c r="BM130" i="362"/>
  <c r="BL130" i="362"/>
  <c r="BK130" i="362"/>
  <c r="BJ130" i="362"/>
  <c r="BI130" i="362"/>
  <c r="BH130" i="362"/>
  <c r="BG130" i="362"/>
  <c r="BF130" i="362"/>
  <c r="BE130" i="362"/>
  <c r="BD130" i="362"/>
  <c r="BC130" i="362"/>
  <c r="BB130" i="362"/>
  <c r="BA130" i="362"/>
  <c r="AZ130" i="362"/>
  <c r="AY130" i="362"/>
  <c r="AX130" i="362"/>
  <c r="AW130" i="362"/>
  <c r="AV130" i="362"/>
  <c r="AU130" i="362"/>
  <c r="AT130" i="362"/>
  <c r="AS130" i="362"/>
  <c r="AR130" i="362"/>
  <c r="AQ130" i="362"/>
  <c r="AP130" i="362"/>
  <c r="AO130" i="362"/>
  <c r="AN130" i="362"/>
  <c r="AM130" i="362"/>
  <c r="AL130" i="362"/>
  <c r="AK130" i="362"/>
  <c r="AJ130" i="362"/>
  <c r="AI130" i="362"/>
  <c r="AH130" i="362"/>
  <c r="AG130" i="362"/>
  <c r="AF130" i="362"/>
  <c r="AE130" i="362"/>
  <c r="AD130" i="362"/>
  <c r="AC130" i="362"/>
  <c r="AB130" i="362"/>
  <c r="AA130" i="362"/>
  <c r="Z130" i="362"/>
  <c r="Y130" i="362"/>
  <c r="X130" i="362"/>
  <c r="W130" i="362"/>
  <c r="V130" i="362"/>
  <c r="U130" i="362"/>
  <c r="T130" i="362"/>
  <c r="S130" i="362"/>
  <c r="R130" i="362"/>
  <c r="Q130" i="362"/>
  <c r="CA128" i="362"/>
  <c r="BZ128" i="362"/>
  <c r="BY128" i="362"/>
  <c r="CB128" i="362" s="1"/>
  <c r="P128" i="362"/>
  <c r="N128" i="362"/>
  <c r="E128" i="362"/>
  <c r="D128" i="362"/>
  <c r="C128" i="362"/>
  <c r="CA127" i="362"/>
  <c r="BZ127" i="362"/>
  <c r="BY127" i="362"/>
  <c r="CB127" i="362" s="1"/>
  <c r="P127" i="362"/>
  <c r="N127" i="362"/>
  <c r="E127" i="362"/>
  <c r="D127" i="362"/>
  <c r="C127" i="362"/>
  <c r="CA126" i="362"/>
  <c r="BZ126" i="362"/>
  <c r="BY126" i="362"/>
  <c r="CB126" i="362" s="1"/>
  <c r="P126" i="362"/>
  <c r="N126" i="362"/>
  <c r="E126" i="362"/>
  <c r="D126" i="362"/>
  <c r="C126" i="362"/>
  <c r="CA125" i="362"/>
  <c r="BZ125" i="362"/>
  <c r="BY125" i="362"/>
  <c r="CB125" i="362" s="1"/>
  <c r="P125" i="362"/>
  <c r="N125" i="362"/>
  <c r="E125" i="362"/>
  <c r="D125" i="362"/>
  <c r="C125" i="362"/>
  <c r="CA124" i="362"/>
  <c r="BZ124" i="362"/>
  <c r="BY124" i="362"/>
  <c r="CB124" i="362" s="1"/>
  <c r="P124" i="362"/>
  <c r="N124" i="362"/>
  <c r="E124" i="362"/>
  <c r="D124" i="362"/>
  <c r="C124" i="362"/>
  <c r="CA123" i="362"/>
  <c r="BZ123" i="362"/>
  <c r="BY123" i="362"/>
  <c r="CB123" i="362" s="1"/>
  <c r="P123" i="362"/>
  <c r="N123" i="362"/>
  <c r="E123" i="362"/>
  <c r="D123" i="362"/>
  <c r="C123" i="362"/>
  <c r="CA122" i="362"/>
  <c r="BZ122" i="362"/>
  <c r="BY122" i="362"/>
  <c r="CB122" i="362" s="1"/>
  <c r="P122" i="362"/>
  <c r="N122" i="362"/>
  <c r="E122" i="362"/>
  <c r="D122" i="362"/>
  <c r="C122" i="362"/>
  <c r="CA121" i="362"/>
  <c r="BZ121" i="362"/>
  <c r="BY121" i="362"/>
  <c r="CB121" i="362" s="1"/>
  <c r="P121" i="362"/>
  <c r="N121" i="362"/>
  <c r="E121" i="362"/>
  <c r="D121" i="362"/>
  <c r="C121" i="362"/>
  <c r="CA120" i="362"/>
  <c r="BZ120" i="362"/>
  <c r="BY120" i="362"/>
  <c r="CB120" i="362" s="1"/>
  <c r="P120" i="362"/>
  <c r="N120" i="362"/>
  <c r="E120" i="362"/>
  <c r="D120" i="362"/>
  <c r="C120" i="362"/>
  <c r="CA119" i="362"/>
  <c r="BZ119" i="362"/>
  <c r="BY119" i="362"/>
  <c r="CB119" i="362" s="1"/>
  <c r="P119" i="362"/>
  <c r="N119" i="362"/>
  <c r="E119" i="362"/>
  <c r="D119" i="362"/>
  <c r="C119" i="362"/>
  <c r="CA118" i="362"/>
  <c r="BZ118" i="362"/>
  <c r="BY118" i="362"/>
  <c r="CB118" i="362" s="1"/>
  <c r="P118" i="362"/>
  <c r="N118" i="362"/>
  <c r="E118" i="362"/>
  <c r="D118" i="362"/>
  <c r="C118" i="362"/>
  <c r="CA117" i="362"/>
  <c r="BZ117" i="362"/>
  <c r="BY117" i="362"/>
  <c r="CB117" i="362" s="1"/>
  <c r="P117" i="362"/>
  <c r="N117" i="362"/>
  <c r="E117" i="362"/>
  <c r="D117" i="362"/>
  <c r="C117" i="362"/>
  <c r="CA116" i="362"/>
  <c r="BZ116" i="362"/>
  <c r="BY116" i="362"/>
  <c r="CB116" i="362" s="1"/>
  <c r="P116" i="362"/>
  <c r="N116" i="362"/>
  <c r="E116" i="362"/>
  <c r="D116" i="362"/>
  <c r="C116" i="362"/>
  <c r="CA115" i="362"/>
  <c r="BZ115" i="362"/>
  <c r="BY115" i="362"/>
  <c r="CB115" i="362" s="1"/>
  <c r="P115" i="362"/>
  <c r="N115" i="362"/>
  <c r="E115" i="362"/>
  <c r="D115" i="362"/>
  <c r="C115" i="362"/>
  <c r="CA114" i="362"/>
  <c r="BZ114" i="362"/>
  <c r="BY114" i="362"/>
  <c r="CB114" i="362" s="1"/>
  <c r="P114" i="362"/>
  <c r="N114" i="362"/>
  <c r="E114" i="362"/>
  <c r="D114" i="362"/>
  <c r="C114" i="362"/>
  <c r="CA113" i="362"/>
  <c r="BZ113" i="362"/>
  <c r="BY113" i="362"/>
  <c r="CB113" i="362" s="1"/>
  <c r="P113" i="362"/>
  <c r="N113" i="362"/>
  <c r="E113" i="362"/>
  <c r="D113" i="362"/>
  <c r="C113" i="362"/>
  <c r="CA112" i="362"/>
  <c r="BZ112" i="362"/>
  <c r="BY112" i="362"/>
  <c r="CB112" i="362" s="1"/>
  <c r="P112" i="362"/>
  <c r="N112" i="362"/>
  <c r="E112" i="362"/>
  <c r="D112" i="362"/>
  <c r="C112" i="362"/>
  <c r="CA111" i="362"/>
  <c r="BZ111" i="362"/>
  <c r="BY111" i="362"/>
  <c r="CB111" i="362" s="1"/>
  <c r="P111" i="362"/>
  <c r="N111" i="362"/>
  <c r="E111" i="362"/>
  <c r="D111" i="362"/>
  <c r="C111" i="362"/>
  <c r="CA110" i="362"/>
  <c r="BZ110" i="362"/>
  <c r="BY110" i="362"/>
  <c r="CB110" i="362" s="1"/>
  <c r="P110" i="362"/>
  <c r="N110" i="362"/>
  <c r="E110" i="362"/>
  <c r="D110" i="362"/>
  <c r="C110" i="362"/>
  <c r="CA109" i="362"/>
  <c r="CA129" i="362" s="1"/>
  <c r="BZ109" i="362"/>
  <c r="BZ129" i="362" s="1"/>
  <c r="BY109" i="362"/>
  <c r="BY129" i="362" s="1"/>
  <c r="P109" i="362"/>
  <c r="N109" i="362"/>
  <c r="E109" i="362"/>
  <c r="D109" i="362"/>
  <c r="C109" i="362"/>
  <c r="CD107" i="362"/>
  <c r="CC107" i="362"/>
  <c r="CB107" i="362"/>
  <c r="K107" i="362" s="1"/>
  <c r="A107" i="362"/>
  <c r="A108" i="362" s="1"/>
  <c r="A109" i="362" s="1"/>
  <c r="A110" i="362" s="1"/>
  <c r="A111" i="362" s="1"/>
  <c r="A112" i="362" s="1"/>
  <c r="A113" i="362" s="1"/>
  <c r="A114" i="362" s="1"/>
  <c r="A115" i="362" s="1"/>
  <c r="A116" i="362" s="1"/>
  <c r="A117" i="362" s="1"/>
  <c r="A118" i="362" s="1"/>
  <c r="A119" i="362" s="1"/>
  <c r="A120" i="362" s="1"/>
  <c r="A121" i="362" s="1"/>
  <c r="A122" i="362" s="1"/>
  <c r="A123" i="362" s="1"/>
  <c r="A124" i="362" s="1"/>
  <c r="A125" i="362" s="1"/>
  <c r="A126" i="362" s="1"/>
  <c r="A127" i="362" s="1"/>
  <c r="A128" i="362" s="1"/>
  <c r="A129" i="362" s="1"/>
  <c r="A130" i="362" s="1"/>
  <c r="A131" i="362" s="1"/>
  <c r="A132" i="362" s="1"/>
  <c r="A134" i="362" s="1"/>
  <c r="A135" i="362" s="1"/>
  <c r="A136" i="362" s="1"/>
  <c r="A137" i="362" s="1"/>
  <c r="A138" i="362" s="1"/>
  <c r="BX103" i="362"/>
  <c r="BW103" i="362"/>
  <c r="BV103" i="362"/>
  <c r="BU103" i="362"/>
  <c r="BT103" i="362"/>
  <c r="BS103" i="362"/>
  <c r="BR103" i="362"/>
  <c r="BQ103" i="362"/>
  <c r="BP103" i="362"/>
  <c r="BO103" i="362"/>
  <c r="BN103" i="362"/>
  <c r="BM103" i="362"/>
  <c r="BL103" i="362"/>
  <c r="BK103" i="362"/>
  <c r="BJ103" i="362"/>
  <c r="BI103" i="362"/>
  <c r="BH103" i="362"/>
  <c r="BG103" i="362"/>
  <c r="BF103" i="362"/>
  <c r="BE103" i="362"/>
  <c r="BD103" i="362"/>
  <c r="BC103" i="362"/>
  <c r="BB103" i="362"/>
  <c r="BA103" i="362"/>
  <c r="AZ103" i="362"/>
  <c r="AY103" i="362"/>
  <c r="AX103" i="362"/>
  <c r="AW103" i="362"/>
  <c r="AV103" i="362"/>
  <c r="AU103" i="362"/>
  <c r="AT103" i="362"/>
  <c r="AS103" i="362"/>
  <c r="AR103" i="362"/>
  <c r="AQ103" i="362"/>
  <c r="AP103" i="362"/>
  <c r="AO103" i="362"/>
  <c r="AN103" i="362"/>
  <c r="AM103" i="362"/>
  <c r="AL103" i="362"/>
  <c r="AK103" i="362"/>
  <c r="AJ103" i="362"/>
  <c r="AI103" i="362"/>
  <c r="AH103" i="362"/>
  <c r="AG103" i="362"/>
  <c r="AF103" i="362"/>
  <c r="AE103" i="362"/>
  <c r="AD103" i="362"/>
  <c r="AC103" i="362"/>
  <c r="AB103" i="362"/>
  <c r="AA103" i="362"/>
  <c r="Z103" i="362"/>
  <c r="Y103" i="362"/>
  <c r="X103" i="362"/>
  <c r="W103" i="362"/>
  <c r="V103" i="362"/>
  <c r="U103" i="362"/>
  <c r="T103" i="362"/>
  <c r="S103" i="362"/>
  <c r="R103" i="362"/>
  <c r="Q103" i="362"/>
  <c r="BX102" i="362"/>
  <c r="BW102" i="362"/>
  <c r="BV102" i="362"/>
  <c r="BU102" i="362"/>
  <c r="BT102" i="362"/>
  <c r="BS102" i="362"/>
  <c r="BR102" i="362"/>
  <c r="BQ102" i="362"/>
  <c r="BP102" i="362"/>
  <c r="BO102" i="362"/>
  <c r="BN102" i="362"/>
  <c r="BM102" i="362"/>
  <c r="BL102" i="362"/>
  <c r="BK102" i="362"/>
  <c r="BJ102" i="362"/>
  <c r="BI102" i="362"/>
  <c r="BH102" i="362"/>
  <c r="BG102" i="362"/>
  <c r="BF102" i="362"/>
  <c r="BE102" i="362"/>
  <c r="BD102" i="362"/>
  <c r="BC102" i="362"/>
  <c r="BB102" i="362"/>
  <c r="BA102" i="362"/>
  <c r="AZ102" i="362"/>
  <c r="AY102" i="362"/>
  <c r="AX102" i="362"/>
  <c r="AW102" i="362"/>
  <c r="AV102" i="362"/>
  <c r="AU102" i="362"/>
  <c r="AT102" i="362"/>
  <c r="AS102" i="362"/>
  <c r="AR102" i="362"/>
  <c r="AQ102" i="362"/>
  <c r="AP102" i="362"/>
  <c r="AO102" i="362"/>
  <c r="AN102" i="362"/>
  <c r="AM102" i="362"/>
  <c r="AL102" i="362"/>
  <c r="AK102" i="362"/>
  <c r="AJ102" i="362"/>
  <c r="AI102" i="362"/>
  <c r="AH102" i="362"/>
  <c r="AG102" i="362"/>
  <c r="AF102" i="362"/>
  <c r="AE102" i="362"/>
  <c r="AD102" i="362"/>
  <c r="AC102" i="362"/>
  <c r="AB102" i="362"/>
  <c r="AA102" i="362"/>
  <c r="Z102" i="362"/>
  <c r="Y102" i="362"/>
  <c r="X102" i="362"/>
  <c r="W102" i="362"/>
  <c r="V102" i="362"/>
  <c r="U102" i="362"/>
  <c r="T102" i="362"/>
  <c r="S102" i="362"/>
  <c r="R102" i="362"/>
  <c r="Q102" i="362"/>
  <c r="P102" i="362"/>
  <c r="H102" i="362"/>
  <c r="CC100" i="362" s="1"/>
  <c r="CD100" i="362" s="1"/>
  <c r="BX101" i="362"/>
  <c r="BW101" i="362"/>
  <c r="BV101" i="362"/>
  <c r="BU101" i="362"/>
  <c r="BT101" i="362"/>
  <c r="BS101" i="362"/>
  <c r="BR101" i="362"/>
  <c r="BQ101" i="362"/>
  <c r="BP101" i="362"/>
  <c r="BO101" i="362"/>
  <c r="BN101" i="362"/>
  <c r="BM101" i="362"/>
  <c r="BL101" i="362"/>
  <c r="BK101" i="362"/>
  <c r="BJ101" i="362"/>
  <c r="BI101" i="362"/>
  <c r="BH101" i="362"/>
  <c r="BG101" i="362"/>
  <c r="BF101" i="362"/>
  <c r="BE101" i="362"/>
  <c r="BD101" i="362"/>
  <c r="BC101" i="362"/>
  <c r="BB101" i="362"/>
  <c r="BA101" i="362"/>
  <c r="AZ101" i="362"/>
  <c r="AY101" i="362"/>
  <c r="AX101" i="362"/>
  <c r="AW101" i="362"/>
  <c r="AV101" i="362"/>
  <c r="AU101" i="362"/>
  <c r="AT101" i="362"/>
  <c r="AS101" i="362"/>
  <c r="AR101" i="362"/>
  <c r="AQ101" i="362"/>
  <c r="AP101" i="362"/>
  <c r="AO101" i="362"/>
  <c r="AN101" i="362"/>
  <c r="AM101" i="362"/>
  <c r="AL101" i="362"/>
  <c r="AK101" i="362"/>
  <c r="AJ101" i="362"/>
  <c r="AI101" i="362"/>
  <c r="AH101" i="362"/>
  <c r="AG101" i="362"/>
  <c r="AF101" i="362"/>
  <c r="AE101" i="362"/>
  <c r="AD101" i="362"/>
  <c r="AC101" i="362"/>
  <c r="AB101" i="362"/>
  <c r="AA101" i="362"/>
  <c r="Z101" i="362"/>
  <c r="Y101" i="362"/>
  <c r="X101" i="362"/>
  <c r="W101" i="362"/>
  <c r="V101" i="362"/>
  <c r="U101" i="362"/>
  <c r="T101" i="362"/>
  <c r="S101" i="362"/>
  <c r="R101" i="362"/>
  <c r="Q101" i="362"/>
  <c r="P101" i="362"/>
  <c r="BX100" i="362"/>
  <c r="BW100" i="362"/>
  <c r="BV100" i="362"/>
  <c r="BU100" i="362"/>
  <c r="BT100" i="362"/>
  <c r="BS100" i="362"/>
  <c r="BR100" i="362"/>
  <c r="BQ100" i="362"/>
  <c r="BP100" i="362"/>
  <c r="BO100" i="362"/>
  <c r="BN100" i="362"/>
  <c r="BM100" i="362"/>
  <c r="BL100" i="362"/>
  <c r="BK100" i="362"/>
  <c r="BJ100" i="362"/>
  <c r="BI100" i="362"/>
  <c r="BH100" i="362"/>
  <c r="BG100" i="362"/>
  <c r="BF100" i="362"/>
  <c r="BE100" i="362"/>
  <c r="BD100" i="362"/>
  <c r="BC100" i="362"/>
  <c r="BB100" i="362"/>
  <c r="BA100" i="362"/>
  <c r="AZ100" i="362"/>
  <c r="AY100" i="362"/>
  <c r="AX100" i="362"/>
  <c r="AW100" i="362"/>
  <c r="AV100" i="362"/>
  <c r="AU100" i="362"/>
  <c r="AT100" i="362"/>
  <c r="AS100" i="362"/>
  <c r="AR100" i="362"/>
  <c r="AQ100" i="362"/>
  <c r="AP100" i="362"/>
  <c r="AO100" i="362"/>
  <c r="AN100" i="362"/>
  <c r="AM100" i="362"/>
  <c r="AL100" i="362"/>
  <c r="AK100" i="362"/>
  <c r="AJ100" i="362"/>
  <c r="AI100" i="362"/>
  <c r="AH100" i="362"/>
  <c r="AG100" i="362"/>
  <c r="AF100" i="362"/>
  <c r="AE100" i="362"/>
  <c r="AD100" i="362"/>
  <c r="AC100" i="362"/>
  <c r="AB100" i="362"/>
  <c r="AA100" i="362"/>
  <c r="Z100" i="362"/>
  <c r="Y100" i="362"/>
  <c r="X100" i="362"/>
  <c r="W100" i="362"/>
  <c r="V100" i="362"/>
  <c r="U100" i="362"/>
  <c r="T100" i="362"/>
  <c r="S100" i="362"/>
  <c r="R100" i="362"/>
  <c r="Q100" i="362"/>
  <c r="P100" i="362"/>
  <c r="N100" i="362"/>
  <c r="BX99" i="362"/>
  <c r="BW99" i="362"/>
  <c r="BV99" i="362"/>
  <c r="BU99" i="362"/>
  <c r="BT99" i="362"/>
  <c r="BS99" i="362"/>
  <c r="BR99" i="362"/>
  <c r="BQ99" i="362"/>
  <c r="BP99" i="362"/>
  <c r="BO99" i="362"/>
  <c r="BN99" i="362"/>
  <c r="BM99" i="362"/>
  <c r="BL99" i="362"/>
  <c r="BK99" i="362"/>
  <c r="BJ99" i="362"/>
  <c r="BI99" i="362"/>
  <c r="BH99" i="362"/>
  <c r="BG99" i="362"/>
  <c r="BF99" i="362"/>
  <c r="BE99" i="362"/>
  <c r="BD99" i="362"/>
  <c r="BC99" i="362"/>
  <c r="BB99" i="362"/>
  <c r="BA99" i="362"/>
  <c r="AZ99" i="362"/>
  <c r="AY99" i="362"/>
  <c r="AX99" i="362"/>
  <c r="AW99" i="362"/>
  <c r="AV99" i="362"/>
  <c r="AU99" i="362"/>
  <c r="AT99" i="362"/>
  <c r="AS99" i="362"/>
  <c r="AR99" i="362"/>
  <c r="AQ99" i="362"/>
  <c r="AP99" i="362"/>
  <c r="AO99" i="362"/>
  <c r="AN99" i="362"/>
  <c r="AM99" i="362"/>
  <c r="AL99" i="362"/>
  <c r="AK99" i="362"/>
  <c r="AJ99" i="362"/>
  <c r="AI99" i="362"/>
  <c r="AH99" i="362"/>
  <c r="AG99" i="362"/>
  <c r="AF99" i="362"/>
  <c r="AE99" i="362"/>
  <c r="AD99" i="362"/>
  <c r="AC99" i="362"/>
  <c r="AB99" i="362"/>
  <c r="AA99" i="362"/>
  <c r="Z99" i="362"/>
  <c r="Y99" i="362"/>
  <c r="X99" i="362"/>
  <c r="W99" i="362"/>
  <c r="V99" i="362"/>
  <c r="U99" i="362"/>
  <c r="T99" i="362"/>
  <c r="S99" i="362"/>
  <c r="R99" i="362"/>
  <c r="Q99" i="362"/>
  <c r="N99" i="362"/>
  <c r="BX98" i="362"/>
  <c r="BW98" i="362"/>
  <c r="BV98" i="362"/>
  <c r="BU98" i="362"/>
  <c r="BT98" i="362"/>
  <c r="BS98" i="362"/>
  <c r="BR98" i="362"/>
  <c r="BQ98" i="362"/>
  <c r="BP98" i="362"/>
  <c r="BO98" i="362"/>
  <c r="BN98" i="362"/>
  <c r="BM98" i="362"/>
  <c r="BL98" i="362"/>
  <c r="BK98" i="362"/>
  <c r="BJ98" i="362"/>
  <c r="BI98" i="362"/>
  <c r="BH98" i="362"/>
  <c r="BG98" i="362"/>
  <c r="BF98" i="362"/>
  <c r="BE98" i="362"/>
  <c r="BD98" i="362"/>
  <c r="BC98" i="362"/>
  <c r="BB98" i="362"/>
  <c r="BA98" i="362"/>
  <c r="AZ98" i="362"/>
  <c r="AY98" i="362"/>
  <c r="AX98" i="362"/>
  <c r="AW98" i="362"/>
  <c r="AV98" i="362"/>
  <c r="AU98" i="362"/>
  <c r="AT98" i="362"/>
  <c r="AS98" i="362"/>
  <c r="AR98" i="362"/>
  <c r="AQ98" i="362"/>
  <c r="AP98" i="362"/>
  <c r="AO98" i="362"/>
  <c r="AN98" i="362"/>
  <c r="AM98" i="362"/>
  <c r="AL98" i="362"/>
  <c r="AK98" i="362"/>
  <c r="AJ98" i="362"/>
  <c r="AI98" i="362"/>
  <c r="AH98" i="362"/>
  <c r="AG98" i="362"/>
  <c r="AF98" i="362"/>
  <c r="AE98" i="362"/>
  <c r="AD98" i="362"/>
  <c r="AC98" i="362"/>
  <c r="AB98" i="362"/>
  <c r="AA98" i="362"/>
  <c r="Z98" i="362"/>
  <c r="Y98" i="362"/>
  <c r="X98" i="362"/>
  <c r="W98" i="362"/>
  <c r="V98" i="362"/>
  <c r="U98" i="362"/>
  <c r="T98" i="362"/>
  <c r="S98" i="362"/>
  <c r="R98" i="362"/>
  <c r="Q98" i="362"/>
  <c r="G98" i="362" s="1"/>
  <c r="CD96" i="362"/>
  <c r="CC96" i="362"/>
  <c r="BX96" i="362"/>
  <c r="BW96" i="362"/>
  <c r="BV96" i="362"/>
  <c r="BU96" i="362"/>
  <c r="BT96" i="362"/>
  <c r="BS96" i="362"/>
  <c r="BR96" i="362"/>
  <c r="BQ96" i="362"/>
  <c r="BP96" i="362"/>
  <c r="BO96" i="362"/>
  <c r="BN96" i="362"/>
  <c r="BM96" i="362"/>
  <c r="BL96" i="362"/>
  <c r="BK96" i="362"/>
  <c r="BJ96" i="362"/>
  <c r="BI96" i="362"/>
  <c r="BH96" i="362"/>
  <c r="BG96" i="362"/>
  <c r="BF96" i="362"/>
  <c r="BE96" i="362"/>
  <c r="BD96" i="362"/>
  <c r="BC96" i="362"/>
  <c r="BB96" i="362"/>
  <c r="BA96" i="362"/>
  <c r="AZ96" i="362"/>
  <c r="AY96" i="362"/>
  <c r="AX96" i="362"/>
  <c r="AW96" i="362"/>
  <c r="AV96" i="362"/>
  <c r="AU96" i="362"/>
  <c r="AT96" i="362"/>
  <c r="AS96" i="362"/>
  <c r="AR96" i="362"/>
  <c r="AQ96" i="362"/>
  <c r="AP96" i="362"/>
  <c r="AO96" i="362"/>
  <c r="AN96" i="362"/>
  <c r="AM96" i="362"/>
  <c r="AL96" i="362"/>
  <c r="AK96" i="362"/>
  <c r="AJ96" i="362"/>
  <c r="AI96" i="362"/>
  <c r="AH96" i="362"/>
  <c r="AG96" i="362"/>
  <c r="AF96" i="362"/>
  <c r="AE96" i="362"/>
  <c r="AD96" i="362"/>
  <c r="AC96" i="362"/>
  <c r="AB96" i="362"/>
  <c r="AA96" i="362"/>
  <c r="Z96" i="362"/>
  <c r="Y96" i="362"/>
  <c r="X96" i="362"/>
  <c r="W96" i="362"/>
  <c r="V96" i="362"/>
  <c r="U96" i="362"/>
  <c r="T96" i="362"/>
  <c r="S96" i="362"/>
  <c r="R96" i="362"/>
  <c r="Q96" i="362"/>
  <c r="CA94" i="362"/>
  <c r="CB94" i="362" s="1"/>
  <c r="BZ94" i="362"/>
  <c r="BY94" i="362"/>
  <c r="P94" i="362"/>
  <c r="N94" i="362"/>
  <c r="D94" i="362"/>
  <c r="C94" i="362"/>
  <c r="CA93" i="362"/>
  <c r="CB93" i="362" s="1"/>
  <c r="BZ93" i="362"/>
  <c r="BY93" i="362"/>
  <c r="P93" i="362"/>
  <c r="N93" i="362"/>
  <c r="D93" i="362"/>
  <c r="C93" i="362"/>
  <c r="CA92" i="362"/>
  <c r="CB92" i="362" s="1"/>
  <c r="BZ92" i="362"/>
  <c r="BY92" i="362"/>
  <c r="P92" i="362"/>
  <c r="N92" i="362"/>
  <c r="D92" i="362"/>
  <c r="C92" i="362"/>
  <c r="CA91" i="362"/>
  <c r="CB91" i="362" s="1"/>
  <c r="BZ91" i="362"/>
  <c r="BY91" i="362"/>
  <c r="P91" i="362"/>
  <c r="N91" i="362"/>
  <c r="D91" i="362"/>
  <c r="C91" i="362"/>
  <c r="CA90" i="362"/>
  <c r="CB90" i="362" s="1"/>
  <c r="BZ90" i="362"/>
  <c r="BY90" i="362"/>
  <c r="P90" i="362"/>
  <c r="N90" i="362"/>
  <c r="D90" i="362"/>
  <c r="C90" i="362"/>
  <c r="CA89" i="362"/>
  <c r="CB89" i="362" s="1"/>
  <c r="BZ89" i="362"/>
  <c r="BY89" i="362"/>
  <c r="P89" i="362"/>
  <c r="N89" i="362"/>
  <c r="D89" i="362"/>
  <c r="C89" i="362"/>
  <c r="CA88" i="362"/>
  <c r="E88" i="362" s="1"/>
  <c r="BZ88" i="362"/>
  <c r="D88" i="362" s="1"/>
  <c r="BY88" i="362"/>
  <c r="P88" i="362"/>
  <c r="N88" i="362"/>
  <c r="C88" i="362"/>
  <c r="CA87" i="362"/>
  <c r="E87" i="362" s="1"/>
  <c r="BZ87" i="362"/>
  <c r="CB87" i="362" s="1"/>
  <c r="BY87" i="362"/>
  <c r="P87" i="362"/>
  <c r="N87" i="362"/>
  <c r="D87" i="362"/>
  <c r="C87" i="362"/>
  <c r="CA86" i="362"/>
  <c r="BZ86" i="362"/>
  <c r="CB86" i="362" s="1"/>
  <c r="BY86" i="362"/>
  <c r="P86" i="362"/>
  <c r="N86" i="362"/>
  <c r="E86" i="362"/>
  <c r="D86" i="362"/>
  <c r="C86" i="362"/>
  <c r="CB85" i="362"/>
  <c r="CA85" i="362"/>
  <c r="BZ85" i="362"/>
  <c r="BY85" i="362"/>
  <c r="P85" i="362"/>
  <c r="N85" i="362"/>
  <c r="F85" i="362"/>
  <c r="E85" i="362"/>
  <c r="D85" i="362"/>
  <c r="C85" i="362"/>
  <c r="CA84" i="362"/>
  <c r="BZ84" i="362"/>
  <c r="CB84" i="362" s="1"/>
  <c r="BY84" i="362"/>
  <c r="P84" i="362"/>
  <c r="N84" i="362"/>
  <c r="E84" i="362"/>
  <c r="D84" i="362"/>
  <c r="C84" i="362"/>
  <c r="CB83" i="362"/>
  <c r="CA83" i="362"/>
  <c r="BZ83" i="362"/>
  <c r="BY83" i="362"/>
  <c r="P83" i="362"/>
  <c r="N83" i="362"/>
  <c r="F83" i="362"/>
  <c r="E83" i="362"/>
  <c r="D83" i="362"/>
  <c r="C83" i="362"/>
  <c r="CA82" i="362"/>
  <c r="BZ82" i="362"/>
  <c r="CB82" i="362" s="1"/>
  <c r="BY82" i="362"/>
  <c r="P82" i="362"/>
  <c r="N82" i="362"/>
  <c r="E82" i="362"/>
  <c r="D82" i="362"/>
  <c r="C82" i="362"/>
  <c r="CB81" i="362"/>
  <c r="CA81" i="362"/>
  <c r="BZ81" i="362"/>
  <c r="BY81" i="362"/>
  <c r="P81" i="362"/>
  <c r="N81" i="362"/>
  <c r="F81" i="362"/>
  <c r="E81" i="362"/>
  <c r="D81" i="362"/>
  <c r="C81" i="362"/>
  <c r="CA80" i="362"/>
  <c r="BZ80" i="362"/>
  <c r="BY80" i="362"/>
  <c r="CB80" i="362" s="1"/>
  <c r="P80" i="362"/>
  <c r="N80" i="362"/>
  <c r="E80" i="362"/>
  <c r="D80" i="362"/>
  <c r="C80" i="362"/>
  <c r="CA79" i="362"/>
  <c r="BZ79" i="362"/>
  <c r="BY79" i="362"/>
  <c r="CB79" i="362" s="1"/>
  <c r="P79" i="362"/>
  <c r="N79" i="362"/>
  <c r="E79" i="362"/>
  <c r="D79" i="362"/>
  <c r="C79" i="362"/>
  <c r="CA78" i="362"/>
  <c r="BZ78" i="362"/>
  <c r="BY78" i="362"/>
  <c r="CB78" i="362" s="1"/>
  <c r="P78" i="362"/>
  <c r="N78" i="362"/>
  <c r="E78" i="362"/>
  <c r="D78" i="362"/>
  <c r="C78" i="362"/>
  <c r="CB77" i="362"/>
  <c r="CA77" i="362"/>
  <c r="BZ77" i="362"/>
  <c r="BY77" i="362"/>
  <c r="P77" i="362"/>
  <c r="N77" i="362"/>
  <c r="F77" i="362"/>
  <c r="E77" i="362"/>
  <c r="D77" i="362"/>
  <c r="C77" i="362"/>
  <c r="AF53" i="362"/>
  <c r="AA52" i="362"/>
  <c r="CB76" i="362"/>
  <c r="CC76" i="362" s="1"/>
  <c r="P76" i="362"/>
  <c r="N76" i="362"/>
  <c r="E76" i="362"/>
  <c r="D76" i="362"/>
  <c r="C76" i="362"/>
  <c r="CA75" i="362"/>
  <c r="BZ75" i="362"/>
  <c r="BY75" i="362"/>
  <c r="BY95" i="362" s="1"/>
  <c r="P75" i="362"/>
  <c r="N75" i="362"/>
  <c r="E75" i="362"/>
  <c r="D75" i="362"/>
  <c r="C75" i="362"/>
  <c r="CD73" i="362"/>
  <c r="CC73" i="362"/>
  <c r="CB73" i="362"/>
  <c r="K73" i="362"/>
  <c r="A73" i="362"/>
  <c r="AA53" i="362"/>
  <c r="Q53" i="362"/>
  <c r="O53" i="362"/>
  <c r="Q52" i="362"/>
  <c r="O52" i="362"/>
  <c r="Q51" i="362"/>
  <c r="O51" i="362"/>
  <c r="AA50" i="362"/>
  <c r="Q50" i="362"/>
  <c r="O50" i="362"/>
  <c r="AF49" i="362"/>
  <c r="AA49" i="362"/>
  <c r="Q49" i="362"/>
  <c r="O49" i="362"/>
  <c r="AA48" i="362"/>
  <c r="Q48" i="362"/>
  <c r="O48" i="362"/>
  <c r="V47" i="362"/>
  <c r="Q47" i="362"/>
  <c r="O47" i="362"/>
  <c r="V46" i="362"/>
  <c r="Q46" i="362"/>
  <c r="O46" i="362"/>
  <c r="V45" i="362"/>
  <c r="Q45" i="362"/>
  <c r="O45" i="362"/>
  <c r="O86" i="362" s="1"/>
  <c r="B86" i="362" s="1"/>
  <c r="V44" i="362"/>
  <c r="Q44" i="362"/>
  <c r="O44" i="362"/>
  <c r="CD43" i="362"/>
  <c r="AA43" i="362"/>
  <c r="Q43" i="362"/>
  <c r="O43" i="362"/>
  <c r="AA42" i="362"/>
  <c r="Q42" i="362"/>
  <c r="O42" i="362"/>
  <c r="AA41" i="362"/>
  <c r="V41" i="362"/>
  <c r="Q41" i="362"/>
  <c r="O41" i="362"/>
  <c r="O82" i="362" s="1"/>
  <c r="B82" i="362" s="1"/>
  <c r="AA40" i="362"/>
  <c r="Q40" i="362"/>
  <c r="O40" i="362"/>
  <c r="AA39" i="362"/>
  <c r="Q39" i="362"/>
  <c r="O39" i="362"/>
  <c r="AA38" i="362"/>
  <c r="Q38" i="362"/>
  <c r="O38" i="362"/>
  <c r="O79" i="362" s="1"/>
  <c r="B79" i="362" s="1"/>
  <c r="AA37" i="362"/>
  <c r="Q37" i="362"/>
  <c r="O37" i="362"/>
  <c r="O78" i="362" s="1"/>
  <c r="B78" i="362" s="1"/>
  <c r="AA36" i="362"/>
  <c r="Q36" i="362"/>
  <c r="O36" i="362"/>
  <c r="O77" i="362" s="1"/>
  <c r="B77" i="362" s="1"/>
  <c r="AF35" i="362"/>
  <c r="AA35" i="362"/>
  <c r="Q35" i="362"/>
  <c r="O35" i="362"/>
  <c r="AA34" i="362"/>
  <c r="Q34" i="362"/>
  <c r="O34" i="362"/>
  <c r="BR29" i="362"/>
  <c r="CD29" i="362" s="1"/>
  <c r="AZ29" i="362"/>
  <c r="BR27" i="362"/>
  <c r="CD27" i="362" s="1"/>
  <c r="AZ27" i="362"/>
  <c r="BZ26" i="362"/>
  <c r="BR23" i="362"/>
  <c r="CD23" i="362" s="1"/>
  <c r="AZ23" i="362"/>
  <c r="AJ23" i="362"/>
  <c r="BR21" i="362"/>
  <c r="CD21" i="362" s="1"/>
  <c r="AZ21" i="362"/>
  <c r="BU97" i="362" s="1"/>
  <c r="U17" i="362"/>
  <c r="BR16" i="362"/>
  <c r="AJ16" i="362"/>
  <c r="U16" i="362"/>
  <c r="BR15" i="362"/>
  <c r="AJ15" i="362"/>
  <c r="U15" i="362"/>
  <c r="BR14" i="362"/>
  <c r="U14" i="362"/>
  <c r="BR13" i="362"/>
  <c r="U13" i="362"/>
  <c r="CB8" i="362"/>
  <c r="CB7" i="362"/>
  <c r="CB6" i="362"/>
  <c r="BX238" i="361"/>
  <c r="BW238" i="361"/>
  <c r="BV238" i="361"/>
  <c r="BU238" i="361"/>
  <c r="BT238" i="361"/>
  <c r="BS238" i="361"/>
  <c r="BR238" i="361"/>
  <c r="BQ238" i="361"/>
  <c r="BP238" i="361"/>
  <c r="BO238" i="361"/>
  <c r="BN238" i="361"/>
  <c r="BM238" i="361"/>
  <c r="BL238" i="361"/>
  <c r="BK238" i="361"/>
  <c r="BJ238" i="361"/>
  <c r="BI238" i="361"/>
  <c r="BH238" i="361"/>
  <c r="BG238" i="361"/>
  <c r="BF238" i="361"/>
  <c r="BE238" i="361"/>
  <c r="BD238" i="361"/>
  <c r="BC238" i="361"/>
  <c r="BB238" i="361"/>
  <c r="BA238" i="361"/>
  <c r="AZ238" i="361"/>
  <c r="AY238" i="361"/>
  <c r="AX238" i="361"/>
  <c r="AW238" i="361"/>
  <c r="AV238" i="361"/>
  <c r="AU238" i="361"/>
  <c r="AT238" i="361"/>
  <c r="AS238" i="361"/>
  <c r="AR238" i="361"/>
  <c r="AQ238" i="361"/>
  <c r="AP238" i="361"/>
  <c r="AO238" i="361"/>
  <c r="AN238" i="361"/>
  <c r="AM238" i="361"/>
  <c r="AL238" i="361"/>
  <c r="AK238" i="361"/>
  <c r="AJ238" i="361"/>
  <c r="AI238" i="361"/>
  <c r="AH238" i="361"/>
  <c r="AG238" i="361"/>
  <c r="AF238" i="361"/>
  <c r="AE238" i="361"/>
  <c r="AD238" i="361"/>
  <c r="AC238" i="361"/>
  <c r="AB238" i="361"/>
  <c r="AA238" i="361"/>
  <c r="Z238" i="361"/>
  <c r="Y238" i="361"/>
  <c r="X238" i="361"/>
  <c r="W238" i="361"/>
  <c r="V238" i="361"/>
  <c r="U238" i="361"/>
  <c r="T238" i="361"/>
  <c r="S238" i="361"/>
  <c r="R238" i="361"/>
  <c r="Q238" i="361"/>
  <c r="P238" i="361"/>
  <c r="P237" i="361"/>
  <c r="P236" i="361"/>
  <c r="N236" i="361"/>
  <c r="N235" i="361"/>
  <c r="BX234" i="361"/>
  <c r="BW234" i="361"/>
  <c r="BV234" i="361"/>
  <c r="BU234" i="361"/>
  <c r="BT234" i="361"/>
  <c r="BS234" i="361"/>
  <c r="BR234" i="361"/>
  <c r="BQ234" i="361"/>
  <c r="BP234" i="361"/>
  <c r="BO234" i="361"/>
  <c r="BN234" i="361"/>
  <c r="BM234" i="361"/>
  <c r="BL234" i="361"/>
  <c r="BK234" i="361"/>
  <c r="BJ234" i="361"/>
  <c r="BI234" i="361"/>
  <c r="BH234" i="361"/>
  <c r="BG234" i="361"/>
  <c r="BF234" i="361"/>
  <c r="BE234" i="361"/>
  <c r="BD234" i="361"/>
  <c r="BC234" i="361"/>
  <c r="BB234" i="361"/>
  <c r="BA234" i="361"/>
  <c r="AZ234" i="361"/>
  <c r="AY234" i="361"/>
  <c r="AX234" i="361"/>
  <c r="AW234" i="361"/>
  <c r="AV234" i="361"/>
  <c r="AU234" i="361"/>
  <c r="AT234" i="361"/>
  <c r="AS234" i="361"/>
  <c r="AR234" i="361"/>
  <c r="AQ234" i="361"/>
  <c r="AP234" i="361"/>
  <c r="AO234" i="361"/>
  <c r="AN234" i="361"/>
  <c r="AM234" i="361"/>
  <c r="AL234" i="361"/>
  <c r="AK234" i="361"/>
  <c r="AJ234" i="361"/>
  <c r="AI234" i="361"/>
  <c r="AH234" i="361"/>
  <c r="AG234" i="361"/>
  <c r="AF234" i="361"/>
  <c r="AE234" i="361"/>
  <c r="AD234" i="361"/>
  <c r="AC234" i="361"/>
  <c r="AB234" i="361"/>
  <c r="AA234" i="361"/>
  <c r="Z234" i="361"/>
  <c r="Y234" i="361"/>
  <c r="X234" i="361"/>
  <c r="W234" i="361"/>
  <c r="V234" i="361"/>
  <c r="U234" i="361"/>
  <c r="T234" i="361"/>
  <c r="S234" i="361"/>
  <c r="R234" i="361"/>
  <c r="Q234" i="361"/>
  <c r="CC232" i="361"/>
  <c r="CD232" i="361" s="1"/>
  <c r="BX232" i="361"/>
  <c r="BW232" i="361"/>
  <c r="BV232" i="361"/>
  <c r="BU232" i="361"/>
  <c r="BT232" i="361"/>
  <c r="BS232" i="361"/>
  <c r="BR232" i="361"/>
  <c r="BQ232" i="361"/>
  <c r="BP232" i="361"/>
  <c r="BO232" i="361"/>
  <c r="BN232" i="361"/>
  <c r="BM232" i="361"/>
  <c r="BL232" i="361"/>
  <c r="BK232" i="361"/>
  <c r="BJ232" i="361"/>
  <c r="BI232" i="361"/>
  <c r="BH232" i="361"/>
  <c r="BG232" i="361"/>
  <c r="BF232" i="361"/>
  <c r="BE232" i="361"/>
  <c r="BD232" i="361"/>
  <c r="BC232" i="361"/>
  <c r="BB232" i="361"/>
  <c r="BA232" i="361"/>
  <c r="AZ232" i="361"/>
  <c r="AY232" i="361"/>
  <c r="AX232" i="361"/>
  <c r="AW232" i="361"/>
  <c r="AV232" i="361"/>
  <c r="AU232" i="361"/>
  <c r="AT232" i="361"/>
  <c r="AS232" i="361"/>
  <c r="AR232" i="361"/>
  <c r="AQ232" i="361"/>
  <c r="AP232" i="361"/>
  <c r="AO232" i="361"/>
  <c r="AN232" i="361"/>
  <c r="AM232" i="361"/>
  <c r="AL232" i="361"/>
  <c r="AK232" i="361"/>
  <c r="AJ232" i="361"/>
  <c r="AI232" i="361"/>
  <c r="AH232" i="361"/>
  <c r="AG232" i="361"/>
  <c r="AF232" i="361"/>
  <c r="AE232" i="361"/>
  <c r="AD232" i="361"/>
  <c r="AC232" i="361"/>
  <c r="AB232" i="361"/>
  <c r="AA232" i="361"/>
  <c r="Z232" i="361"/>
  <c r="Y232" i="361"/>
  <c r="X232" i="361"/>
  <c r="W232" i="361"/>
  <c r="V232" i="361"/>
  <c r="U232" i="361"/>
  <c r="T232" i="361"/>
  <c r="S232" i="361"/>
  <c r="R232" i="361"/>
  <c r="Q232" i="361"/>
  <c r="CA230" i="361"/>
  <c r="BZ230" i="361"/>
  <c r="BY230" i="361"/>
  <c r="CB230" i="361" s="1"/>
  <c r="P230" i="361"/>
  <c r="N230" i="361"/>
  <c r="E230" i="361"/>
  <c r="D230" i="361"/>
  <c r="CA229" i="361"/>
  <c r="BZ229" i="361"/>
  <c r="BY229" i="361"/>
  <c r="CB229" i="361" s="1"/>
  <c r="P229" i="361"/>
  <c r="N229" i="361"/>
  <c r="E229" i="361"/>
  <c r="D229" i="361"/>
  <c r="CA228" i="361"/>
  <c r="BZ228" i="361"/>
  <c r="BY228" i="361"/>
  <c r="CB228" i="361" s="1"/>
  <c r="P228" i="361"/>
  <c r="N228" i="361"/>
  <c r="E228" i="361"/>
  <c r="D228" i="361"/>
  <c r="CA227" i="361"/>
  <c r="BZ227" i="361"/>
  <c r="BY227" i="361"/>
  <c r="CB227" i="361" s="1"/>
  <c r="P227" i="361"/>
  <c r="N227" i="361"/>
  <c r="E227" i="361"/>
  <c r="D227" i="361"/>
  <c r="CA226" i="361"/>
  <c r="BZ226" i="361"/>
  <c r="BY226" i="361"/>
  <c r="CB226" i="361" s="1"/>
  <c r="P226" i="361"/>
  <c r="N226" i="361"/>
  <c r="E226" i="361"/>
  <c r="D226" i="361"/>
  <c r="CA225" i="361"/>
  <c r="BZ225" i="361"/>
  <c r="BY225" i="361"/>
  <c r="CB225" i="361" s="1"/>
  <c r="P225" i="361"/>
  <c r="N225" i="361"/>
  <c r="E225" i="361"/>
  <c r="D225" i="361"/>
  <c r="CA224" i="361"/>
  <c r="BZ224" i="361"/>
  <c r="BY224" i="361"/>
  <c r="CB224" i="361" s="1"/>
  <c r="P224" i="361"/>
  <c r="N224" i="361"/>
  <c r="E224" i="361"/>
  <c r="D224" i="361"/>
  <c r="CA223" i="361"/>
  <c r="BZ223" i="361"/>
  <c r="BY223" i="361"/>
  <c r="CB223" i="361" s="1"/>
  <c r="P223" i="361"/>
  <c r="N223" i="361"/>
  <c r="E223" i="361"/>
  <c r="D223" i="361"/>
  <c r="CA222" i="361"/>
  <c r="BZ222" i="361"/>
  <c r="BY222" i="361"/>
  <c r="CB222" i="361" s="1"/>
  <c r="P222" i="361"/>
  <c r="N222" i="361"/>
  <c r="E222" i="361"/>
  <c r="D222" i="361"/>
  <c r="CA221" i="361"/>
  <c r="BZ221" i="361"/>
  <c r="BY221" i="361"/>
  <c r="CB221" i="361" s="1"/>
  <c r="P221" i="361"/>
  <c r="N221" i="361"/>
  <c r="E221" i="361"/>
  <c r="D221" i="361"/>
  <c r="CA220" i="361"/>
  <c r="BZ220" i="361"/>
  <c r="BY220" i="361"/>
  <c r="CB220" i="361" s="1"/>
  <c r="P220" i="361"/>
  <c r="N220" i="361"/>
  <c r="E220" i="361"/>
  <c r="D220" i="361"/>
  <c r="CA219" i="361"/>
  <c r="BZ219" i="361"/>
  <c r="BY219" i="361"/>
  <c r="CB219" i="361" s="1"/>
  <c r="P219" i="361"/>
  <c r="N219" i="361"/>
  <c r="E219" i="361"/>
  <c r="D219" i="361"/>
  <c r="CA218" i="361"/>
  <c r="BZ218" i="361"/>
  <c r="BY218" i="361"/>
  <c r="CB218" i="361" s="1"/>
  <c r="P218" i="361"/>
  <c r="N218" i="361"/>
  <c r="E218" i="361"/>
  <c r="D218" i="361"/>
  <c r="CA217" i="361"/>
  <c r="BZ217" i="361"/>
  <c r="BY217" i="361"/>
  <c r="CB217" i="361" s="1"/>
  <c r="P217" i="361"/>
  <c r="N217" i="361"/>
  <c r="E217" i="361"/>
  <c r="D217" i="361"/>
  <c r="CA216" i="361"/>
  <c r="BZ216" i="361"/>
  <c r="BY216" i="361"/>
  <c r="CB216" i="361" s="1"/>
  <c r="P216" i="361"/>
  <c r="N216" i="361"/>
  <c r="E216" i="361"/>
  <c r="D216" i="361"/>
  <c r="CA215" i="361"/>
  <c r="BZ215" i="361"/>
  <c r="BY215" i="361"/>
  <c r="CB215" i="361" s="1"/>
  <c r="P215" i="361"/>
  <c r="N215" i="361"/>
  <c r="E215" i="361"/>
  <c r="D215" i="361"/>
  <c r="CA214" i="361"/>
  <c r="BZ214" i="361"/>
  <c r="BY214" i="361"/>
  <c r="CB214" i="361" s="1"/>
  <c r="P214" i="361"/>
  <c r="N214" i="361"/>
  <c r="E214" i="361"/>
  <c r="D214" i="361"/>
  <c r="CA213" i="361"/>
  <c r="BZ213" i="361"/>
  <c r="BY213" i="361"/>
  <c r="CB213" i="361" s="1"/>
  <c r="P213" i="361"/>
  <c r="N213" i="361"/>
  <c r="E213" i="361"/>
  <c r="D213" i="361"/>
  <c r="CA212" i="361"/>
  <c r="BZ212" i="361"/>
  <c r="BY212" i="361"/>
  <c r="CB212" i="361" s="1"/>
  <c r="P212" i="361"/>
  <c r="N212" i="361"/>
  <c r="E212" i="361"/>
  <c r="D212" i="361"/>
  <c r="CA211" i="361"/>
  <c r="CA231" i="361" s="1"/>
  <c r="BZ211" i="361"/>
  <c r="BY211" i="361"/>
  <c r="C211" i="361" s="1"/>
  <c r="P211" i="361"/>
  <c r="DC56" i="373" s="1"/>
  <c r="N211" i="361"/>
  <c r="CC209" i="361"/>
  <c r="CD209" i="361" s="1"/>
  <c r="CB209" i="361"/>
  <c r="K209" i="361" s="1"/>
  <c r="A209" i="361"/>
  <c r="A210" i="361" s="1"/>
  <c r="A211" i="361" s="1"/>
  <c r="A212" i="361" s="1"/>
  <c r="A213" i="361" s="1"/>
  <c r="A214" i="361" s="1"/>
  <c r="A215" i="361" s="1"/>
  <c r="A216" i="361" s="1"/>
  <c r="A217" i="361" s="1"/>
  <c r="A218" i="361" s="1"/>
  <c r="A219" i="361" s="1"/>
  <c r="A220" i="361" s="1"/>
  <c r="A221" i="361" s="1"/>
  <c r="A222" i="361" s="1"/>
  <c r="A223" i="361" s="1"/>
  <c r="A224" i="361" s="1"/>
  <c r="A225" i="361" s="1"/>
  <c r="A226" i="361" s="1"/>
  <c r="A227" i="361" s="1"/>
  <c r="A228" i="361" s="1"/>
  <c r="A229" i="361" s="1"/>
  <c r="A230" i="361" s="1"/>
  <c r="A231" i="361" s="1"/>
  <c r="A232" i="361" s="1"/>
  <c r="A233" i="361" s="1"/>
  <c r="A234" i="361" s="1"/>
  <c r="A236" i="361" s="1"/>
  <c r="A237" i="361" s="1"/>
  <c r="A238" i="361" s="1"/>
  <c r="A239" i="361" s="1"/>
  <c r="A240" i="361" s="1"/>
  <c r="BX204" i="361"/>
  <c r="BW204" i="361"/>
  <c r="BV204" i="361"/>
  <c r="BU204" i="361"/>
  <c r="BT204" i="361"/>
  <c r="BS204" i="361"/>
  <c r="BR204" i="361"/>
  <c r="BQ204" i="361"/>
  <c r="BP204" i="361"/>
  <c r="BO204" i="361"/>
  <c r="BN204" i="361"/>
  <c r="BM204" i="361"/>
  <c r="BL204" i="361"/>
  <c r="BK204" i="361"/>
  <c r="BJ204" i="361"/>
  <c r="BI204" i="361"/>
  <c r="BH204" i="361"/>
  <c r="BG204" i="361"/>
  <c r="BF204" i="361"/>
  <c r="BE204" i="361"/>
  <c r="BD204" i="361"/>
  <c r="BC204" i="361"/>
  <c r="BB204" i="361"/>
  <c r="BA204" i="361"/>
  <c r="AZ204" i="361"/>
  <c r="AY204" i="361"/>
  <c r="AX204" i="361"/>
  <c r="AW204" i="361"/>
  <c r="AV204" i="361"/>
  <c r="AU204" i="361"/>
  <c r="AT204" i="361"/>
  <c r="AS204" i="361"/>
  <c r="AR204" i="361"/>
  <c r="AQ204" i="361"/>
  <c r="AP204" i="361"/>
  <c r="AO204" i="361"/>
  <c r="AN204" i="361"/>
  <c r="AM204" i="361"/>
  <c r="AL204" i="361"/>
  <c r="AK204" i="361"/>
  <c r="AJ204" i="361"/>
  <c r="AI204" i="361"/>
  <c r="AH204" i="361"/>
  <c r="AG204" i="361"/>
  <c r="AF204" i="361"/>
  <c r="AE204" i="361"/>
  <c r="AD204" i="361"/>
  <c r="AC204" i="361"/>
  <c r="AB204" i="361"/>
  <c r="AA204" i="361"/>
  <c r="Z204" i="361"/>
  <c r="Y204" i="361"/>
  <c r="X204" i="361"/>
  <c r="W204" i="361"/>
  <c r="V204" i="361"/>
  <c r="U204" i="361"/>
  <c r="T204" i="361"/>
  <c r="S204" i="361"/>
  <c r="R204" i="361"/>
  <c r="Q204" i="361"/>
  <c r="P204" i="361"/>
  <c r="P203" i="361"/>
  <c r="P202" i="361"/>
  <c r="N202" i="361"/>
  <c r="N201" i="361"/>
  <c r="BX200" i="361"/>
  <c r="BW200" i="361"/>
  <c r="BV200" i="361"/>
  <c r="BU200" i="361"/>
  <c r="BT200" i="361"/>
  <c r="BS200" i="361"/>
  <c r="BR200" i="361"/>
  <c r="BQ200" i="361"/>
  <c r="BP200" i="361"/>
  <c r="BO200" i="361"/>
  <c r="BN200" i="361"/>
  <c r="BM200" i="361"/>
  <c r="BL200" i="361"/>
  <c r="BK200" i="361"/>
  <c r="BJ200" i="361"/>
  <c r="BI200" i="361"/>
  <c r="BH200" i="361"/>
  <c r="BG200" i="361"/>
  <c r="BF200" i="361"/>
  <c r="BE200" i="361"/>
  <c r="BD200" i="361"/>
  <c r="BC200" i="361"/>
  <c r="BB200" i="361"/>
  <c r="BA200" i="361"/>
  <c r="AZ200" i="361"/>
  <c r="AY200" i="361"/>
  <c r="AX200" i="361"/>
  <c r="AW200" i="361"/>
  <c r="AV200" i="361"/>
  <c r="AU200" i="361"/>
  <c r="AT200" i="361"/>
  <c r="AS200" i="361"/>
  <c r="AR200" i="361"/>
  <c r="AQ200" i="361"/>
  <c r="AP200" i="361"/>
  <c r="AO200" i="361"/>
  <c r="AN200" i="361"/>
  <c r="AM200" i="361"/>
  <c r="AL200" i="361"/>
  <c r="AK200" i="361"/>
  <c r="AJ200" i="361"/>
  <c r="AI200" i="361"/>
  <c r="AH200" i="361"/>
  <c r="AG200" i="361"/>
  <c r="AF200" i="361"/>
  <c r="AE200" i="361"/>
  <c r="AD200" i="361"/>
  <c r="AC200" i="361"/>
  <c r="AB200" i="361"/>
  <c r="AA200" i="361"/>
  <c r="Z200" i="361"/>
  <c r="Y200" i="361"/>
  <c r="X200" i="361"/>
  <c r="W200" i="361"/>
  <c r="V200" i="361"/>
  <c r="U200" i="361"/>
  <c r="T200" i="361"/>
  <c r="S200" i="361"/>
  <c r="R200" i="361"/>
  <c r="Q200" i="361"/>
  <c r="CC198" i="361"/>
  <c r="CD198" i="361" s="1"/>
  <c r="BX198" i="361"/>
  <c r="BW198" i="361"/>
  <c r="BV198" i="361"/>
  <c r="BU198" i="361"/>
  <c r="BT198" i="361"/>
  <c r="BS198" i="361"/>
  <c r="BR198" i="361"/>
  <c r="BQ198" i="361"/>
  <c r="BP198" i="361"/>
  <c r="BO198" i="361"/>
  <c r="BN198" i="361"/>
  <c r="BM198" i="361"/>
  <c r="BL198" i="361"/>
  <c r="BK198" i="361"/>
  <c r="BJ198" i="361"/>
  <c r="BI198" i="361"/>
  <c r="BH198" i="361"/>
  <c r="BG198" i="361"/>
  <c r="BF198" i="361"/>
  <c r="BE198" i="361"/>
  <c r="BD198" i="361"/>
  <c r="BC198" i="361"/>
  <c r="BB198" i="361"/>
  <c r="BA198" i="361"/>
  <c r="AZ198" i="361"/>
  <c r="AY198" i="361"/>
  <c r="AX198" i="361"/>
  <c r="AW198" i="361"/>
  <c r="AV198" i="361"/>
  <c r="AU198" i="361"/>
  <c r="AT198" i="361"/>
  <c r="AS198" i="361"/>
  <c r="AR198" i="361"/>
  <c r="AQ198" i="361"/>
  <c r="AP198" i="361"/>
  <c r="AO198" i="361"/>
  <c r="AN198" i="361"/>
  <c r="AM198" i="361"/>
  <c r="AL198" i="361"/>
  <c r="AK198" i="361"/>
  <c r="AJ198" i="361"/>
  <c r="AI198" i="361"/>
  <c r="AH198" i="361"/>
  <c r="AG198" i="361"/>
  <c r="AF198" i="361"/>
  <c r="AE198" i="361"/>
  <c r="AD198" i="361"/>
  <c r="AC198" i="361"/>
  <c r="AB198" i="361"/>
  <c r="AA198" i="361"/>
  <c r="Z198" i="361"/>
  <c r="Y198" i="361"/>
  <c r="X198" i="361"/>
  <c r="W198" i="361"/>
  <c r="V198" i="361"/>
  <c r="U198" i="361"/>
  <c r="T198" i="361"/>
  <c r="S198" i="361"/>
  <c r="R198" i="361"/>
  <c r="Q198" i="361"/>
  <c r="CA196" i="361"/>
  <c r="E196" i="361" s="1"/>
  <c r="BZ196" i="361"/>
  <c r="D196" i="361" s="1"/>
  <c r="BY196" i="361"/>
  <c r="P196" i="361"/>
  <c r="N196" i="361"/>
  <c r="CA195" i="361"/>
  <c r="E195" i="361" s="1"/>
  <c r="BZ195" i="361"/>
  <c r="D195" i="361" s="1"/>
  <c r="BY195" i="361"/>
  <c r="P195" i="361"/>
  <c r="N195" i="361"/>
  <c r="CA194" i="361"/>
  <c r="E194" i="361" s="1"/>
  <c r="BZ194" i="361"/>
  <c r="D194" i="361" s="1"/>
  <c r="BY194" i="361"/>
  <c r="P194" i="361"/>
  <c r="N194" i="361"/>
  <c r="C194" i="361"/>
  <c r="CA193" i="361"/>
  <c r="BZ193" i="361"/>
  <c r="BY193" i="361"/>
  <c r="CB193" i="361" s="1"/>
  <c r="P193" i="361"/>
  <c r="N193" i="361"/>
  <c r="E193" i="361"/>
  <c r="D193" i="361"/>
  <c r="CA192" i="361"/>
  <c r="E192" i="361" s="1"/>
  <c r="BZ192" i="361"/>
  <c r="BY192" i="361"/>
  <c r="P192" i="361"/>
  <c r="N192" i="361"/>
  <c r="D192" i="361"/>
  <c r="A192" i="361"/>
  <c r="A193" i="361" s="1"/>
  <c r="A194" i="361" s="1"/>
  <c r="A195" i="361" s="1"/>
  <c r="A196" i="361" s="1"/>
  <c r="A197" i="361" s="1"/>
  <c r="A198" i="361" s="1"/>
  <c r="A199" i="361" s="1"/>
  <c r="A200" i="361" s="1"/>
  <c r="A202" i="361" s="1"/>
  <c r="A203" i="361" s="1"/>
  <c r="A204" i="361" s="1"/>
  <c r="A205" i="361" s="1"/>
  <c r="A206" i="361" s="1"/>
  <c r="CA191" i="361"/>
  <c r="BZ191" i="361"/>
  <c r="BY191" i="361"/>
  <c r="CB191" i="361" s="1"/>
  <c r="P191" i="361"/>
  <c r="N191" i="361"/>
  <c r="F191" i="361"/>
  <c r="E191" i="361"/>
  <c r="D191" i="361"/>
  <c r="CA190" i="361"/>
  <c r="E190" i="361" s="1"/>
  <c r="BZ190" i="361"/>
  <c r="BY190" i="361"/>
  <c r="P190" i="361"/>
  <c r="N190" i="361"/>
  <c r="D190" i="361"/>
  <c r="C190" i="361"/>
  <c r="CA189" i="361"/>
  <c r="E189" i="361" s="1"/>
  <c r="BZ189" i="361"/>
  <c r="BY189" i="361"/>
  <c r="P189" i="361"/>
  <c r="N189" i="361"/>
  <c r="D189" i="361"/>
  <c r="CA188" i="361"/>
  <c r="E188" i="361" s="1"/>
  <c r="BZ188" i="361"/>
  <c r="D188" i="361" s="1"/>
  <c r="BY188" i="361"/>
  <c r="CB188" i="361" s="1"/>
  <c r="P188" i="361"/>
  <c r="N188" i="361"/>
  <c r="CB187" i="361"/>
  <c r="CA187" i="361"/>
  <c r="BZ187" i="361"/>
  <c r="BY187" i="361"/>
  <c r="C187" i="361" s="1"/>
  <c r="P187" i="361"/>
  <c r="N187" i="361"/>
  <c r="F187" i="361"/>
  <c r="E187" i="361"/>
  <c r="D187" i="361"/>
  <c r="CA186" i="361"/>
  <c r="E186" i="361" s="1"/>
  <c r="BZ186" i="361"/>
  <c r="BY186" i="361"/>
  <c r="P186" i="361"/>
  <c r="N186" i="361"/>
  <c r="D186" i="361"/>
  <c r="C186" i="361"/>
  <c r="CA185" i="361"/>
  <c r="E185" i="361" s="1"/>
  <c r="BZ185" i="361"/>
  <c r="BY185" i="361"/>
  <c r="P185" i="361"/>
  <c r="N185" i="361"/>
  <c r="D185" i="361"/>
  <c r="CA184" i="361"/>
  <c r="E184" i="361" s="1"/>
  <c r="BZ184" i="361"/>
  <c r="D184" i="361" s="1"/>
  <c r="BY184" i="361"/>
  <c r="CB184" i="361" s="1"/>
  <c r="P184" i="361"/>
  <c r="N184" i="361"/>
  <c r="CB183" i="361"/>
  <c r="CA183" i="361"/>
  <c r="BZ183" i="361"/>
  <c r="BY183" i="361"/>
  <c r="C183" i="361" s="1"/>
  <c r="P183" i="361"/>
  <c r="N183" i="361"/>
  <c r="F183" i="361"/>
  <c r="E183" i="361"/>
  <c r="D183" i="361"/>
  <c r="CB182" i="361"/>
  <c r="CA182" i="361"/>
  <c r="BZ182" i="361"/>
  <c r="BY182" i="361"/>
  <c r="P182" i="361"/>
  <c r="N182" i="361"/>
  <c r="F182" i="361"/>
  <c r="E182" i="361"/>
  <c r="D182" i="361"/>
  <c r="C182" i="361"/>
  <c r="CB181" i="361"/>
  <c r="CA181" i="361"/>
  <c r="BZ181" i="361"/>
  <c r="BY181" i="361"/>
  <c r="P181" i="361"/>
  <c r="N181" i="361"/>
  <c r="E181" i="361"/>
  <c r="D181" i="361"/>
  <c r="C181" i="361"/>
  <c r="CB180" i="361"/>
  <c r="CA180" i="361"/>
  <c r="BZ180" i="361"/>
  <c r="BY180" i="361"/>
  <c r="P180" i="361"/>
  <c r="N180" i="361"/>
  <c r="F180" i="361"/>
  <c r="E180" i="361"/>
  <c r="D180" i="361"/>
  <c r="C180" i="361"/>
  <c r="CB179" i="361"/>
  <c r="CA179" i="361"/>
  <c r="BZ179" i="361"/>
  <c r="BY179" i="361"/>
  <c r="P179" i="361"/>
  <c r="N179" i="361"/>
  <c r="E179" i="361"/>
  <c r="D179" i="361"/>
  <c r="C179" i="361"/>
  <c r="CB178" i="361"/>
  <c r="CA178" i="361"/>
  <c r="BZ178" i="361"/>
  <c r="BY178" i="361"/>
  <c r="P178" i="361"/>
  <c r="N178" i="361"/>
  <c r="F178" i="361"/>
  <c r="E178" i="361"/>
  <c r="D178" i="361"/>
  <c r="C178" i="361"/>
  <c r="CB177" i="361"/>
  <c r="F177" i="361" s="1"/>
  <c r="CA177" i="361"/>
  <c r="BZ177" i="361"/>
  <c r="BZ197" i="361" s="1"/>
  <c r="BY177" i="361"/>
  <c r="P177" i="361"/>
  <c r="DB29" i="373" s="1"/>
  <c r="N177" i="361"/>
  <c r="E177" i="361"/>
  <c r="D177" i="361"/>
  <c r="C177" i="361"/>
  <c r="A176" i="361"/>
  <c r="A177" i="361" s="1"/>
  <c r="A178" i="361" s="1"/>
  <c r="A179" i="361" s="1"/>
  <c r="A180" i="361" s="1"/>
  <c r="A181" i="361" s="1"/>
  <c r="A182" i="361" s="1"/>
  <c r="A183" i="361" s="1"/>
  <c r="A184" i="361" s="1"/>
  <c r="A185" i="361" s="1"/>
  <c r="A186" i="361" s="1"/>
  <c r="A187" i="361" s="1"/>
  <c r="A188" i="361" s="1"/>
  <c r="A189" i="361" s="1"/>
  <c r="A190" i="361" s="1"/>
  <c r="A191" i="361" s="1"/>
  <c r="CC175" i="361"/>
  <c r="CD175" i="361" s="1"/>
  <c r="CB175" i="361"/>
  <c r="K175" i="361" s="1"/>
  <c r="A175" i="361"/>
  <c r="BX170" i="361"/>
  <c r="BW170" i="361"/>
  <c r="BV170" i="361"/>
  <c r="BU170" i="361"/>
  <c r="BT170" i="361"/>
  <c r="BS170" i="361"/>
  <c r="BR170" i="361"/>
  <c r="BQ170" i="361"/>
  <c r="BP170" i="361"/>
  <c r="BO170" i="361"/>
  <c r="BN170" i="361"/>
  <c r="BM170" i="361"/>
  <c r="BL170" i="361"/>
  <c r="BK170" i="361"/>
  <c r="BJ170" i="361"/>
  <c r="BI170" i="361"/>
  <c r="BH170" i="361"/>
  <c r="BG170" i="361"/>
  <c r="BF170" i="361"/>
  <c r="BE170" i="361"/>
  <c r="BD170" i="361"/>
  <c r="BC170" i="361"/>
  <c r="BB170" i="361"/>
  <c r="BA170" i="361"/>
  <c r="AZ170" i="361"/>
  <c r="AY170" i="361"/>
  <c r="AX170" i="361"/>
  <c r="AW170" i="361"/>
  <c r="AV170" i="361"/>
  <c r="AU170" i="361"/>
  <c r="AT170" i="361"/>
  <c r="AS170" i="361"/>
  <c r="AR170" i="361"/>
  <c r="AQ170" i="361"/>
  <c r="AP170" i="361"/>
  <c r="AO170" i="361"/>
  <c r="AN170" i="361"/>
  <c r="AM170" i="361"/>
  <c r="AL170" i="361"/>
  <c r="AK170" i="361"/>
  <c r="AJ170" i="361"/>
  <c r="AI170" i="361"/>
  <c r="AH170" i="361"/>
  <c r="AB170" i="361"/>
  <c r="AA170" i="361"/>
  <c r="Z170" i="361"/>
  <c r="Y170" i="361"/>
  <c r="X170" i="361"/>
  <c r="W170" i="361"/>
  <c r="V170" i="361"/>
  <c r="U170" i="361"/>
  <c r="T170" i="361"/>
  <c r="S170" i="361"/>
  <c r="R170" i="361"/>
  <c r="Q170" i="361"/>
  <c r="P170" i="361"/>
  <c r="P169" i="361"/>
  <c r="P168" i="361"/>
  <c r="N168" i="361"/>
  <c r="N167" i="361"/>
  <c r="BX166" i="361"/>
  <c r="BW166" i="361"/>
  <c r="BV166" i="361"/>
  <c r="BU166" i="361"/>
  <c r="BT166" i="361"/>
  <c r="BS166" i="361"/>
  <c r="BR166" i="361"/>
  <c r="BQ166" i="361"/>
  <c r="BP166" i="361"/>
  <c r="BO166" i="361"/>
  <c r="BN166" i="361"/>
  <c r="BM166" i="361"/>
  <c r="BL166" i="361"/>
  <c r="BK166" i="361"/>
  <c r="BJ166" i="361"/>
  <c r="BI166" i="361"/>
  <c r="BH166" i="361"/>
  <c r="BG166" i="361"/>
  <c r="BF166" i="361"/>
  <c r="BE166" i="361"/>
  <c r="BD166" i="361"/>
  <c r="BC166" i="361"/>
  <c r="BB166" i="361"/>
  <c r="BA166" i="361"/>
  <c r="AZ166" i="361"/>
  <c r="AY166" i="361"/>
  <c r="AX166" i="361"/>
  <c r="AW166" i="361"/>
  <c r="AV166" i="361"/>
  <c r="AU166" i="361"/>
  <c r="AT166" i="361"/>
  <c r="AS166" i="361"/>
  <c r="AR166" i="361"/>
  <c r="AQ166" i="361"/>
  <c r="AP166" i="361"/>
  <c r="AO166" i="361"/>
  <c r="AN166" i="361"/>
  <c r="AM166" i="361"/>
  <c r="AL166" i="361"/>
  <c r="AK166" i="361"/>
  <c r="AJ166" i="361"/>
  <c r="AI166" i="361"/>
  <c r="AH166" i="361"/>
  <c r="AB166" i="361"/>
  <c r="AA166" i="361"/>
  <c r="Z166" i="361"/>
  <c r="Y166" i="361"/>
  <c r="X166" i="361"/>
  <c r="W166" i="361"/>
  <c r="V166" i="361"/>
  <c r="U166" i="361"/>
  <c r="T166" i="361"/>
  <c r="S166" i="361"/>
  <c r="R166" i="361"/>
  <c r="Q166" i="361"/>
  <c r="A165" i="361"/>
  <c r="A166" i="361" s="1"/>
  <c r="A168" i="361" s="1"/>
  <c r="A169" i="361" s="1"/>
  <c r="A170" i="361" s="1"/>
  <c r="A171" i="361" s="1"/>
  <c r="A172" i="361" s="1"/>
  <c r="BX164" i="361"/>
  <c r="BW164" i="361"/>
  <c r="BV164" i="361"/>
  <c r="BU164" i="361"/>
  <c r="BT164" i="361"/>
  <c r="BS164" i="361"/>
  <c r="BR164" i="361"/>
  <c r="BQ164" i="361"/>
  <c r="BP164" i="361"/>
  <c r="BO164" i="361"/>
  <c r="BN164" i="361"/>
  <c r="BM164" i="361"/>
  <c r="BL164" i="361"/>
  <c r="BK164" i="361"/>
  <c r="BJ164" i="361"/>
  <c r="BI164" i="361"/>
  <c r="BH164" i="361"/>
  <c r="BG164" i="361"/>
  <c r="BF164" i="361"/>
  <c r="BE164" i="361"/>
  <c r="BD164" i="361"/>
  <c r="BC164" i="361"/>
  <c r="BB164" i="361"/>
  <c r="BA164" i="361"/>
  <c r="AZ164" i="361"/>
  <c r="AY164" i="361"/>
  <c r="AX164" i="361"/>
  <c r="AW164" i="361"/>
  <c r="AV164" i="361"/>
  <c r="AU164" i="361"/>
  <c r="AT164" i="361"/>
  <c r="AS164" i="361"/>
  <c r="AR164" i="361"/>
  <c r="AQ164" i="361"/>
  <c r="AP164" i="361"/>
  <c r="AO164" i="361"/>
  <c r="AN164" i="361"/>
  <c r="AM164" i="361"/>
  <c r="AL164" i="361"/>
  <c r="AK164" i="361"/>
  <c r="AJ164" i="361"/>
  <c r="AI164" i="361"/>
  <c r="AH164" i="361"/>
  <c r="AG164" i="361"/>
  <c r="AF164" i="361"/>
  <c r="AE164" i="361"/>
  <c r="AD164" i="361"/>
  <c r="AC164" i="361"/>
  <c r="AB164" i="361"/>
  <c r="AA164" i="361"/>
  <c r="Z164" i="361"/>
  <c r="Y164" i="361"/>
  <c r="X164" i="361"/>
  <c r="W164" i="361"/>
  <c r="V164" i="361"/>
  <c r="U164" i="361"/>
  <c r="T164" i="361"/>
  <c r="S164" i="361"/>
  <c r="R164" i="361"/>
  <c r="Q164" i="361"/>
  <c r="CA162" i="361"/>
  <c r="CB162" i="361" s="1"/>
  <c r="BZ162" i="361"/>
  <c r="BY162" i="361"/>
  <c r="P162" i="361"/>
  <c r="N162" i="361"/>
  <c r="E162" i="361"/>
  <c r="D162" i="361"/>
  <c r="C162" i="361"/>
  <c r="CA161" i="361"/>
  <c r="CB161" i="361" s="1"/>
  <c r="BZ161" i="361"/>
  <c r="BY161" i="361"/>
  <c r="P161" i="361"/>
  <c r="N161" i="361"/>
  <c r="D161" i="361"/>
  <c r="C161" i="361"/>
  <c r="CA160" i="361"/>
  <c r="CB160" i="361" s="1"/>
  <c r="BZ160" i="361"/>
  <c r="BY160" i="361"/>
  <c r="P160" i="361"/>
  <c r="N160" i="361"/>
  <c r="E160" i="361"/>
  <c r="D160" i="361"/>
  <c r="C160" i="361"/>
  <c r="CA159" i="361"/>
  <c r="BZ159" i="361"/>
  <c r="BY159" i="361"/>
  <c r="P159" i="361"/>
  <c r="N159" i="361"/>
  <c r="D159" i="361"/>
  <c r="C159" i="361"/>
  <c r="CA158" i="361"/>
  <c r="CB158" i="361" s="1"/>
  <c r="BZ158" i="361"/>
  <c r="BY158" i="361"/>
  <c r="P158" i="361"/>
  <c r="N158" i="361"/>
  <c r="E158" i="361"/>
  <c r="D158" i="361"/>
  <c r="C158" i="361"/>
  <c r="CA157" i="361"/>
  <c r="CB157" i="361" s="1"/>
  <c r="BZ157" i="361"/>
  <c r="BY157" i="361"/>
  <c r="P157" i="361"/>
  <c r="N157" i="361"/>
  <c r="D157" i="361"/>
  <c r="C157" i="361"/>
  <c r="CA156" i="361"/>
  <c r="CB156" i="361" s="1"/>
  <c r="BZ156" i="361"/>
  <c r="BY156" i="361"/>
  <c r="P156" i="361"/>
  <c r="N156" i="361"/>
  <c r="E156" i="361"/>
  <c r="D156" i="361"/>
  <c r="C156" i="361"/>
  <c r="CA155" i="361"/>
  <c r="BZ155" i="361"/>
  <c r="BY155" i="361"/>
  <c r="P155" i="361"/>
  <c r="N155" i="361"/>
  <c r="D155" i="361"/>
  <c r="C155" i="361"/>
  <c r="CA154" i="361"/>
  <c r="CB154" i="361" s="1"/>
  <c r="BZ154" i="361"/>
  <c r="BY154" i="361"/>
  <c r="P154" i="361"/>
  <c r="N154" i="361"/>
  <c r="E154" i="361"/>
  <c r="D154" i="361"/>
  <c r="C154" i="361"/>
  <c r="CA153" i="361"/>
  <c r="E153" i="361" s="1"/>
  <c r="BZ153" i="361"/>
  <c r="CB153" i="361" s="1"/>
  <c r="BY153" i="361"/>
  <c r="P153" i="361"/>
  <c r="N153" i="361"/>
  <c r="C153" i="361"/>
  <c r="CA152" i="361"/>
  <c r="CB152" i="361" s="1"/>
  <c r="BZ152" i="361"/>
  <c r="BY152" i="361"/>
  <c r="P152" i="361"/>
  <c r="N152" i="361"/>
  <c r="E152" i="361"/>
  <c r="D152" i="361"/>
  <c r="C152" i="361"/>
  <c r="CA151" i="361"/>
  <c r="BZ151" i="361"/>
  <c r="BY151" i="361"/>
  <c r="P151" i="361"/>
  <c r="N151" i="361"/>
  <c r="D151" i="361"/>
  <c r="C151" i="361"/>
  <c r="CA150" i="361"/>
  <c r="BZ150" i="361"/>
  <c r="CB150" i="361" s="1"/>
  <c r="BY150" i="361"/>
  <c r="P150" i="361"/>
  <c r="N150" i="361"/>
  <c r="E150" i="361"/>
  <c r="C150" i="361"/>
  <c r="CA149" i="361"/>
  <c r="E149" i="361" s="1"/>
  <c r="BZ149" i="361"/>
  <c r="CB149" i="361" s="1"/>
  <c r="BY149" i="361"/>
  <c r="P149" i="361"/>
  <c r="N149" i="361"/>
  <c r="C149" i="361"/>
  <c r="CA148" i="361"/>
  <c r="CB148" i="361" s="1"/>
  <c r="BZ148" i="361"/>
  <c r="BY148" i="361"/>
  <c r="P148" i="361"/>
  <c r="N148" i="361"/>
  <c r="E148" i="361"/>
  <c r="D148" i="361"/>
  <c r="C148" i="361"/>
  <c r="CA147" i="361"/>
  <c r="BZ147" i="361"/>
  <c r="BY147" i="361"/>
  <c r="P147" i="361"/>
  <c r="N147" i="361"/>
  <c r="D147" i="361"/>
  <c r="C147" i="361"/>
  <c r="CA146" i="361"/>
  <c r="BZ146" i="361"/>
  <c r="CB146" i="361" s="1"/>
  <c r="BY146" i="361"/>
  <c r="P146" i="361"/>
  <c r="N146" i="361"/>
  <c r="E146" i="361"/>
  <c r="C146" i="361"/>
  <c r="CA145" i="361"/>
  <c r="E145" i="361" s="1"/>
  <c r="BZ145" i="361"/>
  <c r="CB145" i="361" s="1"/>
  <c r="BY145" i="361"/>
  <c r="P145" i="361"/>
  <c r="N145" i="361"/>
  <c r="C145" i="361"/>
  <c r="CA144" i="361"/>
  <c r="CB144" i="361" s="1"/>
  <c r="BZ144" i="361"/>
  <c r="BY144" i="361"/>
  <c r="P144" i="361"/>
  <c r="N144" i="361"/>
  <c r="E144" i="361"/>
  <c r="D144" i="361"/>
  <c r="C144" i="361"/>
  <c r="CA143" i="361"/>
  <c r="BZ143" i="361"/>
  <c r="D143" i="361" s="1"/>
  <c r="BY143" i="361"/>
  <c r="BY163" i="361" s="1"/>
  <c r="P143" i="361"/>
  <c r="N143" i="361"/>
  <c r="C143" i="361"/>
  <c r="CB141" i="361"/>
  <c r="K141" i="361" s="1"/>
  <c r="A141" i="361"/>
  <c r="A142" i="361" s="1"/>
  <c r="A143" i="361" s="1"/>
  <c r="A144" i="361" s="1"/>
  <c r="A145" i="361" s="1"/>
  <c r="A146" i="361" s="1"/>
  <c r="A147" i="361" s="1"/>
  <c r="A148" i="361" s="1"/>
  <c r="A149" i="361" s="1"/>
  <c r="A150" i="361" s="1"/>
  <c r="A151" i="361" s="1"/>
  <c r="A152" i="361" s="1"/>
  <c r="A153" i="361" s="1"/>
  <c r="A154" i="361" s="1"/>
  <c r="A155" i="361" s="1"/>
  <c r="A156" i="361" s="1"/>
  <c r="A157" i="361" s="1"/>
  <c r="A158" i="361" s="1"/>
  <c r="A159" i="361" s="1"/>
  <c r="A160" i="361" s="1"/>
  <c r="A161" i="361" s="1"/>
  <c r="A162" i="361" s="1"/>
  <c r="A163" i="361" s="1"/>
  <c r="A164" i="361" s="1"/>
  <c r="BX136" i="361"/>
  <c r="BW136" i="361"/>
  <c r="BV136" i="361"/>
  <c r="BU136" i="361"/>
  <c r="BT136" i="361"/>
  <c r="BS136" i="361"/>
  <c r="BR136" i="361"/>
  <c r="BQ136" i="361"/>
  <c r="BP136" i="361"/>
  <c r="BO136" i="361"/>
  <c r="BN136" i="361"/>
  <c r="BM136" i="361"/>
  <c r="BL136" i="361"/>
  <c r="BK136" i="361"/>
  <c r="BJ136" i="361"/>
  <c r="BI136" i="361"/>
  <c r="BH136" i="361"/>
  <c r="BG136" i="361"/>
  <c r="BF136" i="361"/>
  <c r="BE136" i="361"/>
  <c r="BD136" i="361"/>
  <c r="BC136" i="361"/>
  <c r="BB136" i="361"/>
  <c r="BA136" i="361"/>
  <c r="AZ136" i="361"/>
  <c r="AY136" i="361"/>
  <c r="AX136" i="361"/>
  <c r="AW136" i="361"/>
  <c r="AV136" i="361"/>
  <c r="AU136" i="361"/>
  <c r="AT136" i="361"/>
  <c r="AS136" i="361"/>
  <c r="AR136" i="361"/>
  <c r="AQ136" i="361"/>
  <c r="AP136" i="361"/>
  <c r="AO136" i="361"/>
  <c r="AN136" i="361"/>
  <c r="AM136" i="361"/>
  <c r="AL136" i="361"/>
  <c r="AK136" i="361"/>
  <c r="AJ136" i="361"/>
  <c r="AI136" i="361"/>
  <c r="AH136" i="361"/>
  <c r="AG136" i="361"/>
  <c r="AF136" i="361"/>
  <c r="AE136" i="361"/>
  <c r="AD136" i="361"/>
  <c r="AC136" i="361"/>
  <c r="AB136" i="361"/>
  <c r="AA136" i="361"/>
  <c r="Z136" i="361"/>
  <c r="Y136" i="361"/>
  <c r="X136" i="361"/>
  <c r="W136" i="361"/>
  <c r="V136" i="361"/>
  <c r="U136" i="361"/>
  <c r="T136" i="361"/>
  <c r="S136" i="361"/>
  <c r="R136" i="361"/>
  <c r="Q136" i="361"/>
  <c r="P136" i="361"/>
  <c r="A136" i="361"/>
  <c r="A137" i="361" s="1"/>
  <c r="A138" i="361" s="1"/>
  <c r="P135" i="361"/>
  <c r="P134" i="361"/>
  <c r="N134" i="361"/>
  <c r="N133" i="361"/>
  <c r="BX132" i="361"/>
  <c r="BW132" i="361"/>
  <c r="BV132" i="361"/>
  <c r="BU132" i="361"/>
  <c r="BT132" i="361"/>
  <c r="BS132" i="361"/>
  <c r="BR132" i="361"/>
  <c r="BQ132" i="361"/>
  <c r="BP132" i="361"/>
  <c r="BO132" i="361"/>
  <c r="BN132" i="361"/>
  <c r="BM132" i="361"/>
  <c r="BL132" i="361"/>
  <c r="BK132" i="361"/>
  <c r="BJ132" i="361"/>
  <c r="BI132" i="361"/>
  <c r="BH132" i="361"/>
  <c r="BG132" i="361"/>
  <c r="BF132" i="361"/>
  <c r="BE132" i="361"/>
  <c r="BD132" i="361"/>
  <c r="BC132" i="361"/>
  <c r="BB132" i="361"/>
  <c r="BA132" i="361"/>
  <c r="AZ132" i="361"/>
  <c r="AY132" i="361"/>
  <c r="AX132" i="361"/>
  <c r="AW132" i="361"/>
  <c r="AV132" i="361"/>
  <c r="AU132" i="361"/>
  <c r="AT132" i="361"/>
  <c r="AS132" i="361"/>
  <c r="AR132" i="361"/>
  <c r="AQ132" i="361"/>
  <c r="AP132" i="361"/>
  <c r="AO132" i="361"/>
  <c r="AN132" i="361"/>
  <c r="AM132" i="361"/>
  <c r="AL132" i="361"/>
  <c r="AK132" i="361"/>
  <c r="AJ132" i="361"/>
  <c r="AI132" i="361"/>
  <c r="AH132" i="361"/>
  <c r="AG132" i="361"/>
  <c r="AF132" i="361"/>
  <c r="AE132" i="361"/>
  <c r="AD132" i="361"/>
  <c r="AC132" i="361"/>
  <c r="AB132" i="361"/>
  <c r="AA132" i="361"/>
  <c r="Z132" i="361"/>
  <c r="Y132" i="361"/>
  <c r="X132" i="361"/>
  <c r="W132" i="361"/>
  <c r="V132" i="361"/>
  <c r="U132" i="361"/>
  <c r="T132" i="361"/>
  <c r="S132" i="361"/>
  <c r="R132" i="361"/>
  <c r="Q132" i="361"/>
  <c r="CC130" i="361"/>
  <c r="CD130" i="361" s="1"/>
  <c r="BX130" i="361"/>
  <c r="BW130" i="361"/>
  <c r="BV130" i="361"/>
  <c r="BU130" i="361"/>
  <c r="BT130" i="361"/>
  <c r="BS130" i="361"/>
  <c r="BR130" i="361"/>
  <c r="BQ130" i="361"/>
  <c r="BP130" i="361"/>
  <c r="BO130" i="361"/>
  <c r="BN130" i="361"/>
  <c r="BM130" i="361"/>
  <c r="BL130" i="361"/>
  <c r="BK130" i="361"/>
  <c r="BJ130" i="361"/>
  <c r="BI130" i="361"/>
  <c r="BH130" i="361"/>
  <c r="BG130" i="361"/>
  <c r="BF130" i="361"/>
  <c r="BE130" i="361"/>
  <c r="BD130" i="361"/>
  <c r="BC130" i="361"/>
  <c r="BB130" i="361"/>
  <c r="BA130" i="361"/>
  <c r="AZ130" i="361"/>
  <c r="AY130" i="361"/>
  <c r="AX130" i="361"/>
  <c r="AW130" i="361"/>
  <c r="AV130" i="361"/>
  <c r="AU130" i="361"/>
  <c r="AT130" i="361"/>
  <c r="AS130" i="361"/>
  <c r="AR130" i="361"/>
  <c r="AQ130" i="361"/>
  <c r="AP130" i="361"/>
  <c r="AO130" i="361"/>
  <c r="AN130" i="361"/>
  <c r="AM130" i="361"/>
  <c r="AL130" i="361"/>
  <c r="AK130" i="361"/>
  <c r="AJ130" i="361"/>
  <c r="AI130" i="361"/>
  <c r="AH130" i="361"/>
  <c r="AG130" i="361"/>
  <c r="AF130" i="361"/>
  <c r="AE130" i="361"/>
  <c r="AD130" i="361"/>
  <c r="AC130" i="361"/>
  <c r="AB130" i="361"/>
  <c r="AA130" i="361"/>
  <c r="Z130" i="361"/>
  <c r="Y130" i="361"/>
  <c r="X130" i="361"/>
  <c r="W130" i="361"/>
  <c r="V130" i="361"/>
  <c r="U130" i="361"/>
  <c r="T130" i="361"/>
  <c r="S130" i="361"/>
  <c r="R130" i="361"/>
  <c r="Q130" i="361"/>
  <c r="CA129" i="361"/>
  <c r="CA128" i="361"/>
  <c r="BZ128" i="361"/>
  <c r="CB128" i="361" s="1"/>
  <c r="BY128" i="361"/>
  <c r="P128" i="361"/>
  <c r="N128" i="361"/>
  <c r="E128" i="361"/>
  <c r="D128" i="361"/>
  <c r="C128" i="361"/>
  <c r="CA127" i="361"/>
  <c r="BZ127" i="361"/>
  <c r="CB127" i="361" s="1"/>
  <c r="BY127" i="361"/>
  <c r="P127" i="361"/>
  <c r="N127" i="361"/>
  <c r="E127" i="361"/>
  <c r="D127" i="361"/>
  <c r="C127" i="361"/>
  <c r="CA126" i="361"/>
  <c r="BZ126" i="361"/>
  <c r="CB126" i="361" s="1"/>
  <c r="BY126" i="361"/>
  <c r="P126" i="361"/>
  <c r="N126" i="361"/>
  <c r="E126" i="361"/>
  <c r="D126" i="361"/>
  <c r="C126" i="361"/>
  <c r="CA125" i="361"/>
  <c r="BZ125" i="361"/>
  <c r="CB125" i="361" s="1"/>
  <c r="BY125" i="361"/>
  <c r="P125" i="361"/>
  <c r="N125" i="361"/>
  <c r="E125" i="361"/>
  <c r="C125" i="361"/>
  <c r="CA124" i="361"/>
  <c r="BZ124" i="361"/>
  <c r="CB124" i="361" s="1"/>
  <c r="BY124" i="361"/>
  <c r="P124" i="361"/>
  <c r="N124" i="361"/>
  <c r="E124" i="361"/>
  <c r="C124" i="361"/>
  <c r="CA123" i="361"/>
  <c r="BZ123" i="361"/>
  <c r="CB123" i="361" s="1"/>
  <c r="BY123" i="361"/>
  <c r="P123" i="361"/>
  <c r="N123" i="361"/>
  <c r="E123" i="361"/>
  <c r="C123" i="361"/>
  <c r="CA122" i="361"/>
  <c r="BZ122" i="361"/>
  <c r="CB122" i="361" s="1"/>
  <c r="BY122" i="361"/>
  <c r="P122" i="361"/>
  <c r="N122" i="361"/>
  <c r="E122" i="361"/>
  <c r="C122" i="361"/>
  <c r="CA121" i="361"/>
  <c r="BZ121" i="361"/>
  <c r="CB121" i="361" s="1"/>
  <c r="BY121" i="361"/>
  <c r="P121" i="361"/>
  <c r="N121" i="361"/>
  <c r="E121" i="361"/>
  <c r="C121" i="361"/>
  <c r="CA120" i="361"/>
  <c r="BZ120" i="361"/>
  <c r="CB120" i="361" s="1"/>
  <c r="BY120" i="361"/>
  <c r="P120" i="361"/>
  <c r="N120" i="361"/>
  <c r="E120" i="361"/>
  <c r="C120" i="361"/>
  <c r="CA119" i="361"/>
  <c r="BZ119" i="361"/>
  <c r="CB119" i="361" s="1"/>
  <c r="BY119" i="361"/>
  <c r="P119" i="361"/>
  <c r="N119" i="361"/>
  <c r="E119" i="361"/>
  <c r="C119" i="361"/>
  <c r="CA118" i="361"/>
  <c r="BZ118" i="361"/>
  <c r="CB118" i="361" s="1"/>
  <c r="BY118" i="361"/>
  <c r="P118" i="361"/>
  <c r="N118" i="361"/>
  <c r="E118" i="361"/>
  <c r="C118" i="361"/>
  <c r="CA117" i="361"/>
  <c r="BZ117" i="361"/>
  <c r="CB117" i="361" s="1"/>
  <c r="BY117" i="361"/>
  <c r="P117" i="361"/>
  <c r="N117" i="361"/>
  <c r="E117" i="361"/>
  <c r="C117" i="361"/>
  <c r="CA116" i="361"/>
  <c r="BZ116" i="361"/>
  <c r="CB116" i="361" s="1"/>
  <c r="BY116" i="361"/>
  <c r="P116" i="361"/>
  <c r="N116" i="361"/>
  <c r="E116" i="361"/>
  <c r="C116" i="361"/>
  <c r="CA115" i="361"/>
  <c r="BZ115" i="361"/>
  <c r="CB115" i="361" s="1"/>
  <c r="BY115" i="361"/>
  <c r="P115" i="361"/>
  <c r="N115" i="361"/>
  <c r="E115" i="361"/>
  <c r="C115" i="361"/>
  <c r="CA114" i="361"/>
  <c r="BZ114" i="361"/>
  <c r="CB114" i="361" s="1"/>
  <c r="BY114" i="361"/>
  <c r="P114" i="361"/>
  <c r="N114" i="361"/>
  <c r="E114" i="361"/>
  <c r="C114" i="361"/>
  <c r="CA113" i="361"/>
  <c r="BZ113" i="361"/>
  <c r="CB113" i="361" s="1"/>
  <c r="BY113" i="361"/>
  <c r="P113" i="361"/>
  <c r="N113" i="361"/>
  <c r="E113" i="361"/>
  <c r="C113" i="361"/>
  <c r="CA112" i="361"/>
  <c r="BZ112" i="361"/>
  <c r="CB112" i="361" s="1"/>
  <c r="BY112" i="361"/>
  <c r="P112" i="361"/>
  <c r="N112" i="361"/>
  <c r="E112" i="361"/>
  <c r="C112" i="361"/>
  <c r="CA111" i="361"/>
  <c r="BZ111" i="361"/>
  <c r="CB111" i="361" s="1"/>
  <c r="BY111" i="361"/>
  <c r="P111" i="361"/>
  <c r="N111" i="361"/>
  <c r="E111" i="361"/>
  <c r="C111" i="361"/>
  <c r="CA110" i="361"/>
  <c r="BZ110" i="361"/>
  <c r="CB110" i="361" s="1"/>
  <c r="BY110" i="361"/>
  <c r="P110" i="361"/>
  <c r="N110" i="361"/>
  <c r="E110" i="361"/>
  <c r="C110" i="361"/>
  <c r="CA109" i="361"/>
  <c r="BZ109" i="361"/>
  <c r="BY109" i="361"/>
  <c r="BY129" i="361" s="1"/>
  <c r="P109" i="361"/>
  <c r="CZ26" i="373" s="1"/>
  <c r="N109" i="361"/>
  <c r="E109" i="361"/>
  <c r="C109" i="361"/>
  <c r="A108" i="361"/>
  <c r="A109" i="361" s="1"/>
  <c r="A110" i="361" s="1"/>
  <c r="A111" i="361" s="1"/>
  <c r="A112" i="361" s="1"/>
  <c r="A113" i="361" s="1"/>
  <c r="A114" i="361" s="1"/>
  <c r="A115" i="361" s="1"/>
  <c r="A116" i="361" s="1"/>
  <c r="A117" i="361" s="1"/>
  <c r="A118" i="361" s="1"/>
  <c r="A119" i="361" s="1"/>
  <c r="A120" i="361" s="1"/>
  <c r="A121" i="361" s="1"/>
  <c r="A122" i="361" s="1"/>
  <c r="A123" i="361" s="1"/>
  <c r="A124" i="361" s="1"/>
  <c r="A125" i="361" s="1"/>
  <c r="A126" i="361" s="1"/>
  <c r="A127" i="361" s="1"/>
  <c r="A128" i="361" s="1"/>
  <c r="A129" i="361" s="1"/>
  <c r="A130" i="361" s="1"/>
  <c r="A131" i="361" s="1"/>
  <c r="A132" i="361" s="1"/>
  <c r="A134" i="361" s="1"/>
  <c r="A135" i="361" s="1"/>
  <c r="CC107" i="361"/>
  <c r="CD107" i="361" s="1"/>
  <c r="CB107" i="361"/>
  <c r="K107" i="361" s="1"/>
  <c r="A107" i="361"/>
  <c r="BX102" i="361"/>
  <c r="BW102" i="361"/>
  <c r="BV102" i="361"/>
  <c r="BU102" i="361"/>
  <c r="BT102" i="361"/>
  <c r="BS102" i="361"/>
  <c r="BR102" i="361"/>
  <c r="BQ102" i="361"/>
  <c r="BP102" i="361"/>
  <c r="BO102" i="361"/>
  <c r="BN102" i="361"/>
  <c r="BM102" i="361"/>
  <c r="BL102" i="361"/>
  <c r="BK102" i="361"/>
  <c r="BJ102" i="361"/>
  <c r="BI102" i="361"/>
  <c r="BH102" i="361"/>
  <c r="BG102" i="361"/>
  <c r="BF102" i="361"/>
  <c r="BE102" i="361"/>
  <c r="BD102" i="361"/>
  <c r="BC102" i="361"/>
  <c r="BB102" i="361"/>
  <c r="BA102" i="361"/>
  <c r="AZ102" i="361"/>
  <c r="AY102" i="361"/>
  <c r="AX102" i="361"/>
  <c r="AW102" i="361"/>
  <c r="AV102" i="361"/>
  <c r="AU102" i="361"/>
  <c r="AT102" i="361"/>
  <c r="AS102" i="361"/>
  <c r="AR102" i="361"/>
  <c r="AQ102" i="361"/>
  <c r="AP102" i="361"/>
  <c r="AO102" i="361"/>
  <c r="AN102" i="361"/>
  <c r="AM102" i="361"/>
  <c r="AL102" i="361"/>
  <c r="AK102" i="361"/>
  <c r="AJ102" i="361"/>
  <c r="AI102" i="361"/>
  <c r="AH102" i="361"/>
  <c r="X102" i="361"/>
  <c r="W102" i="361"/>
  <c r="V102" i="361"/>
  <c r="U102" i="361"/>
  <c r="T102" i="361"/>
  <c r="S102" i="361"/>
  <c r="R102" i="361"/>
  <c r="Q102" i="361"/>
  <c r="P102" i="361"/>
  <c r="P101" i="361"/>
  <c r="P100" i="361"/>
  <c r="N100" i="361"/>
  <c r="N99" i="361"/>
  <c r="BX98" i="361"/>
  <c r="BW98" i="361"/>
  <c r="BV98" i="361"/>
  <c r="BU98" i="361"/>
  <c r="BT98" i="361"/>
  <c r="BS98" i="361"/>
  <c r="BR98" i="361"/>
  <c r="BQ98" i="361"/>
  <c r="BP98" i="361"/>
  <c r="BO98" i="361"/>
  <c r="BN98" i="361"/>
  <c r="BM98" i="361"/>
  <c r="BL98" i="361"/>
  <c r="BK98" i="361"/>
  <c r="BJ98" i="361"/>
  <c r="BI98" i="361"/>
  <c r="BH98" i="361"/>
  <c r="BG98" i="361"/>
  <c r="BF98" i="361"/>
  <c r="BE98" i="361"/>
  <c r="BD98" i="361"/>
  <c r="BC98" i="361"/>
  <c r="BB98" i="361"/>
  <c r="BA98" i="361"/>
  <c r="AZ98" i="361"/>
  <c r="AY98" i="361"/>
  <c r="AX98" i="361"/>
  <c r="AW98" i="361"/>
  <c r="AV98" i="361"/>
  <c r="AU98" i="361"/>
  <c r="AT98" i="361"/>
  <c r="AS98" i="361"/>
  <c r="AR98" i="361"/>
  <c r="AQ98" i="361"/>
  <c r="AP98" i="361"/>
  <c r="AO98" i="361"/>
  <c r="AN98" i="361"/>
  <c r="AM98" i="361"/>
  <c r="AL98" i="361"/>
  <c r="AK98" i="361"/>
  <c r="AJ98" i="361"/>
  <c r="AI98" i="361"/>
  <c r="AH98" i="361"/>
  <c r="X98" i="361"/>
  <c r="W98" i="361"/>
  <c r="V98" i="361"/>
  <c r="U98" i="361"/>
  <c r="T98" i="361"/>
  <c r="S98" i="361"/>
  <c r="R98" i="361"/>
  <c r="Q98" i="361"/>
  <c r="BX96" i="361"/>
  <c r="BW96" i="361"/>
  <c r="BV96" i="361"/>
  <c r="BU96" i="361"/>
  <c r="BT96" i="361"/>
  <c r="BS96" i="361"/>
  <c r="BR96" i="361"/>
  <c r="BQ96" i="361"/>
  <c r="BP96" i="361"/>
  <c r="BO96" i="361"/>
  <c r="BN96" i="361"/>
  <c r="BM96" i="361"/>
  <c r="BL96" i="361"/>
  <c r="BK96" i="361"/>
  <c r="BJ96" i="361"/>
  <c r="BI96" i="361"/>
  <c r="BH96" i="361"/>
  <c r="BG96" i="361"/>
  <c r="BF96" i="361"/>
  <c r="BE96" i="361"/>
  <c r="BD96" i="361"/>
  <c r="BC96" i="361"/>
  <c r="BB96" i="361"/>
  <c r="BA96" i="361"/>
  <c r="AZ96" i="361"/>
  <c r="AY96" i="361"/>
  <c r="AX96" i="361"/>
  <c r="AW96" i="361"/>
  <c r="AV96" i="361"/>
  <c r="AU96" i="361"/>
  <c r="AT96" i="361"/>
  <c r="AS96" i="361"/>
  <c r="AR96" i="361"/>
  <c r="AQ96" i="361"/>
  <c r="AP96" i="361"/>
  <c r="AO96" i="361"/>
  <c r="AN96" i="361"/>
  <c r="AM96" i="361"/>
  <c r="AL96" i="361"/>
  <c r="AK96" i="361"/>
  <c r="AJ96" i="361"/>
  <c r="AI96" i="361"/>
  <c r="AH96" i="361"/>
  <c r="AG96" i="361"/>
  <c r="AF96" i="361"/>
  <c r="AE96" i="361"/>
  <c r="AD96" i="361"/>
  <c r="AC96" i="361"/>
  <c r="AB96" i="361"/>
  <c r="AA96" i="361"/>
  <c r="Z96" i="361"/>
  <c r="Y96" i="361"/>
  <c r="X96" i="361"/>
  <c r="W96" i="361"/>
  <c r="V96" i="361"/>
  <c r="U96" i="361"/>
  <c r="T96" i="361"/>
  <c r="S96" i="361"/>
  <c r="R96" i="361"/>
  <c r="Q96" i="361"/>
  <c r="CA94" i="361"/>
  <c r="CB94" i="361" s="1"/>
  <c r="BZ94" i="361"/>
  <c r="BY94" i="361"/>
  <c r="P94" i="361"/>
  <c r="N94" i="361"/>
  <c r="D94" i="361"/>
  <c r="C94" i="361"/>
  <c r="CA93" i="361"/>
  <c r="BZ93" i="361"/>
  <c r="BY93" i="361"/>
  <c r="C93" i="361" s="1"/>
  <c r="P93" i="361"/>
  <c r="N93" i="361"/>
  <c r="E93" i="361"/>
  <c r="D93" i="361"/>
  <c r="CA92" i="361"/>
  <c r="CB92" i="361" s="1"/>
  <c r="BZ92" i="361"/>
  <c r="BY92" i="361"/>
  <c r="P92" i="361"/>
  <c r="N92" i="361"/>
  <c r="D92" i="361"/>
  <c r="C92" i="361"/>
  <c r="CA91" i="361"/>
  <c r="BZ91" i="361"/>
  <c r="BY91" i="361"/>
  <c r="CB91" i="361" s="1"/>
  <c r="P91" i="361"/>
  <c r="N91" i="361"/>
  <c r="E91" i="361"/>
  <c r="D91" i="361"/>
  <c r="CA90" i="361"/>
  <c r="CB90" i="361" s="1"/>
  <c r="BZ90" i="361"/>
  <c r="BY90" i="361"/>
  <c r="P90" i="361"/>
  <c r="N90" i="361"/>
  <c r="D90" i="361"/>
  <c r="C90" i="361"/>
  <c r="CA89" i="361"/>
  <c r="BZ89" i="361"/>
  <c r="BY89" i="361"/>
  <c r="C89" i="361" s="1"/>
  <c r="P89" i="361"/>
  <c r="N89" i="361"/>
  <c r="E89" i="361"/>
  <c r="D89" i="361"/>
  <c r="CA88" i="361"/>
  <c r="CB88" i="361" s="1"/>
  <c r="BZ88" i="361"/>
  <c r="BY88" i="361"/>
  <c r="P88" i="361"/>
  <c r="N88" i="361"/>
  <c r="E88" i="361"/>
  <c r="D88" i="361"/>
  <c r="C88" i="361"/>
  <c r="CA87" i="361"/>
  <c r="CB87" i="361" s="1"/>
  <c r="BZ87" i="361"/>
  <c r="BY87" i="361"/>
  <c r="P87" i="361"/>
  <c r="N87" i="361"/>
  <c r="E87" i="361"/>
  <c r="D87" i="361"/>
  <c r="C87" i="361"/>
  <c r="CA86" i="361"/>
  <c r="BZ86" i="361"/>
  <c r="BY86" i="361"/>
  <c r="CB86" i="361" s="1"/>
  <c r="P86" i="361"/>
  <c r="N86" i="361"/>
  <c r="E86" i="361"/>
  <c r="D86" i="361"/>
  <c r="C86" i="361"/>
  <c r="CA85" i="361"/>
  <c r="BZ85" i="361"/>
  <c r="BY85" i="361"/>
  <c r="CB85" i="361" s="1"/>
  <c r="P85" i="361"/>
  <c r="N85" i="361"/>
  <c r="E85" i="361"/>
  <c r="D85" i="361"/>
  <c r="C85" i="361"/>
  <c r="CA84" i="361"/>
  <c r="BZ84" i="361"/>
  <c r="BY84" i="361"/>
  <c r="CB84" i="361" s="1"/>
  <c r="P84" i="361"/>
  <c r="N84" i="361"/>
  <c r="E84" i="361"/>
  <c r="D84" i="361"/>
  <c r="C84" i="361"/>
  <c r="CA83" i="361"/>
  <c r="BZ83" i="361"/>
  <c r="BY83" i="361"/>
  <c r="CB83" i="361" s="1"/>
  <c r="P83" i="361"/>
  <c r="N83" i="361"/>
  <c r="E83" i="361"/>
  <c r="D83" i="361"/>
  <c r="C83" i="361"/>
  <c r="CA82" i="361"/>
  <c r="BZ82" i="361"/>
  <c r="BY82" i="361"/>
  <c r="CB82" i="361" s="1"/>
  <c r="P82" i="361"/>
  <c r="N82" i="361"/>
  <c r="E82" i="361"/>
  <c r="D82" i="361"/>
  <c r="C82" i="361"/>
  <c r="CA81" i="361"/>
  <c r="BZ81" i="361"/>
  <c r="BY81" i="361"/>
  <c r="CB81" i="361" s="1"/>
  <c r="P81" i="361"/>
  <c r="N81" i="361"/>
  <c r="E81" i="361"/>
  <c r="D81" i="361"/>
  <c r="C81" i="361"/>
  <c r="CA80" i="361"/>
  <c r="BZ80" i="361"/>
  <c r="BY80" i="361"/>
  <c r="CB80" i="361" s="1"/>
  <c r="P80" i="361"/>
  <c r="N80" i="361"/>
  <c r="E80" i="361"/>
  <c r="D80" i="361"/>
  <c r="C80" i="361"/>
  <c r="CA79" i="361"/>
  <c r="BZ79" i="361"/>
  <c r="BY79" i="361"/>
  <c r="CB79" i="361" s="1"/>
  <c r="P79" i="361"/>
  <c r="N79" i="361"/>
  <c r="E79" i="361"/>
  <c r="D79" i="361"/>
  <c r="C79" i="361"/>
  <c r="CA78" i="361"/>
  <c r="BZ78" i="361"/>
  <c r="BY78" i="361"/>
  <c r="CB78" i="361" s="1"/>
  <c r="P78" i="361"/>
  <c r="N78" i="361"/>
  <c r="E78" i="361"/>
  <c r="D78" i="361"/>
  <c r="C78" i="361"/>
  <c r="CA77" i="361"/>
  <c r="BZ77" i="361"/>
  <c r="BY77" i="361"/>
  <c r="CB77" i="361" s="1"/>
  <c r="P77" i="361"/>
  <c r="N77" i="361"/>
  <c r="E77" i="361"/>
  <c r="D77" i="361"/>
  <c r="C77" i="361"/>
  <c r="CB76" i="361"/>
  <c r="CC76" i="361" s="1"/>
  <c r="P76" i="361"/>
  <c r="N76" i="361"/>
  <c r="E76" i="361"/>
  <c r="D76" i="361"/>
  <c r="C76" i="361"/>
  <c r="CA75" i="361"/>
  <c r="CA95" i="361" s="1"/>
  <c r="BZ75" i="361"/>
  <c r="BZ95" i="361" s="1"/>
  <c r="BY75" i="361"/>
  <c r="P75" i="361"/>
  <c r="N75" i="361"/>
  <c r="A74" i="361"/>
  <c r="CB73" i="361"/>
  <c r="CC73" i="361" s="1"/>
  <c r="CD73" i="361" s="1"/>
  <c r="A73" i="361"/>
  <c r="Q53" i="361"/>
  <c r="O53" i="361"/>
  <c r="Q52" i="361"/>
  <c r="O52" i="361"/>
  <c r="Q51" i="361"/>
  <c r="O51" i="361"/>
  <c r="Q50" i="361"/>
  <c r="O50" i="361"/>
  <c r="Q49" i="361"/>
  <c r="O49" i="361"/>
  <c r="Q48" i="361"/>
  <c r="O48" i="361"/>
  <c r="Q47" i="361"/>
  <c r="O47" i="361"/>
  <c r="O88" i="361" s="1"/>
  <c r="B88" i="361" s="1"/>
  <c r="Q46" i="361"/>
  <c r="O46" i="361"/>
  <c r="O87" i="361" s="1"/>
  <c r="B87" i="361" s="1"/>
  <c r="Q45" i="361"/>
  <c r="O45" i="361"/>
  <c r="O86" i="361" s="1"/>
  <c r="B86" i="361" s="1"/>
  <c r="Q44" i="361"/>
  <c r="O44" i="361"/>
  <c r="O85" i="361" s="1"/>
  <c r="B85" i="361" s="1"/>
  <c r="CD43" i="361"/>
  <c r="Q43" i="361"/>
  <c r="O43" i="361"/>
  <c r="Q42" i="361"/>
  <c r="O42" i="361"/>
  <c r="Q41" i="361"/>
  <c r="O41" i="361"/>
  <c r="O82" i="361" s="1"/>
  <c r="B82" i="361" s="1"/>
  <c r="Q40" i="361"/>
  <c r="O40" i="361"/>
  <c r="Q39" i="361"/>
  <c r="O39" i="361"/>
  <c r="Q38" i="361"/>
  <c r="O38" i="361"/>
  <c r="Q37" i="361"/>
  <c r="O37" i="361"/>
  <c r="Q36" i="361"/>
  <c r="O36" i="361"/>
  <c r="Q35" i="361"/>
  <c r="O35" i="361"/>
  <c r="Q34" i="361"/>
  <c r="O34" i="361"/>
  <c r="AZ27" i="361"/>
  <c r="BZ26" i="361"/>
  <c r="AZ23" i="361"/>
  <c r="AJ23" i="361"/>
  <c r="AZ21" i="361"/>
  <c r="X131" i="361" s="1"/>
  <c r="X135" i="361" s="1"/>
  <c r="U17" i="361"/>
  <c r="BR16" i="361"/>
  <c r="AJ16" i="361"/>
  <c r="U16" i="361"/>
  <c r="BR15" i="361"/>
  <c r="AJ15" i="361"/>
  <c r="U15" i="361"/>
  <c r="BR14" i="361"/>
  <c r="U14" i="361"/>
  <c r="BR13" i="361"/>
  <c r="U13" i="361"/>
  <c r="CB8" i="361"/>
  <c r="CB7" i="361"/>
  <c r="CB6" i="361"/>
  <c r="BX238" i="360"/>
  <c r="BW238" i="360"/>
  <c r="BV238" i="360"/>
  <c r="BU238" i="360"/>
  <c r="BT238" i="360"/>
  <c r="BS238" i="360"/>
  <c r="BR238" i="360"/>
  <c r="BQ238" i="360"/>
  <c r="BP238" i="360"/>
  <c r="BO238" i="360"/>
  <c r="BN238" i="360"/>
  <c r="BM238" i="360"/>
  <c r="BL238" i="360"/>
  <c r="BK238" i="360"/>
  <c r="BJ238" i="360"/>
  <c r="BI238" i="360"/>
  <c r="BH238" i="360"/>
  <c r="BG238" i="360"/>
  <c r="BF238" i="360"/>
  <c r="BE238" i="360"/>
  <c r="BD238" i="360"/>
  <c r="BC238" i="360"/>
  <c r="BB238" i="360"/>
  <c r="BA238" i="360"/>
  <c r="AZ238" i="360"/>
  <c r="AY238" i="360"/>
  <c r="AX238" i="360"/>
  <c r="AW238" i="360"/>
  <c r="AV238" i="360"/>
  <c r="AU238" i="360"/>
  <c r="AT238" i="360"/>
  <c r="AS238" i="360"/>
  <c r="AR238" i="360"/>
  <c r="AQ238" i="360"/>
  <c r="AP238" i="360"/>
  <c r="AO238" i="360"/>
  <c r="AN238" i="360"/>
  <c r="AM238" i="360"/>
  <c r="AL238" i="360"/>
  <c r="AK238" i="360"/>
  <c r="AJ238" i="360"/>
  <c r="AI238" i="360"/>
  <c r="AH238" i="360"/>
  <c r="AG238" i="360"/>
  <c r="AF238" i="360"/>
  <c r="AE238" i="360"/>
  <c r="AD238" i="360"/>
  <c r="AC238" i="360"/>
  <c r="AB238" i="360"/>
  <c r="AA238" i="360"/>
  <c r="Z238" i="360"/>
  <c r="Y238" i="360"/>
  <c r="X238" i="360"/>
  <c r="W238" i="360"/>
  <c r="V238" i="360"/>
  <c r="U238" i="360"/>
  <c r="T238" i="360"/>
  <c r="S238" i="360"/>
  <c r="R238" i="360"/>
  <c r="Q238" i="360"/>
  <c r="P238" i="360"/>
  <c r="P237" i="360"/>
  <c r="P236" i="360"/>
  <c r="N236" i="360"/>
  <c r="N235" i="360"/>
  <c r="BX234" i="360"/>
  <c r="BW234" i="360"/>
  <c r="BV234" i="360"/>
  <c r="BU234" i="360"/>
  <c r="BT234" i="360"/>
  <c r="BS234" i="360"/>
  <c r="BR234" i="360"/>
  <c r="BQ234" i="360"/>
  <c r="BP234" i="360"/>
  <c r="BO234" i="360"/>
  <c r="BN234" i="360"/>
  <c r="BM234" i="360"/>
  <c r="BL234" i="360"/>
  <c r="BK234" i="360"/>
  <c r="BJ234" i="360"/>
  <c r="BI234" i="360"/>
  <c r="BH234" i="360"/>
  <c r="BG234" i="360"/>
  <c r="BF234" i="360"/>
  <c r="BE234" i="360"/>
  <c r="BD234" i="360"/>
  <c r="BC234" i="360"/>
  <c r="BB234" i="360"/>
  <c r="BA234" i="360"/>
  <c r="AZ234" i="360"/>
  <c r="AY234" i="360"/>
  <c r="AX234" i="360"/>
  <c r="AW234" i="360"/>
  <c r="AV234" i="360"/>
  <c r="AU234" i="360"/>
  <c r="AT234" i="360"/>
  <c r="AS234" i="360"/>
  <c r="AR234" i="360"/>
  <c r="AQ234" i="360"/>
  <c r="AP234" i="360"/>
  <c r="AO234" i="360"/>
  <c r="AN234" i="360"/>
  <c r="AM234" i="360"/>
  <c r="AL234" i="360"/>
  <c r="AK234" i="360"/>
  <c r="AJ234" i="360"/>
  <c r="AI234" i="360"/>
  <c r="AH234" i="360"/>
  <c r="AG234" i="360"/>
  <c r="AF234" i="360"/>
  <c r="AE234" i="360"/>
  <c r="AD234" i="360"/>
  <c r="AC234" i="360"/>
  <c r="AB234" i="360"/>
  <c r="AA234" i="360"/>
  <c r="Z234" i="360"/>
  <c r="Y234" i="360"/>
  <c r="X234" i="360"/>
  <c r="W234" i="360"/>
  <c r="V234" i="360"/>
  <c r="U234" i="360"/>
  <c r="T234" i="360"/>
  <c r="S234" i="360"/>
  <c r="R234" i="360"/>
  <c r="Q234" i="360"/>
  <c r="CC232" i="360"/>
  <c r="CD232" i="360" s="1"/>
  <c r="BX232" i="360"/>
  <c r="BW232" i="360"/>
  <c r="BV232" i="360"/>
  <c r="BU232" i="360"/>
  <c r="BT232" i="360"/>
  <c r="BS232" i="360"/>
  <c r="BR232" i="360"/>
  <c r="BQ232" i="360"/>
  <c r="BP232" i="360"/>
  <c r="BO232" i="360"/>
  <c r="BN232" i="360"/>
  <c r="BM232" i="360"/>
  <c r="BL232" i="360"/>
  <c r="BK232" i="360"/>
  <c r="BJ232" i="360"/>
  <c r="BI232" i="360"/>
  <c r="BH232" i="360"/>
  <c r="BG232" i="360"/>
  <c r="BF232" i="360"/>
  <c r="BE232" i="360"/>
  <c r="BD232" i="360"/>
  <c r="BC232" i="360"/>
  <c r="BB232" i="360"/>
  <c r="BA232" i="360"/>
  <c r="AZ232" i="360"/>
  <c r="AY232" i="360"/>
  <c r="AX232" i="360"/>
  <c r="AW232" i="360"/>
  <c r="AV232" i="360"/>
  <c r="AU232" i="360"/>
  <c r="AT232" i="360"/>
  <c r="AS232" i="360"/>
  <c r="AR232" i="360"/>
  <c r="AQ232" i="360"/>
  <c r="AP232" i="360"/>
  <c r="AO232" i="360"/>
  <c r="AN232" i="360"/>
  <c r="AM232" i="360"/>
  <c r="AL232" i="360"/>
  <c r="AK232" i="360"/>
  <c r="AJ232" i="360"/>
  <c r="AI232" i="360"/>
  <c r="AH232" i="360"/>
  <c r="AG232" i="360"/>
  <c r="AF232" i="360"/>
  <c r="AE232" i="360"/>
  <c r="AD232" i="360"/>
  <c r="AC232" i="360"/>
  <c r="AB232" i="360"/>
  <c r="AA232" i="360"/>
  <c r="Z232" i="360"/>
  <c r="Y232" i="360"/>
  <c r="X232" i="360"/>
  <c r="W232" i="360"/>
  <c r="V232" i="360"/>
  <c r="U232" i="360"/>
  <c r="T232" i="360"/>
  <c r="S232" i="360"/>
  <c r="R232" i="360"/>
  <c r="Q232" i="360"/>
  <c r="CA230" i="360"/>
  <c r="BZ230" i="360"/>
  <c r="BY230" i="360"/>
  <c r="CB230" i="360" s="1"/>
  <c r="P230" i="360"/>
  <c r="N230" i="360"/>
  <c r="E230" i="360"/>
  <c r="D230" i="360"/>
  <c r="C230" i="360"/>
  <c r="CA229" i="360"/>
  <c r="BZ229" i="360"/>
  <c r="BY229" i="360"/>
  <c r="CB229" i="360" s="1"/>
  <c r="P229" i="360"/>
  <c r="N229" i="360"/>
  <c r="E229" i="360"/>
  <c r="D229" i="360"/>
  <c r="C229" i="360"/>
  <c r="CA228" i="360"/>
  <c r="BZ228" i="360"/>
  <c r="BY228" i="360"/>
  <c r="CB228" i="360" s="1"/>
  <c r="P228" i="360"/>
  <c r="N228" i="360"/>
  <c r="E228" i="360"/>
  <c r="D228" i="360"/>
  <c r="C228" i="360"/>
  <c r="CA227" i="360"/>
  <c r="BZ227" i="360"/>
  <c r="BY227" i="360"/>
  <c r="CB227" i="360" s="1"/>
  <c r="P227" i="360"/>
  <c r="N227" i="360"/>
  <c r="E227" i="360"/>
  <c r="D227" i="360"/>
  <c r="C227" i="360"/>
  <c r="CA226" i="360"/>
  <c r="BZ226" i="360"/>
  <c r="BY226" i="360"/>
  <c r="CB226" i="360" s="1"/>
  <c r="P226" i="360"/>
  <c r="N226" i="360"/>
  <c r="E226" i="360"/>
  <c r="D226" i="360"/>
  <c r="C226" i="360"/>
  <c r="CA225" i="360"/>
  <c r="BZ225" i="360"/>
  <c r="BY225" i="360"/>
  <c r="CB225" i="360" s="1"/>
  <c r="P225" i="360"/>
  <c r="N225" i="360"/>
  <c r="E225" i="360"/>
  <c r="D225" i="360"/>
  <c r="C225" i="360"/>
  <c r="CA224" i="360"/>
  <c r="BZ224" i="360"/>
  <c r="BY224" i="360"/>
  <c r="CB224" i="360" s="1"/>
  <c r="P224" i="360"/>
  <c r="N224" i="360"/>
  <c r="E224" i="360"/>
  <c r="D224" i="360"/>
  <c r="C224" i="360"/>
  <c r="CA223" i="360"/>
  <c r="E223" i="360" s="1"/>
  <c r="BZ223" i="360"/>
  <c r="BY223" i="360"/>
  <c r="CB223" i="360" s="1"/>
  <c r="P223" i="360"/>
  <c r="N223" i="360"/>
  <c r="D223" i="360"/>
  <c r="C223" i="360"/>
  <c r="CA222" i="360"/>
  <c r="E222" i="360" s="1"/>
  <c r="BZ222" i="360"/>
  <c r="BY222" i="360"/>
  <c r="CB222" i="360" s="1"/>
  <c r="P222" i="360"/>
  <c r="N222" i="360"/>
  <c r="D222" i="360"/>
  <c r="C222" i="360"/>
  <c r="CA221" i="360"/>
  <c r="E221" i="360" s="1"/>
  <c r="BZ221" i="360"/>
  <c r="BY221" i="360"/>
  <c r="CB221" i="360" s="1"/>
  <c r="P221" i="360"/>
  <c r="N221" i="360"/>
  <c r="D221" i="360"/>
  <c r="C221" i="360"/>
  <c r="CA220" i="360"/>
  <c r="E220" i="360" s="1"/>
  <c r="BZ220" i="360"/>
  <c r="BY220" i="360"/>
  <c r="CB220" i="360" s="1"/>
  <c r="P220" i="360"/>
  <c r="N220" i="360"/>
  <c r="D220" i="360"/>
  <c r="C220" i="360"/>
  <c r="CA219" i="360"/>
  <c r="E219" i="360" s="1"/>
  <c r="BZ219" i="360"/>
  <c r="BY219" i="360"/>
  <c r="P219" i="360"/>
  <c r="N219" i="360"/>
  <c r="D219" i="360"/>
  <c r="C219" i="360"/>
  <c r="CA218" i="360"/>
  <c r="E218" i="360" s="1"/>
  <c r="BZ218" i="360"/>
  <c r="BY218" i="360"/>
  <c r="P218" i="360"/>
  <c r="N218" i="360"/>
  <c r="D218" i="360"/>
  <c r="C218" i="360"/>
  <c r="CA217" i="360"/>
  <c r="E217" i="360" s="1"/>
  <c r="BZ217" i="360"/>
  <c r="BY217" i="360"/>
  <c r="P217" i="360"/>
  <c r="N217" i="360"/>
  <c r="D217" i="360"/>
  <c r="C217" i="360"/>
  <c r="CA216" i="360"/>
  <c r="E216" i="360" s="1"/>
  <c r="BZ216" i="360"/>
  <c r="BY216" i="360"/>
  <c r="P216" i="360"/>
  <c r="N216" i="360"/>
  <c r="D216" i="360"/>
  <c r="C216" i="360"/>
  <c r="CA215" i="360"/>
  <c r="E215" i="360" s="1"/>
  <c r="BZ215" i="360"/>
  <c r="BY215" i="360"/>
  <c r="P215" i="360"/>
  <c r="N215" i="360"/>
  <c r="D215" i="360"/>
  <c r="C215" i="360"/>
  <c r="CA214" i="360"/>
  <c r="E214" i="360" s="1"/>
  <c r="BZ214" i="360"/>
  <c r="BY214" i="360"/>
  <c r="P214" i="360"/>
  <c r="N214" i="360"/>
  <c r="D214" i="360"/>
  <c r="C214" i="360"/>
  <c r="CA213" i="360"/>
  <c r="E213" i="360" s="1"/>
  <c r="BZ213" i="360"/>
  <c r="BY213" i="360"/>
  <c r="P213" i="360"/>
  <c r="N213" i="360"/>
  <c r="D213" i="360"/>
  <c r="C213" i="360"/>
  <c r="CA212" i="360"/>
  <c r="E212" i="360" s="1"/>
  <c r="BZ212" i="360"/>
  <c r="BY212" i="360"/>
  <c r="P212" i="360"/>
  <c r="N212" i="360"/>
  <c r="D212" i="360"/>
  <c r="C212" i="360"/>
  <c r="CA211" i="360"/>
  <c r="CA231" i="360" s="1"/>
  <c r="BZ211" i="360"/>
  <c r="BZ231" i="360" s="1"/>
  <c r="BY211" i="360"/>
  <c r="BY231" i="360" s="1"/>
  <c r="P211" i="360"/>
  <c r="CX64" i="373" s="1"/>
  <c r="N211" i="360"/>
  <c r="CC209" i="360"/>
  <c r="CD209" i="360" s="1"/>
  <c r="CB209" i="360"/>
  <c r="K209" i="360" s="1"/>
  <c r="A209" i="360"/>
  <c r="A210" i="360" s="1"/>
  <c r="A211" i="360" s="1"/>
  <c r="A212" i="360" s="1"/>
  <c r="A213" i="360" s="1"/>
  <c r="A214" i="360" s="1"/>
  <c r="A215" i="360" s="1"/>
  <c r="A216" i="360" s="1"/>
  <c r="A217" i="360" s="1"/>
  <c r="A218" i="360" s="1"/>
  <c r="A219" i="360" s="1"/>
  <c r="A220" i="360" s="1"/>
  <c r="A221" i="360" s="1"/>
  <c r="A222" i="360" s="1"/>
  <c r="A223" i="360" s="1"/>
  <c r="A224" i="360" s="1"/>
  <c r="A225" i="360" s="1"/>
  <c r="A226" i="360" s="1"/>
  <c r="A227" i="360" s="1"/>
  <c r="A228" i="360" s="1"/>
  <c r="A229" i="360" s="1"/>
  <c r="A230" i="360" s="1"/>
  <c r="A231" i="360" s="1"/>
  <c r="A232" i="360" s="1"/>
  <c r="A233" i="360" s="1"/>
  <c r="A234" i="360" s="1"/>
  <c r="A236" i="360" s="1"/>
  <c r="A237" i="360" s="1"/>
  <c r="A238" i="360" s="1"/>
  <c r="A239" i="360" s="1"/>
  <c r="A240" i="360" s="1"/>
  <c r="BX204" i="360"/>
  <c r="BW204" i="360"/>
  <c r="BV204" i="360"/>
  <c r="BU204" i="360"/>
  <c r="BT204" i="360"/>
  <c r="BS204" i="360"/>
  <c r="BR204" i="360"/>
  <c r="BQ204" i="360"/>
  <c r="BP204" i="360"/>
  <c r="BO204" i="360"/>
  <c r="BN204" i="360"/>
  <c r="BM204" i="360"/>
  <c r="BL204" i="360"/>
  <c r="BK204" i="360"/>
  <c r="BJ204" i="360"/>
  <c r="BI204" i="360"/>
  <c r="BH204" i="360"/>
  <c r="BG204" i="360"/>
  <c r="BF204" i="360"/>
  <c r="BE204" i="360"/>
  <c r="BD204" i="360"/>
  <c r="BC204" i="360"/>
  <c r="BB204" i="360"/>
  <c r="BA204" i="360"/>
  <c r="AZ204" i="360"/>
  <c r="AY204" i="360"/>
  <c r="AX204" i="360"/>
  <c r="AW204" i="360"/>
  <c r="AV204" i="360"/>
  <c r="AU204" i="360"/>
  <c r="AT204" i="360"/>
  <c r="AS204" i="360"/>
  <c r="AR204" i="360"/>
  <c r="AQ204" i="360"/>
  <c r="AP204" i="360"/>
  <c r="AO204" i="360"/>
  <c r="AN204" i="360"/>
  <c r="AM204" i="360"/>
  <c r="AL204" i="360"/>
  <c r="AK204" i="360"/>
  <c r="AJ204" i="360"/>
  <c r="AI204" i="360"/>
  <c r="AH204" i="360"/>
  <c r="AG204" i="360"/>
  <c r="AF204" i="360"/>
  <c r="AE204" i="360"/>
  <c r="AD204" i="360"/>
  <c r="AC204" i="360"/>
  <c r="AB204" i="360"/>
  <c r="AA204" i="360"/>
  <c r="Z204" i="360"/>
  <c r="Y204" i="360"/>
  <c r="X204" i="360"/>
  <c r="W204" i="360"/>
  <c r="V204" i="360"/>
  <c r="U204" i="360"/>
  <c r="T204" i="360"/>
  <c r="S204" i="360"/>
  <c r="R204" i="360"/>
  <c r="Q204" i="360"/>
  <c r="P204" i="360"/>
  <c r="P203" i="360"/>
  <c r="P202" i="360"/>
  <c r="N202" i="360"/>
  <c r="N201" i="360"/>
  <c r="BX200" i="360"/>
  <c r="BW200" i="360"/>
  <c r="BV200" i="360"/>
  <c r="BU200" i="360"/>
  <c r="BT200" i="360"/>
  <c r="BS200" i="360"/>
  <c r="BR200" i="360"/>
  <c r="BQ200" i="360"/>
  <c r="BP200" i="360"/>
  <c r="BO200" i="360"/>
  <c r="BN200" i="360"/>
  <c r="BM200" i="360"/>
  <c r="BL200" i="360"/>
  <c r="BK200" i="360"/>
  <c r="BJ200" i="360"/>
  <c r="BI200" i="360"/>
  <c r="BH200" i="360"/>
  <c r="BG200" i="360"/>
  <c r="BF200" i="360"/>
  <c r="BE200" i="360"/>
  <c r="BD200" i="360"/>
  <c r="BC200" i="360"/>
  <c r="BB200" i="360"/>
  <c r="BA200" i="360"/>
  <c r="AZ200" i="360"/>
  <c r="AY200" i="360"/>
  <c r="AX200" i="360"/>
  <c r="AW200" i="360"/>
  <c r="AV200" i="360"/>
  <c r="AU200" i="360"/>
  <c r="AT200" i="360"/>
  <c r="AS200" i="360"/>
  <c r="AR200" i="360"/>
  <c r="AQ200" i="360"/>
  <c r="AP200" i="360"/>
  <c r="AO200" i="360"/>
  <c r="AN200" i="360"/>
  <c r="AM200" i="360"/>
  <c r="AL200" i="360"/>
  <c r="AK200" i="360"/>
  <c r="AJ200" i="360"/>
  <c r="AI200" i="360"/>
  <c r="AH200" i="360"/>
  <c r="AG200" i="360"/>
  <c r="AF200" i="360"/>
  <c r="AE200" i="360"/>
  <c r="AD200" i="360"/>
  <c r="AC200" i="360"/>
  <c r="AB200" i="360"/>
  <c r="AA200" i="360"/>
  <c r="Z200" i="360"/>
  <c r="Y200" i="360"/>
  <c r="X200" i="360"/>
  <c r="W200" i="360"/>
  <c r="V200" i="360"/>
  <c r="U200" i="360"/>
  <c r="T200" i="360"/>
  <c r="S200" i="360"/>
  <c r="R200" i="360"/>
  <c r="Q200" i="360"/>
  <c r="CC198" i="360"/>
  <c r="CD198" i="360" s="1"/>
  <c r="BX198" i="360"/>
  <c r="BW198" i="360"/>
  <c r="BV198" i="360"/>
  <c r="BU198" i="360"/>
  <c r="BT198" i="360"/>
  <c r="BS198" i="360"/>
  <c r="BR198" i="360"/>
  <c r="BQ198" i="360"/>
  <c r="BP198" i="360"/>
  <c r="BO198" i="360"/>
  <c r="BN198" i="360"/>
  <c r="BM198" i="360"/>
  <c r="BL198" i="360"/>
  <c r="BK198" i="360"/>
  <c r="BJ198" i="360"/>
  <c r="BI198" i="360"/>
  <c r="BH198" i="360"/>
  <c r="BG198" i="360"/>
  <c r="BF198" i="360"/>
  <c r="BE198" i="360"/>
  <c r="BD198" i="360"/>
  <c r="BC198" i="360"/>
  <c r="BB198" i="360"/>
  <c r="BA198" i="360"/>
  <c r="AZ198" i="360"/>
  <c r="AY198" i="360"/>
  <c r="AX198" i="360"/>
  <c r="AW198" i="360"/>
  <c r="AV198" i="360"/>
  <c r="AU198" i="360"/>
  <c r="AT198" i="360"/>
  <c r="AS198" i="360"/>
  <c r="AR198" i="360"/>
  <c r="AQ198" i="360"/>
  <c r="AP198" i="360"/>
  <c r="AO198" i="360"/>
  <c r="AN198" i="360"/>
  <c r="AM198" i="360"/>
  <c r="AL198" i="360"/>
  <c r="AK198" i="360"/>
  <c r="AJ198" i="360"/>
  <c r="AI198" i="360"/>
  <c r="AH198" i="360"/>
  <c r="AG198" i="360"/>
  <c r="AF198" i="360"/>
  <c r="AE198" i="360"/>
  <c r="AD198" i="360"/>
  <c r="AC198" i="360"/>
  <c r="AB198" i="360"/>
  <c r="AA198" i="360"/>
  <c r="Z198" i="360"/>
  <c r="Y198" i="360"/>
  <c r="X198" i="360"/>
  <c r="W198" i="360"/>
  <c r="V198" i="360"/>
  <c r="U198" i="360"/>
  <c r="T198" i="360"/>
  <c r="S198" i="360"/>
  <c r="R198" i="360"/>
  <c r="Q198" i="360"/>
  <c r="CA196" i="360"/>
  <c r="BZ196" i="360"/>
  <c r="BY196" i="360"/>
  <c r="CB196" i="360" s="1"/>
  <c r="P196" i="360"/>
  <c r="N196" i="360"/>
  <c r="E196" i="360"/>
  <c r="D196" i="360"/>
  <c r="C196" i="360"/>
  <c r="CA195" i="360"/>
  <c r="BZ195" i="360"/>
  <c r="BY195" i="360"/>
  <c r="C195" i="360" s="1"/>
  <c r="P195" i="360"/>
  <c r="N195" i="360"/>
  <c r="E195" i="360"/>
  <c r="D195" i="360"/>
  <c r="CA194" i="360"/>
  <c r="E194" i="360" s="1"/>
  <c r="BZ194" i="360"/>
  <c r="BY194" i="360"/>
  <c r="P194" i="360"/>
  <c r="N194" i="360"/>
  <c r="D194" i="360"/>
  <c r="C194" i="360"/>
  <c r="CA193" i="360"/>
  <c r="BZ193" i="360"/>
  <c r="BY193" i="360"/>
  <c r="C193" i="360" s="1"/>
  <c r="P193" i="360"/>
  <c r="N193" i="360"/>
  <c r="E193" i="360"/>
  <c r="D193" i="360"/>
  <c r="CA192" i="360"/>
  <c r="E192" i="360" s="1"/>
  <c r="BZ192" i="360"/>
  <c r="BY192" i="360"/>
  <c r="P192" i="360"/>
  <c r="N192" i="360"/>
  <c r="D192" i="360"/>
  <c r="C192" i="360"/>
  <c r="CA191" i="360"/>
  <c r="BZ191" i="360"/>
  <c r="BY191" i="360"/>
  <c r="C191" i="360" s="1"/>
  <c r="P191" i="360"/>
  <c r="N191" i="360"/>
  <c r="E191" i="360"/>
  <c r="D191" i="360"/>
  <c r="CA190" i="360"/>
  <c r="E190" i="360" s="1"/>
  <c r="BZ190" i="360"/>
  <c r="BY190" i="360"/>
  <c r="P190" i="360"/>
  <c r="N190" i="360"/>
  <c r="D190" i="360"/>
  <c r="C190" i="360"/>
  <c r="CA189" i="360"/>
  <c r="BZ189" i="360"/>
  <c r="D189" i="360" s="1"/>
  <c r="BY189" i="360"/>
  <c r="CB189" i="360" s="1"/>
  <c r="P189" i="360"/>
  <c r="N189" i="360"/>
  <c r="E189" i="360"/>
  <c r="CA188" i="360"/>
  <c r="BZ188" i="360"/>
  <c r="CB188" i="360" s="1"/>
  <c r="BY188" i="360"/>
  <c r="P188" i="360"/>
  <c r="N188" i="360"/>
  <c r="E188" i="360"/>
  <c r="C188" i="360"/>
  <c r="CA187" i="360"/>
  <c r="BZ187" i="360"/>
  <c r="CB187" i="360" s="1"/>
  <c r="BY187" i="360"/>
  <c r="P187" i="360"/>
  <c r="N187" i="360"/>
  <c r="E187" i="360"/>
  <c r="C187" i="360"/>
  <c r="CA186" i="360"/>
  <c r="CB186" i="360" s="1"/>
  <c r="BZ186" i="360"/>
  <c r="BY186" i="360"/>
  <c r="P186" i="360"/>
  <c r="N186" i="360"/>
  <c r="D186" i="360"/>
  <c r="C186" i="360"/>
  <c r="CA185" i="360"/>
  <c r="BZ185" i="360"/>
  <c r="D185" i="360" s="1"/>
  <c r="BY185" i="360"/>
  <c r="CB185" i="360" s="1"/>
  <c r="P185" i="360"/>
  <c r="N185" i="360"/>
  <c r="E185" i="360"/>
  <c r="CA184" i="360"/>
  <c r="BZ184" i="360"/>
  <c r="CB184" i="360" s="1"/>
  <c r="BY184" i="360"/>
  <c r="P184" i="360"/>
  <c r="N184" i="360"/>
  <c r="E184" i="360"/>
  <c r="C184" i="360"/>
  <c r="CA183" i="360"/>
  <c r="BZ183" i="360"/>
  <c r="CB183" i="360" s="1"/>
  <c r="BY183" i="360"/>
  <c r="P183" i="360"/>
  <c r="N183" i="360"/>
  <c r="E183" i="360"/>
  <c r="C183" i="360"/>
  <c r="CB182" i="360"/>
  <c r="CA182" i="360"/>
  <c r="BZ182" i="360"/>
  <c r="BY182" i="360"/>
  <c r="P182" i="360"/>
  <c r="N182" i="360"/>
  <c r="F182" i="360"/>
  <c r="E182" i="360"/>
  <c r="D182" i="360"/>
  <c r="C182" i="360"/>
  <c r="CB181" i="360"/>
  <c r="CA181" i="360"/>
  <c r="BZ181" i="360"/>
  <c r="BY181" i="360"/>
  <c r="P181" i="360"/>
  <c r="N181" i="360"/>
  <c r="F181" i="360"/>
  <c r="E181" i="360"/>
  <c r="D181" i="360"/>
  <c r="C181" i="360"/>
  <c r="CB180" i="360"/>
  <c r="CA180" i="360"/>
  <c r="BZ180" i="360"/>
  <c r="BY180" i="360"/>
  <c r="P180" i="360"/>
  <c r="N180" i="360"/>
  <c r="F180" i="360"/>
  <c r="E180" i="360"/>
  <c r="D180" i="360"/>
  <c r="C180" i="360"/>
  <c r="CB179" i="360"/>
  <c r="CA179" i="360"/>
  <c r="BZ179" i="360"/>
  <c r="BY179" i="360"/>
  <c r="P179" i="360"/>
  <c r="N179" i="360"/>
  <c r="F179" i="360"/>
  <c r="E179" i="360"/>
  <c r="D179" i="360"/>
  <c r="C179" i="360"/>
  <c r="CB178" i="360"/>
  <c r="CA178" i="360"/>
  <c r="BZ178" i="360"/>
  <c r="BY178" i="360"/>
  <c r="P178" i="360"/>
  <c r="N178" i="360"/>
  <c r="F178" i="360"/>
  <c r="E178" i="360"/>
  <c r="D178" i="360"/>
  <c r="C178" i="360"/>
  <c r="CB177" i="360"/>
  <c r="CA177" i="360"/>
  <c r="CA197" i="360" s="1"/>
  <c r="BZ177" i="360"/>
  <c r="BZ197" i="360" s="1"/>
  <c r="BY177" i="360"/>
  <c r="BY197" i="360" s="1"/>
  <c r="P177" i="360"/>
  <c r="CW55" i="373" s="1"/>
  <c r="N177" i="360"/>
  <c r="F177" i="360"/>
  <c r="E177" i="360"/>
  <c r="D177" i="360"/>
  <c r="C177" i="360"/>
  <c r="CC175" i="360"/>
  <c r="CD175" i="360" s="1"/>
  <c r="CB175" i="360"/>
  <c r="K175" i="360" s="1"/>
  <c r="A175" i="360"/>
  <c r="A176" i="360" s="1"/>
  <c r="A177" i="360" s="1"/>
  <c r="A178" i="360" s="1"/>
  <c r="A179" i="360" s="1"/>
  <c r="A180" i="360" s="1"/>
  <c r="A181" i="360" s="1"/>
  <c r="A182" i="360" s="1"/>
  <c r="A183" i="360" s="1"/>
  <c r="A184" i="360" s="1"/>
  <c r="A185" i="360" s="1"/>
  <c r="A186" i="360" s="1"/>
  <c r="A187" i="360" s="1"/>
  <c r="A188" i="360" s="1"/>
  <c r="A189" i="360" s="1"/>
  <c r="A190" i="360" s="1"/>
  <c r="A191" i="360" s="1"/>
  <c r="A192" i="360" s="1"/>
  <c r="A193" i="360" s="1"/>
  <c r="A194" i="360" s="1"/>
  <c r="A195" i="360" s="1"/>
  <c r="A196" i="360" s="1"/>
  <c r="A197" i="360" s="1"/>
  <c r="A198" i="360" s="1"/>
  <c r="A199" i="360" s="1"/>
  <c r="A200" i="360" s="1"/>
  <c r="A202" i="360" s="1"/>
  <c r="A203" i="360" s="1"/>
  <c r="A204" i="360" s="1"/>
  <c r="A205" i="360" s="1"/>
  <c r="A206" i="360" s="1"/>
  <c r="BX170" i="360"/>
  <c r="BW170" i="360"/>
  <c r="BV170" i="360"/>
  <c r="BU170" i="360"/>
  <c r="BT170" i="360"/>
  <c r="BS170" i="360"/>
  <c r="BR170" i="360"/>
  <c r="BQ170" i="360"/>
  <c r="BP170" i="360"/>
  <c r="BO170" i="360"/>
  <c r="BN170" i="360"/>
  <c r="BM170" i="360"/>
  <c r="BL170" i="360"/>
  <c r="BK170" i="360"/>
  <c r="BJ170" i="360"/>
  <c r="BI170" i="360"/>
  <c r="BH170" i="360"/>
  <c r="BG170" i="360"/>
  <c r="BF170" i="360"/>
  <c r="BE170" i="360"/>
  <c r="BD170" i="360"/>
  <c r="BC170" i="360"/>
  <c r="BB170" i="360"/>
  <c r="BA170" i="360"/>
  <c r="X170" i="360"/>
  <c r="W170" i="360"/>
  <c r="V170" i="360"/>
  <c r="U170" i="360"/>
  <c r="T170" i="360"/>
  <c r="S170" i="360"/>
  <c r="R170" i="360"/>
  <c r="Q170" i="360"/>
  <c r="P170" i="360"/>
  <c r="P169" i="360"/>
  <c r="P168" i="360"/>
  <c r="N168" i="360"/>
  <c r="N167" i="360"/>
  <c r="BX166" i="360"/>
  <c r="BW166" i="360"/>
  <c r="BV166" i="360"/>
  <c r="BU166" i="360"/>
  <c r="BT166" i="360"/>
  <c r="BS166" i="360"/>
  <c r="BR166" i="360"/>
  <c r="BQ166" i="360"/>
  <c r="BP166" i="360"/>
  <c r="BO166" i="360"/>
  <c r="BN166" i="360"/>
  <c r="BM166" i="360"/>
  <c r="BL166" i="360"/>
  <c r="BK166" i="360"/>
  <c r="BJ166" i="360"/>
  <c r="BI166" i="360"/>
  <c r="BH166" i="360"/>
  <c r="BG166" i="360"/>
  <c r="BF166" i="360"/>
  <c r="BE166" i="360"/>
  <c r="BD166" i="360"/>
  <c r="BC166" i="360"/>
  <c r="BB166" i="360"/>
  <c r="BA166" i="360"/>
  <c r="X166" i="360"/>
  <c r="W166" i="360"/>
  <c r="V166" i="360"/>
  <c r="U166" i="360"/>
  <c r="T166" i="360"/>
  <c r="S166" i="360"/>
  <c r="R166" i="360"/>
  <c r="Q166" i="360"/>
  <c r="BX164" i="360"/>
  <c r="BW164" i="360"/>
  <c r="BV164" i="360"/>
  <c r="BU164" i="360"/>
  <c r="BT164" i="360"/>
  <c r="BS164" i="360"/>
  <c r="BR164" i="360"/>
  <c r="BQ164" i="360"/>
  <c r="BP164" i="360"/>
  <c r="BO164" i="360"/>
  <c r="BN164" i="360"/>
  <c r="BM164" i="360"/>
  <c r="BL164" i="360"/>
  <c r="BK164" i="360"/>
  <c r="BJ164" i="360"/>
  <c r="BI164" i="360"/>
  <c r="BH164" i="360"/>
  <c r="BG164" i="360"/>
  <c r="BF164" i="360"/>
  <c r="BE164" i="360"/>
  <c r="BD164" i="360"/>
  <c r="BC164" i="360"/>
  <c r="BB164" i="360"/>
  <c r="BA164" i="360"/>
  <c r="AZ164" i="360"/>
  <c r="AY164" i="360"/>
  <c r="AX164" i="360"/>
  <c r="AW164" i="360"/>
  <c r="AV164" i="360"/>
  <c r="AU164" i="360"/>
  <c r="AT164" i="360"/>
  <c r="AS164" i="360"/>
  <c r="AR164" i="360"/>
  <c r="AQ164" i="360"/>
  <c r="AP164" i="360"/>
  <c r="AO164" i="360"/>
  <c r="AN164" i="360"/>
  <c r="AM164" i="360"/>
  <c r="AL164" i="360"/>
  <c r="AK164" i="360"/>
  <c r="AJ164" i="360"/>
  <c r="AI164" i="360"/>
  <c r="AH164" i="360"/>
  <c r="AG164" i="360"/>
  <c r="AF164" i="360"/>
  <c r="AE164" i="360"/>
  <c r="AD164" i="360"/>
  <c r="AC164" i="360"/>
  <c r="AB164" i="360"/>
  <c r="AA164" i="360"/>
  <c r="Z164" i="360"/>
  <c r="Y164" i="360"/>
  <c r="X164" i="360"/>
  <c r="W164" i="360"/>
  <c r="V164" i="360"/>
  <c r="U164" i="360"/>
  <c r="T164" i="360"/>
  <c r="S164" i="360"/>
  <c r="R164" i="360"/>
  <c r="Q164" i="360"/>
  <c r="CA162" i="360"/>
  <c r="BZ162" i="360"/>
  <c r="BY162" i="360"/>
  <c r="CB162" i="360" s="1"/>
  <c r="P162" i="360"/>
  <c r="N162" i="360"/>
  <c r="E162" i="360"/>
  <c r="D162" i="360"/>
  <c r="C162" i="360"/>
  <c r="CA161" i="360"/>
  <c r="BZ161" i="360"/>
  <c r="BY161" i="360"/>
  <c r="CB161" i="360" s="1"/>
  <c r="P161" i="360"/>
  <c r="N161" i="360"/>
  <c r="E161" i="360"/>
  <c r="D161" i="360"/>
  <c r="C161" i="360"/>
  <c r="CA160" i="360"/>
  <c r="BZ160" i="360"/>
  <c r="BY160" i="360"/>
  <c r="CB160" i="360" s="1"/>
  <c r="P160" i="360"/>
  <c r="N160" i="360"/>
  <c r="E160" i="360"/>
  <c r="D160" i="360"/>
  <c r="CB159" i="360"/>
  <c r="CA159" i="360"/>
  <c r="BZ159" i="360"/>
  <c r="BY159" i="360"/>
  <c r="C159" i="360" s="1"/>
  <c r="P159" i="360"/>
  <c r="N159" i="360"/>
  <c r="E159" i="360"/>
  <c r="D159" i="360"/>
  <c r="CA158" i="360"/>
  <c r="BZ158" i="360"/>
  <c r="BY158" i="360"/>
  <c r="CB158" i="360" s="1"/>
  <c r="P158" i="360"/>
  <c r="N158" i="360"/>
  <c r="E158" i="360"/>
  <c r="D158" i="360"/>
  <c r="C158" i="360"/>
  <c r="CA157" i="360"/>
  <c r="BZ157" i="360"/>
  <c r="BY157" i="360"/>
  <c r="CB157" i="360" s="1"/>
  <c r="P157" i="360"/>
  <c r="N157" i="360"/>
  <c r="E157" i="360"/>
  <c r="D157" i="360"/>
  <c r="C157" i="360"/>
  <c r="CA156" i="360"/>
  <c r="BZ156" i="360"/>
  <c r="BY156" i="360"/>
  <c r="CB156" i="360" s="1"/>
  <c r="P156" i="360"/>
  <c r="N156" i="360"/>
  <c r="E156" i="360"/>
  <c r="D156" i="360"/>
  <c r="CB155" i="360"/>
  <c r="CA155" i="360"/>
  <c r="BZ155" i="360"/>
  <c r="BY155" i="360"/>
  <c r="P155" i="360"/>
  <c r="N155" i="360"/>
  <c r="F155" i="360"/>
  <c r="E155" i="360"/>
  <c r="D155" i="360"/>
  <c r="C155" i="360"/>
  <c r="CA154" i="360"/>
  <c r="E154" i="360" s="1"/>
  <c r="BZ154" i="360"/>
  <c r="BY154" i="360"/>
  <c r="CB154" i="360" s="1"/>
  <c r="P154" i="360"/>
  <c r="N154" i="360"/>
  <c r="D154" i="360"/>
  <c r="CB153" i="360"/>
  <c r="CA153" i="360"/>
  <c r="BZ153" i="360"/>
  <c r="BY153" i="360"/>
  <c r="P153" i="360"/>
  <c r="N153" i="360"/>
  <c r="F153" i="360"/>
  <c r="E153" i="360"/>
  <c r="D153" i="360"/>
  <c r="C153" i="360"/>
  <c r="CA152" i="360"/>
  <c r="E152" i="360" s="1"/>
  <c r="BZ152" i="360"/>
  <c r="BY152" i="360"/>
  <c r="CB152" i="360" s="1"/>
  <c r="P152" i="360"/>
  <c r="N152" i="360"/>
  <c r="D152" i="360"/>
  <c r="CA151" i="360"/>
  <c r="BZ151" i="360"/>
  <c r="CB151" i="360" s="1"/>
  <c r="BY151" i="360"/>
  <c r="P151" i="360"/>
  <c r="N151" i="360"/>
  <c r="E151" i="360"/>
  <c r="C151" i="360"/>
  <c r="CA150" i="360"/>
  <c r="E150" i="360" s="1"/>
  <c r="BZ150" i="360"/>
  <c r="BY150" i="360"/>
  <c r="CB150" i="360" s="1"/>
  <c r="P150" i="360"/>
  <c r="N150" i="360"/>
  <c r="D150" i="360"/>
  <c r="CA149" i="360"/>
  <c r="BZ149" i="360"/>
  <c r="CB149" i="360" s="1"/>
  <c r="BY149" i="360"/>
  <c r="P149" i="360"/>
  <c r="N149" i="360"/>
  <c r="E149" i="360"/>
  <c r="C149" i="360"/>
  <c r="CA148" i="360"/>
  <c r="E148" i="360" s="1"/>
  <c r="BZ148" i="360"/>
  <c r="BY148" i="360"/>
  <c r="CB148" i="360" s="1"/>
  <c r="P148" i="360"/>
  <c r="N148" i="360"/>
  <c r="D148" i="360"/>
  <c r="CA147" i="360"/>
  <c r="BZ147" i="360"/>
  <c r="CB147" i="360" s="1"/>
  <c r="BY147" i="360"/>
  <c r="P147" i="360"/>
  <c r="N147" i="360"/>
  <c r="E147" i="360"/>
  <c r="C147" i="360"/>
  <c r="CA146" i="360"/>
  <c r="E146" i="360" s="1"/>
  <c r="BZ146" i="360"/>
  <c r="BY146" i="360"/>
  <c r="CB146" i="360" s="1"/>
  <c r="P146" i="360"/>
  <c r="N146" i="360"/>
  <c r="D146" i="360"/>
  <c r="CA145" i="360"/>
  <c r="CB145" i="360" s="1"/>
  <c r="BZ145" i="360"/>
  <c r="BY145" i="360"/>
  <c r="P145" i="360"/>
  <c r="N145" i="360"/>
  <c r="E145" i="360"/>
  <c r="D145" i="360"/>
  <c r="C145" i="360"/>
  <c r="CB144" i="360"/>
  <c r="CA144" i="360"/>
  <c r="BZ144" i="360"/>
  <c r="BY144" i="360"/>
  <c r="P144" i="360"/>
  <c r="N144" i="360"/>
  <c r="F144" i="360"/>
  <c r="E144" i="360"/>
  <c r="D144" i="360"/>
  <c r="C144" i="360"/>
  <c r="CA143" i="360"/>
  <c r="BZ143" i="360"/>
  <c r="BZ163" i="360" s="1"/>
  <c r="BY143" i="360"/>
  <c r="P143" i="360"/>
  <c r="CV59" i="373" s="1"/>
  <c r="N143" i="360"/>
  <c r="E143" i="360"/>
  <c r="A143" i="360"/>
  <c r="A144" i="360" s="1"/>
  <c r="A145" i="360" s="1"/>
  <c r="A146" i="360" s="1"/>
  <c r="A147" i="360" s="1"/>
  <c r="A148" i="360" s="1"/>
  <c r="A149" i="360" s="1"/>
  <c r="A150" i="360" s="1"/>
  <c r="A151" i="360" s="1"/>
  <c r="A152" i="360" s="1"/>
  <c r="A153" i="360" s="1"/>
  <c r="A154" i="360" s="1"/>
  <c r="A155" i="360" s="1"/>
  <c r="A156" i="360" s="1"/>
  <c r="A157" i="360" s="1"/>
  <c r="A158" i="360" s="1"/>
  <c r="A159" i="360" s="1"/>
  <c r="A160" i="360" s="1"/>
  <c r="A161" i="360" s="1"/>
  <c r="A162" i="360" s="1"/>
  <c r="A163" i="360" s="1"/>
  <c r="A164" i="360" s="1"/>
  <c r="A165" i="360" s="1"/>
  <c r="A166" i="360" s="1"/>
  <c r="A168" i="360" s="1"/>
  <c r="A169" i="360" s="1"/>
  <c r="A170" i="360" s="1"/>
  <c r="A171" i="360" s="1"/>
  <c r="A172" i="360" s="1"/>
  <c r="CB141" i="360"/>
  <c r="K141" i="360" s="1"/>
  <c r="A141" i="360"/>
  <c r="A142" i="360" s="1"/>
  <c r="BX136" i="360"/>
  <c r="BW136" i="360"/>
  <c r="BV136" i="360"/>
  <c r="BU136" i="360"/>
  <c r="BT136" i="360"/>
  <c r="BS136" i="360"/>
  <c r="BR136" i="360"/>
  <c r="BQ136" i="360"/>
  <c r="BP136" i="360"/>
  <c r="BO136" i="360"/>
  <c r="BN136" i="360"/>
  <c r="BM136" i="360"/>
  <c r="BL136" i="360"/>
  <c r="BK136" i="360"/>
  <c r="BJ136" i="360"/>
  <c r="BI136" i="360"/>
  <c r="BH136" i="360"/>
  <c r="BG136" i="360"/>
  <c r="BF136" i="360"/>
  <c r="BE136" i="360"/>
  <c r="BD136" i="360"/>
  <c r="BC136" i="360"/>
  <c r="BB136" i="360"/>
  <c r="BA136" i="360"/>
  <c r="AZ136" i="360"/>
  <c r="AY136" i="360"/>
  <c r="AX136" i="360"/>
  <c r="AW136" i="360"/>
  <c r="AV136" i="360"/>
  <c r="AU136" i="360"/>
  <c r="AT136" i="360"/>
  <c r="AS136" i="360"/>
  <c r="AR136" i="360"/>
  <c r="AQ136" i="360"/>
  <c r="AP136" i="360"/>
  <c r="AO136" i="360"/>
  <c r="AN136" i="360"/>
  <c r="AM136" i="360"/>
  <c r="AL136" i="360"/>
  <c r="AK136" i="360"/>
  <c r="AJ136" i="360"/>
  <c r="AI136" i="360"/>
  <c r="AH136" i="360"/>
  <c r="AG136" i="360"/>
  <c r="AF136" i="360"/>
  <c r="AE136" i="360"/>
  <c r="AD136" i="360"/>
  <c r="AC136" i="360"/>
  <c r="AB136" i="360"/>
  <c r="AA136" i="360"/>
  <c r="Z136" i="360"/>
  <c r="Y136" i="360"/>
  <c r="X136" i="360"/>
  <c r="W136" i="360"/>
  <c r="V136" i="360"/>
  <c r="U136" i="360"/>
  <c r="T136" i="360"/>
  <c r="S136" i="360"/>
  <c r="R136" i="360"/>
  <c r="Q136" i="360"/>
  <c r="P136" i="360"/>
  <c r="P135" i="360"/>
  <c r="P134" i="360"/>
  <c r="N134" i="360"/>
  <c r="N133" i="360"/>
  <c r="BX132" i="360"/>
  <c r="BW132" i="360"/>
  <c r="BV132" i="360"/>
  <c r="BU132" i="360"/>
  <c r="BT132" i="360"/>
  <c r="BS132" i="360"/>
  <c r="BR132" i="360"/>
  <c r="BQ132" i="360"/>
  <c r="BP132" i="360"/>
  <c r="BO132" i="360"/>
  <c r="BN132" i="360"/>
  <c r="BM132" i="360"/>
  <c r="BL132" i="360"/>
  <c r="BK132" i="360"/>
  <c r="BJ132" i="360"/>
  <c r="BI132" i="360"/>
  <c r="BH132" i="360"/>
  <c r="BG132" i="360"/>
  <c r="BF132" i="360"/>
  <c r="BE132" i="360"/>
  <c r="BD132" i="360"/>
  <c r="BC132" i="360"/>
  <c r="BB132" i="360"/>
  <c r="BA132" i="360"/>
  <c r="AZ132" i="360"/>
  <c r="AY132" i="360"/>
  <c r="AX132" i="360"/>
  <c r="AW132" i="360"/>
  <c r="AV132" i="360"/>
  <c r="AU132" i="360"/>
  <c r="AT132" i="360"/>
  <c r="AS132" i="360"/>
  <c r="AR132" i="360"/>
  <c r="AQ132" i="360"/>
  <c r="AP132" i="360"/>
  <c r="AO132" i="360"/>
  <c r="AN132" i="360"/>
  <c r="AM132" i="360"/>
  <c r="AL132" i="360"/>
  <c r="AK132" i="360"/>
  <c r="AJ132" i="360"/>
  <c r="AI132" i="360"/>
  <c r="AH132" i="360"/>
  <c r="AG132" i="360"/>
  <c r="AF132" i="360"/>
  <c r="AE132" i="360"/>
  <c r="AD132" i="360"/>
  <c r="AC132" i="360"/>
  <c r="AB132" i="360"/>
  <c r="AA132" i="360"/>
  <c r="Z132" i="360"/>
  <c r="Y132" i="360"/>
  <c r="X132" i="360"/>
  <c r="W132" i="360"/>
  <c r="V132" i="360"/>
  <c r="U132" i="360"/>
  <c r="T132" i="360"/>
  <c r="S132" i="360"/>
  <c r="R132" i="360"/>
  <c r="Q132" i="360"/>
  <c r="CC130" i="360"/>
  <c r="CD130" i="360" s="1"/>
  <c r="BX130" i="360"/>
  <c r="BW130" i="360"/>
  <c r="BV130" i="360"/>
  <c r="BU130" i="360"/>
  <c r="BT130" i="360"/>
  <c r="BS130" i="360"/>
  <c r="BR130" i="360"/>
  <c r="BQ130" i="360"/>
  <c r="BP130" i="360"/>
  <c r="BO130" i="360"/>
  <c r="BN130" i="360"/>
  <c r="BM130" i="360"/>
  <c r="BL130" i="360"/>
  <c r="BK130" i="360"/>
  <c r="BJ130" i="360"/>
  <c r="BI130" i="360"/>
  <c r="BH130" i="360"/>
  <c r="BG130" i="360"/>
  <c r="BF130" i="360"/>
  <c r="BE130" i="360"/>
  <c r="BD130" i="360"/>
  <c r="BC130" i="360"/>
  <c r="BB130" i="360"/>
  <c r="BA130" i="360"/>
  <c r="AZ130" i="360"/>
  <c r="AY130" i="360"/>
  <c r="AX130" i="360"/>
  <c r="AW130" i="360"/>
  <c r="AV130" i="360"/>
  <c r="AU130" i="360"/>
  <c r="AT130" i="360"/>
  <c r="AS130" i="360"/>
  <c r="AR130" i="360"/>
  <c r="AQ130" i="360"/>
  <c r="AP130" i="360"/>
  <c r="AO130" i="360"/>
  <c r="AN130" i="360"/>
  <c r="AM130" i="360"/>
  <c r="AL130" i="360"/>
  <c r="AK130" i="360"/>
  <c r="AJ130" i="360"/>
  <c r="AI130" i="360"/>
  <c r="AH130" i="360"/>
  <c r="AG130" i="360"/>
  <c r="AF130" i="360"/>
  <c r="AE130" i="360"/>
  <c r="AD130" i="360"/>
  <c r="AC130" i="360"/>
  <c r="AB130" i="360"/>
  <c r="AA130" i="360"/>
  <c r="Z130" i="360"/>
  <c r="Y130" i="360"/>
  <c r="X130" i="360"/>
  <c r="W130" i="360"/>
  <c r="V130" i="360"/>
  <c r="U130" i="360"/>
  <c r="T130" i="360"/>
  <c r="S130" i="360"/>
  <c r="R130" i="360"/>
  <c r="Q130" i="360"/>
  <c r="CA128" i="360"/>
  <c r="BZ128" i="360"/>
  <c r="CB128" i="360" s="1"/>
  <c r="BY128" i="360"/>
  <c r="P128" i="360"/>
  <c r="N128" i="360"/>
  <c r="E128" i="360"/>
  <c r="D128" i="360"/>
  <c r="C128" i="360"/>
  <c r="CB127" i="360"/>
  <c r="CA127" i="360"/>
  <c r="BZ127" i="360"/>
  <c r="BY127" i="360"/>
  <c r="P127" i="360"/>
  <c r="N127" i="360"/>
  <c r="F127" i="360"/>
  <c r="E127" i="360"/>
  <c r="D127" i="360"/>
  <c r="C127" i="360"/>
  <c r="CA126" i="360"/>
  <c r="BZ126" i="360"/>
  <c r="BY126" i="360"/>
  <c r="CB126" i="360" s="1"/>
  <c r="P126" i="360"/>
  <c r="N126" i="360"/>
  <c r="E126" i="360"/>
  <c r="D126" i="360"/>
  <c r="C126" i="360"/>
  <c r="CA125" i="360"/>
  <c r="BZ125" i="360"/>
  <c r="BY125" i="360"/>
  <c r="CB125" i="360" s="1"/>
  <c r="P125" i="360"/>
  <c r="N125" i="360"/>
  <c r="E125" i="360"/>
  <c r="D125" i="360"/>
  <c r="C125" i="360"/>
  <c r="CA124" i="360"/>
  <c r="BZ124" i="360"/>
  <c r="BY124" i="360"/>
  <c r="CB124" i="360" s="1"/>
  <c r="P124" i="360"/>
  <c r="N124" i="360"/>
  <c r="E124" i="360"/>
  <c r="D124" i="360"/>
  <c r="CA123" i="360"/>
  <c r="BZ123" i="360"/>
  <c r="BY123" i="360"/>
  <c r="CB123" i="360" s="1"/>
  <c r="P123" i="360"/>
  <c r="N123" i="360"/>
  <c r="E123" i="360"/>
  <c r="D123" i="360"/>
  <c r="C123" i="360"/>
  <c r="CA122" i="360"/>
  <c r="BZ122" i="360"/>
  <c r="CB122" i="360" s="1"/>
  <c r="BY122" i="360"/>
  <c r="P122" i="360"/>
  <c r="N122" i="360"/>
  <c r="E122" i="360"/>
  <c r="D122" i="360"/>
  <c r="C122" i="360"/>
  <c r="CA121" i="360"/>
  <c r="BZ121" i="360"/>
  <c r="BY121" i="360"/>
  <c r="CB121" i="360" s="1"/>
  <c r="P121" i="360"/>
  <c r="N121" i="360"/>
  <c r="E121" i="360"/>
  <c r="D121" i="360"/>
  <c r="C121" i="360"/>
  <c r="CA120" i="360"/>
  <c r="BZ120" i="360"/>
  <c r="CB120" i="360" s="1"/>
  <c r="F120" i="360" s="1"/>
  <c r="BY120" i="360"/>
  <c r="P120" i="360"/>
  <c r="N120" i="360"/>
  <c r="E120" i="360"/>
  <c r="D120" i="360"/>
  <c r="C120" i="360"/>
  <c r="CB119" i="360"/>
  <c r="CA119" i="360"/>
  <c r="BZ119" i="360"/>
  <c r="BY119" i="360"/>
  <c r="P119" i="360"/>
  <c r="N119" i="360"/>
  <c r="F119" i="360"/>
  <c r="E119" i="360"/>
  <c r="D119" i="360"/>
  <c r="C119" i="360"/>
  <c r="CA118" i="360"/>
  <c r="BZ118" i="360"/>
  <c r="BY118" i="360"/>
  <c r="P118" i="360"/>
  <c r="N118" i="360"/>
  <c r="E118" i="360"/>
  <c r="D118" i="360"/>
  <c r="C118" i="360"/>
  <c r="CA117" i="360"/>
  <c r="BZ117" i="360"/>
  <c r="BY117" i="360"/>
  <c r="P117" i="360"/>
  <c r="N117" i="360"/>
  <c r="E117" i="360"/>
  <c r="D117" i="360"/>
  <c r="C117" i="360"/>
  <c r="CA116" i="360"/>
  <c r="BZ116" i="360"/>
  <c r="BY116" i="360"/>
  <c r="CB116" i="360" s="1"/>
  <c r="P116" i="360"/>
  <c r="N116" i="360"/>
  <c r="E116" i="360"/>
  <c r="D116" i="360"/>
  <c r="CA115" i="360"/>
  <c r="BZ115" i="360"/>
  <c r="BY115" i="360"/>
  <c r="CB115" i="360" s="1"/>
  <c r="P115" i="360"/>
  <c r="N115" i="360"/>
  <c r="E115" i="360"/>
  <c r="D115" i="360"/>
  <c r="C115" i="360"/>
  <c r="CA114" i="360"/>
  <c r="BZ114" i="360"/>
  <c r="CB114" i="360" s="1"/>
  <c r="BY114" i="360"/>
  <c r="P114" i="360"/>
  <c r="N114" i="360"/>
  <c r="E114" i="360"/>
  <c r="D114" i="360"/>
  <c r="C114" i="360"/>
  <c r="CA113" i="360"/>
  <c r="BZ113" i="360"/>
  <c r="BY113" i="360"/>
  <c r="CB113" i="360" s="1"/>
  <c r="P113" i="360"/>
  <c r="N113" i="360"/>
  <c r="E113" i="360"/>
  <c r="D113" i="360"/>
  <c r="C113" i="360"/>
  <c r="CA112" i="360"/>
  <c r="BZ112" i="360"/>
  <c r="CB112" i="360" s="1"/>
  <c r="F112" i="360" s="1"/>
  <c r="BY112" i="360"/>
  <c r="P112" i="360"/>
  <c r="N112" i="360"/>
  <c r="E112" i="360"/>
  <c r="D112" i="360"/>
  <c r="C112" i="360"/>
  <c r="CB111" i="360"/>
  <c r="CA111" i="360"/>
  <c r="BZ111" i="360"/>
  <c r="BY111" i="360"/>
  <c r="P111" i="360"/>
  <c r="N111" i="360"/>
  <c r="E111" i="360"/>
  <c r="D111" i="360"/>
  <c r="C111" i="360"/>
  <c r="CA110" i="360"/>
  <c r="BZ110" i="360"/>
  <c r="BY110" i="360"/>
  <c r="CB110" i="360" s="1"/>
  <c r="P110" i="360"/>
  <c r="N110" i="360"/>
  <c r="E110" i="360"/>
  <c r="D110" i="360"/>
  <c r="C110" i="360"/>
  <c r="CA109" i="360"/>
  <c r="BZ109" i="360"/>
  <c r="BZ129" i="360" s="1"/>
  <c r="BY109" i="360"/>
  <c r="P109" i="360"/>
  <c r="CU34" i="373" s="1"/>
  <c r="N109" i="360"/>
  <c r="E109" i="360"/>
  <c r="D109" i="360"/>
  <c r="C109" i="360"/>
  <c r="CC107" i="360"/>
  <c r="CD107" i="360" s="1"/>
  <c r="CB107" i="360"/>
  <c r="K107" i="360"/>
  <c r="A107" i="360"/>
  <c r="A108" i="360" s="1"/>
  <c r="A109" i="360" s="1"/>
  <c r="A110" i="360" s="1"/>
  <c r="A111" i="360" s="1"/>
  <c r="A112" i="360" s="1"/>
  <c r="A113" i="360" s="1"/>
  <c r="A114" i="360" s="1"/>
  <c r="A115" i="360" s="1"/>
  <c r="A116" i="360" s="1"/>
  <c r="A117" i="360" s="1"/>
  <c r="A118" i="360" s="1"/>
  <c r="A119" i="360" s="1"/>
  <c r="A120" i="360" s="1"/>
  <c r="A121" i="360" s="1"/>
  <c r="A122" i="360" s="1"/>
  <c r="A123" i="360" s="1"/>
  <c r="A124" i="360" s="1"/>
  <c r="A125" i="360" s="1"/>
  <c r="A126" i="360" s="1"/>
  <c r="A127" i="360" s="1"/>
  <c r="A128" i="360" s="1"/>
  <c r="A129" i="360" s="1"/>
  <c r="A130" i="360" s="1"/>
  <c r="A131" i="360" s="1"/>
  <c r="A132" i="360" s="1"/>
  <c r="A134" i="360" s="1"/>
  <c r="A135" i="360" s="1"/>
  <c r="A136" i="360" s="1"/>
  <c r="A137" i="360" s="1"/>
  <c r="A138" i="360" s="1"/>
  <c r="BX102" i="360"/>
  <c r="BW102" i="360"/>
  <c r="BV102" i="360"/>
  <c r="BU102" i="360"/>
  <c r="BT102" i="360"/>
  <c r="BS102" i="360"/>
  <c r="BR102" i="360"/>
  <c r="BQ102" i="360"/>
  <c r="BP102" i="360"/>
  <c r="BO102" i="360"/>
  <c r="BN102" i="360"/>
  <c r="BM102" i="360"/>
  <c r="BL102" i="360"/>
  <c r="BK102" i="360"/>
  <c r="BJ102" i="360"/>
  <c r="BI102" i="360"/>
  <c r="BH102" i="360"/>
  <c r="BG102" i="360"/>
  <c r="BF102" i="360"/>
  <c r="BE102" i="360"/>
  <c r="BD102" i="360"/>
  <c r="BC102" i="360"/>
  <c r="BB102" i="360"/>
  <c r="BA102" i="360"/>
  <c r="X102" i="360"/>
  <c r="W102" i="360"/>
  <c r="V102" i="360"/>
  <c r="U102" i="360"/>
  <c r="T102" i="360"/>
  <c r="S102" i="360"/>
  <c r="R102" i="360"/>
  <c r="Q102" i="360"/>
  <c r="P102" i="360"/>
  <c r="P101" i="360"/>
  <c r="P100" i="360"/>
  <c r="N100" i="360"/>
  <c r="N99" i="360"/>
  <c r="BX98" i="360"/>
  <c r="BW98" i="360"/>
  <c r="BV98" i="360"/>
  <c r="BU98" i="360"/>
  <c r="BT98" i="360"/>
  <c r="BS98" i="360"/>
  <c r="BR98" i="360"/>
  <c r="BQ98" i="360"/>
  <c r="BP98" i="360"/>
  <c r="BO98" i="360"/>
  <c r="BN98" i="360"/>
  <c r="BM98" i="360"/>
  <c r="BL98" i="360"/>
  <c r="BK98" i="360"/>
  <c r="BJ98" i="360"/>
  <c r="BI98" i="360"/>
  <c r="BH98" i="360"/>
  <c r="BG98" i="360"/>
  <c r="BF98" i="360"/>
  <c r="BE98" i="360"/>
  <c r="BD98" i="360"/>
  <c r="BC98" i="360"/>
  <c r="BB98" i="360"/>
  <c r="BA98" i="360"/>
  <c r="X98" i="360"/>
  <c r="W98" i="360"/>
  <c r="V98" i="360"/>
  <c r="U98" i="360"/>
  <c r="T98" i="360"/>
  <c r="S98" i="360"/>
  <c r="R98" i="360"/>
  <c r="Q98" i="360"/>
  <c r="BX96" i="360"/>
  <c r="BW96" i="360"/>
  <c r="BV96" i="360"/>
  <c r="BU96" i="360"/>
  <c r="BT96" i="360"/>
  <c r="BS96" i="360"/>
  <c r="BR96" i="360"/>
  <c r="BQ96" i="360"/>
  <c r="BP96" i="360"/>
  <c r="BO96" i="360"/>
  <c r="BN96" i="360"/>
  <c r="BM96" i="360"/>
  <c r="BL96" i="360"/>
  <c r="BK96" i="360"/>
  <c r="BJ96" i="360"/>
  <c r="BI96" i="360"/>
  <c r="BH96" i="360"/>
  <c r="BG96" i="360"/>
  <c r="BF96" i="360"/>
  <c r="BE96" i="360"/>
  <c r="BD96" i="360"/>
  <c r="BC96" i="360"/>
  <c r="BB96" i="360"/>
  <c r="BA96" i="360"/>
  <c r="AZ96" i="360"/>
  <c r="AY96" i="360"/>
  <c r="AX96" i="360"/>
  <c r="AW96" i="360"/>
  <c r="AV96" i="360"/>
  <c r="AU96" i="360"/>
  <c r="AT96" i="360"/>
  <c r="AS96" i="360"/>
  <c r="AR96" i="360"/>
  <c r="AQ96" i="360"/>
  <c r="AP96" i="360"/>
  <c r="AO96" i="360"/>
  <c r="AN96" i="360"/>
  <c r="AM96" i="360"/>
  <c r="AL96" i="360"/>
  <c r="AK96" i="360"/>
  <c r="AJ96" i="360"/>
  <c r="AI96" i="360"/>
  <c r="AH96" i="360"/>
  <c r="AG96" i="360"/>
  <c r="AF96" i="360"/>
  <c r="AE96" i="360"/>
  <c r="AD96" i="360"/>
  <c r="AC96" i="360"/>
  <c r="AB96" i="360"/>
  <c r="AA96" i="360"/>
  <c r="Z96" i="360"/>
  <c r="Y96" i="360"/>
  <c r="X96" i="360"/>
  <c r="W96" i="360"/>
  <c r="V96" i="360"/>
  <c r="U96" i="360"/>
  <c r="T96" i="360"/>
  <c r="S96" i="360"/>
  <c r="R96" i="360"/>
  <c r="Q96" i="360"/>
  <c r="CA94" i="360"/>
  <c r="CB94" i="360" s="1"/>
  <c r="BZ94" i="360"/>
  <c r="BY94" i="360"/>
  <c r="P94" i="360"/>
  <c r="N94" i="360"/>
  <c r="D94" i="360"/>
  <c r="C94" i="360"/>
  <c r="CA93" i="360"/>
  <c r="E93" i="360" s="1"/>
  <c r="BZ93" i="360"/>
  <c r="CB93" i="360" s="1"/>
  <c r="BY93" i="360"/>
  <c r="P93" i="360"/>
  <c r="N93" i="360"/>
  <c r="C93" i="360"/>
  <c r="CA92" i="360"/>
  <c r="CB92" i="360" s="1"/>
  <c r="BZ92" i="360"/>
  <c r="BY92" i="360"/>
  <c r="P92" i="360"/>
  <c r="N92" i="360"/>
  <c r="D92" i="360"/>
  <c r="C92" i="360"/>
  <c r="CA91" i="360"/>
  <c r="E91" i="360" s="1"/>
  <c r="BZ91" i="360"/>
  <c r="CB91" i="360" s="1"/>
  <c r="BY91" i="360"/>
  <c r="P91" i="360"/>
  <c r="N91" i="360"/>
  <c r="C91" i="360"/>
  <c r="CA90" i="360"/>
  <c r="CB90" i="360" s="1"/>
  <c r="BZ90" i="360"/>
  <c r="BY90" i="360"/>
  <c r="P90" i="360"/>
  <c r="N90" i="360"/>
  <c r="D90" i="360"/>
  <c r="C90" i="360"/>
  <c r="CA89" i="360"/>
  <c r="E89" i="360" s="1"/>
  <c r="BZ89" i="360"/>
  <c r="CB89" i="360" s="1"/>
  <c r="BY89" i="360"/>
  <c r="P89" i="360"/>
  <c r="N89" i="360"/>
  <c r="C89" i="360"/>
  <c r="CA88" i="360"/>
  <c r="E88" i="360" s="1"/>
  <c r="BZ88" i="360"/>
  <c r="CB88" i="360" s="1"/>
  <c r="BY88" i="360"/>
  <c r="P88" i="360"/>
  <c r="N88" i="360"/>
  <c r="D88" i="360"/>
  <c r="C88" i="360"/>
  <c r="CA87" i="360"/>
  <c r="E87" i="360" s="1"/>
  <c r="BZ87" i="360"/>
  <c r="CB87" i="360" s="1"/>
  <c r="BY87" i="360"/>
  <c r="P87" i="360"/>
  <c r="N87" i="360"/>
  <c r="C87" i="360"/>
  <c r="CA86" i="360"/>
  <c r="E86" i="360" s="1"/>
  <c r="BZ86" i="360"/>
  <c r="CB86" i="360" s="1"/>
  <c r="BY86" i="360"/>
  <c r="P86" i="360"/>
  <c r="N86" i="360"/>
  <c r="D86" i="360"/>
  <c r="C86" i="360"/>
  <c r="CA85" i="360"/>
  <c r="E85" i="360" s="1"/>
  <c r="BZ85" i="360"/>
  <c r="CB85" i="360" s="1"/>
  <c r="BY85" i="360"/>
  <c r="P85" i="360"/>
  <c r="N85" i="360"/>
  <c r="C85" i="360"/>
  <c r="CA84" i="360"/>
  <c r="E84" i="360" s="1"/>
  <c r="BZ84" i="360"/>
  <c r="CB84" i="360" s="1"/>
  <c r="BY84" i="360"/>
  <c r="P84" i="360"/>
  <c r="N84" i="360"/>
  <c r="D84" i="360"/>
  <c r="C84" i="360"/>
  <c r="CA83" i="360"/>
  <c r="E83" i="360" s="1"/>
  <c r="BZ83" i="360"/>
  <c r="CB83" i="360" s="1"/>
  <c r="BY83" i="360"/>
  <c r="P83" i="360"/>
  <c r="N83" i="360"/>
  <c r="C83" i="360"/>
  <c r="CA82" i="360"/>
  <c r="E82" i="360" s="1"/>
  <c r="BZ82" i="360"/>
  <c r="CB82" i="360" s="1"/>
  <c r="BY82" i="360"/>
  <c r="P82" i="360"/>
  <c r="N82" i="360"/>
  <c r="D82" i="360"/>
  <c r="C82" i="360"/>
  <c r="CA81" i="360"/>
  <c r="E81" i="360" s="1"/>
  <c r="BZ81" i="360"/>
  <c r="CB81" i="360" s="1"/>
  <c r="BY81" i="360"/>
  <c r="P81" i="360"/>
  <c r="N81" i="360"/>
  <c r="C81" i="360"/>
  <c r="CA80" i="360"/>
  <c r="E80" i="360" s="1"/>
  <c r="BZ80" i="360"/>
  <c r="BY80" i="360"/>
  <c r="CB80" i="360" s="1"/>
  <c r="P80" i="360"/>
  <c r="N80" i="360"/>
  <c r="D80" i="360"/>
  <c r="C80" i="360"/>
  <c r="CA79" i="360"/>
  <c r="E79" i="360" s="1"/>
  <c r="BZ79" i="360"/>
  <c r="CB79" i="360" s="1"/>
  <c r="BY79" i="360"/>
  <c r="P79" i="360"/>
  <c r="N79" i="360"/>
  <c r="D79" i="360"/>
  <c r="C79" i="360"/>
  <c r="CA78" i="360"/>
  <c r="E78" i="360" s="1"/>
  <c r="BZ78" i="360"/>
  <c r="BY78" i="360"/>
  <c r="CB78" i="360" s="1"/>
  <c r="P78" i="360"/>
  <c r="N78" i="360"/>
  <c r="D78" i="360"/>
  <c r="C78" i="360"/>
  <c r="CA77" i="360"/>
  <c r="E77" i="360" s="1"/>
  <c r="BZ77" i="360"/>
  <c r="CB77" i="360" s="1"/>
  <c r="BY77" i="360"/>
  <c r="P77" i="360"/>
  <c r="N77" i="360"/>
  <c r="D77" i="360"/>
  <c r="C77" i="360"/>
  <c r="E76" i="360"/>
  <c r="CB76" i="360"/>
  <c r="CC76" i="360" s="1"/>
  <c r="P76" i="360"/>
  <c r="N76" i="360"/>
  <c r="D76" i="360"/>
  <c r="CA75" i="360"/>
  <c r="CA95" i="360" s="1"/>
  <c r="BZ75" i="360"/>
  <c r="BY75" i="360"/>
  <c r="C75" i="360" s="1"/>
  <c r="P75" i="360"/>
  <c r="N75" i="360"/>
  <c r="CC73" i="360"/>
  <c r="CD73" i="360" s="1"/>
  <c r="CB73" i="360"/>
  <c r="A73" i="360"/>
  <c r="Q53" i="360"/>
  <c r="O53" i="360"/>
  <c r="Q52" i="360"/>
  <c r="O52" i="360"/>
  <c r="O93" i="360" s="1"/>
  <c r="B93" i="360" s="1"/>
  <c r="Q51" i="360"/>
  <c r="O51" i="360"/>
  <c r="O92" i="360" s="1"/>
  <c r="B92" i="360" s="1"/>
  <c r="Q50" i="360"/>
  <c r="O50" i="360"/>
  <c r="Q49" i="360"/>
  <c r="O49" i="360"/>
  <c r="Q48" i="360"/>
  <c r="O48" i="360"/>
  <c r="Q47" i="360"/>
  <c r="O47" i="360"/>
  <c r="Q46" i="360"/>
  <c r="O46" i="360"/>
  <c r="O87" i="360" s="1"/>
  <c r="B87" i="360" s="1"/>
  <c r="Q45" i="360"/>
  <c r="O45" i="360"/>
  <c r="Q44" i="360"/>
  <c r="O44" i="360"/>
  <c r="O85" i="360" s="1"/>
  <c r="B85" i="360" s="1"/>
  <c r="CD43" i="360"/>
  <c r="Q43" i="360"/>
  <c r="O43" i="360"/>
  <c r="Q42" i="360"/>
  <c r="O42" i="360"/>
  <c r="Q41" i="360"/>
  <c r="O41" i="360"/>
  <c r="Q40" i="360"/>
  <c r="O40" i="360"/>
  <c r="O81" i="360" s="1"/>
  <c r="B81" i="360" s="1"/>
  <c r="Q39" i="360"/>
  <c r="O39" i="360"/>
  <c r="Q38" i="360"/>
  <c r="O38" i="360"/>
  <c r="O79" i="360" s="1"/>
  <c r="B79" i="360" s="1"/>
  <c r="Q37" i="360"/>
  <c r="O37" i="360"/>
  <c r="Q36" i="360"/>
  <c r="O36" i="360"/>
  <c r="Q35" i="360"/>
  <c r="O35" i="360"/>
  <c r="Q34" i="360"/>
  <c r="O34" i="360"/>
  <c r="O75" i="360" s="1"/>
  <c r="AZ27" i="360"/>
  <c r="BZ26" i="360"/>
  <c r="AZ23" i="360"/>
  <c r="AJ23" i="360"/>
  <c r="AZ21" i="360"/>
  <c r="BT97" i="360" s="1"/>
  <c r="BT101" i="360" s="1"/>
  <c r="U17" i="360"/>
  <c r="BR16" i="360"/>
  <c r="AJ16" i="360"/>
  <c r="U16" i="360"/>
  <c r="BR15" i="360"/>
  <c r="AJ15" i="360"/>
  <c r="U15" i="360"/>
  <c r="BR14" i="360"/>
  <c r="U14" i="360"/>
  <c r="BR13" i="360"/>
  <c r="U13" i="360"/>
  <c r="CB8" i="360"/>
  <c r="CB7" i="360"/>
  <c r="CB6" i="360"/>
  <c r="BX238" i="359"/>
  <c r="BW238" i="359"/>
  <c r="BV238" i="359"/>
  <c r="BU238" i="359"/>
  <c r="BT238" i="359"/>
  <c r="BS238" i="359"/>
  <c r="BR238" i="359"/>
  <c r="BQ238" i="359"/>
  <c r="BP238" i="359"/>
  <c r="BO238" i="359"/>
  <c r="BN238" i="359"/>
  <c r="BM238" i="359"/>
  <c r="BL238" i="359"/>
  <c r="BK238" i="359"/>
  <c r="BJ238" i="359"/>
  <c r="BI238" i="359"/>
  <c r="BH238" i="359"/>
  <c r="BG238" i="359"/>
  <c r="BF238" i="359"/>
  <c r="BE238" i="359"/>
  <c r="BD238" i="359"/>
  <c r="BC238" i="359"/>
  <c r="BB238" i="359"/>
  <c r="BA238" i="359"/>
  <c r="AZ238" i="359"/>
  <c r="AY238" i="359"/>
  <c r="AX238" i="359"/>
  <c r="AW238" i="359"/>
  <c r="AV238" i="359"/>
  <c r="AU238" i="359"/>
  <c r="AT238" i="359"/>
  <c r="AS238" i="359"/>
  <c r="AR238" i="359"/>
  <c r="AQ238" i="359"/>
  <c r="AP238" i="359"/>
  <c r="AO238" i="359"/>
  <c r="AN238" i="359"/>
  <c r="AM238" i="359"/>
  <c r="AL238" i="359"/>
  <c r="AK238" i="359"/>
  <c r="AJ238" i="359"/>
  <c r="AI238" i="359"/>
  <c r="AH238" i="359"/>
  <c r="AG238" i="359"/>
  <c r="AF238" i="359"/>
  <c r="AE238" i="359"/>
  <c r="AD238" i="359"/>
  <c r="AC238" i="359"/>
  <c r="AB238" i="359"/>
  <c r="AA238" i="359"/>
  <c r="Z238" i="359"/>
  <c r="Y238" i="359"/>
  <c r="X238" i="359"/>
  <c r="W238" i="359"/>
  <c r="V238" i="359"/>
  <c r="U238" i="359"/>
  <c r="T238" i="359"/>
  <c r="S238" i="359"/>
  <c r="R238" i="359"/>
  <c r="Q238" i="359"/>
  <c r="P238" i="359"/>
  <c r="H238" i="359"/>
  <c r="CC236" i="359" s="1"/>
  <c r="CD236" i="359" s="1"/>
  <c r="P237" i="359"/>
  <c r="BX236" i="359"/>
  <c r="BW236" i="359"/>
  <c r="BV236" i="359"/>
  <c r="BU236" i="359"/>
  <c r="BT236" i="359"/>
  <c r="BS236" i="359"/>
  <c r="BR236" i="359"/>
  <c r="BQ236" i="359"/>
  <c r="BP236" i="359"/>
  <c r="BO236" i="359"/>
  <c r="BN236" i="359"/>
  <c r="BM236" i="359"/>
  <c r="BL236" i="359"/>
  <c r="BK236" i="359"/>
  <c r="BJ236" i="359"/>
  <c r="BI236" i="359"/>
  <c r="BH236" i="359"/>
  <c r="BG236" i="359"/>
  <c r="BF236" i="359"/>
  <c r="BE236" i="359"/>
  <c r="BD236" i="359"/>
  <c r="BC236" i="359"/>
  <c r="BB236" i="359"/>
  <c r="BA236" i="359"/>
  <c r="AZ236" i="359"/>
  <c r="AY236" i="359"/>
  <c r="AX236" i="359"/>
  <c r="AW236" i="359"/>
  <c r="AV236" i="359"/>
  <c r="AU236" i="359"/>
  <c r="AT236" i="359"/>
  <c r="AS236" i="359"/>
  <c r="AR236" i="359"/>
  <c r="AQ236" i="359"/>
  <c r="AP236" i="359"/>
  <c r="AO236" i="359"/>
  <c r="AN236" i="359"/>
  <c r="AM236" i="359"/>
  <c r="AL236" i="359"/>
  <c r="AK236" i="359"/>
  <c r="AJ236" i="359"/>
  <c r="AI236" i="359"/>
  <c r="AH236" i="359"/>
  <c r="AG236" i="359"/>
  <c r="AF236" i="359"/>
  <c r="AE236" i="359"/>
  <c r="AD236" i="359"/>
  <c r="AC236" i="359"/>
  <c r="AB236" i="359"/>
  <c r="AA236" i="359"/>
  <c r="Z236" i="359"/>
  <c r="Y236" i="359"/>
  <c r="X236" i="359"/>
  <c r="W236" i="359"/>
  <c r="V236" i="359"/>
  <c r="U236" i="359"/>
  <c r="T236" i="359"/>
  <c r="S236" i="359"/>
  <c r="R236" i="359"/>
  <c r="Q236" i="359"/>
  <c r="P236" i="359"/>
  <c r="N236" i="359"/>
  <c r="BX235" i="359"/>
  <c r="BW235" i="359"/>
  <c r="BV235" i="359"/>
  <c r="BU235" i="359"/>
  <c r="BT235" i="359"/>
  <c r="BS235" i="359"/>
  <c r="BR235" i="359"/>
  <c r="BQ235" i="359"/>
  <c r="BP235" i="359"/>
  <c r="BO235" i="359"/>
  <c r="BN235" i="359"/>
  <c r="BM235" i="359"/>
  <c r="BL235" i="359"/>
  <c r="BK235" i="359"/>
  <c r="BJ235" i="359"/>
  <c r="BI235" i="359"/>
  <c r="BH235" i="359"/>
  <c r="BG235" i="359"/>
  <c r="BF235" i="359"/>
  <c r="BE235" i="359"/>
  <c r="BD235" i="359"/>
  <c r="BC235" i="359"/>
  <c r="BB235" i="359"/>
  <c r="BA235" i="359"/>
  <c r="AZ235" i="359"/>
  <c r="AY235" i="359"/>
  <c r="AX235" i="359"/>
  <c r="AW235" i="359"/>
  <c r="AV235" i="359"/>
  <c r="AU235" i="359"/>
  <c r="AT235" i="359"/>
  <c r="AS235" i="359"/>
  <c r="AR235" i="359"/>
  <c r="AQ235" i="359"/>
  <c r="AP235" i="359"/>
  <c r="AO235" i="359"/>
  <c r="AN235" i="359"/>
  <c r="AM235" i="359"/>
  <c r="AL235" i="359"/>
  <c r="AK235" i="359"/>
  <c r="AJ235" i="359"/>
  <c r="AI235" i="359"/>
  <c r="AH235" i="359"/>
  <c r="AG235" i="359"/>
  <c r="AF235" i="359"/>
  <c r="AE235" i="359"/>
  <c r="AD235" i="359"/>
  <c r="AC235" i="359"/>
  <c r="AB235" i="359"/>
  <c r="AA235" i="359"/>
  <c r="Z235" i="359"/>
  <c r="Y235" i="359"/>
  <c r="X235" i="359"/>
  <c r="W235" i="359"/>
  <c r="V235" i="359"/>
  <c r="U235" i="359"/>
  <c r="T235" i="359"/>
  <c r="S235" i="359"/>
  <c r="R235" i="359"/>
  <c r="Q235" i="359"/>
  <c r="N235" i="359"/>
  <c r="BX234" i="359"/>
  <c r="BW234" i="359"/>
  <c r="BV234" i="359"/>
  <c r="BU234" i="359"/>
  <c r="BT234" i="359"/>
  <c r="BS234" i="359"/>
  <c r="BR234" i="359"/>
  <c r="BQ234" i="359"/>
  <c r="BP234" i="359"/>
  <c r="BO234" i="359"/>
  <c r="BN234" i="359"/>
  <c r="BM234" i="359"/>
  <c r="BL234" i="359"/>
  <c r="BK234" i="359"/>
  <c r="BJ234" i="359"/>
  <c r="BI234" i="359"/>
  <c r="BH234" i="359"/>
  <c r="BG234" i="359"/>
  <c r="BF234" i="359"/>
  <c r="BE234" i="359"/>
  <c r="BD234" i="359"/>
  <c r="BC234" i="359"/>
  <c r="BB234" i="359"/>
  <c r="BA234" i="359"/>
  <c r="AZ234" i="359"/>
  <c r="AY234" i="359"/>
  <c r="AX234" i="359"/>
  <c r="AW234" i="359"/>
  <c r="AV234" i="359"/>
  <c r="AU234" i="359"/>
  <c r="AT234" i="359"/>
  <c r="AS234" i="359"/>
  <c r="AR234" i="359"/>
  <c r="AQ234" i="359"/>
  <c r="AP234" i="359"/>
  <c r="AO234" i="359"/>
  <c r="AN234" i="359"/>
  <c r="AM234" i="359"/>
  <c r="AL234" i="359"/>
  <c r="AK234" i="359"/>
  <c r="AJ234" i="359"/>
  <c r="AI234" i="359"/>
  <c r="AH234" i="359"/>
  <c r="AG234" i="359"/>
  <c r="AF234" i="359"/>
  <c r="AE234" i="359"/>
  <c r="AD234" i="359"/>
  <c r="AC234" i="359"/>
  <c r="AB234" i="359"/>
  <c r="AA234" i="359"/>
  <c r="Z234" i="359"/>
  <c r="Y234" i="359"/>
  <c r="X234" i="359"/>
  <c r="W234" i="359"/>
  <c r="V234" i="359"/>
  <c r="U234" i="359"/>
  <c r="T234" i="359"/>
  <c r="S234" i="359"/>
  <c r="R234" i="359"/>
  <c r="Q234" i="359"/>
  <c r="CC232" i="359"/>
  <c r="CD232" i="359" s="1"/>
  <c r="BX232" i="359"/>
  <c r="BW232" i="359"/>
  <c r="BV232" i="359"/>
  <c r="BU232" i="359"/>
  <c r="BT232" i="359"/>
  <c r="BS232" i="359"/>
  <c r="BR232" i="359"/>
  <c r="BQ232" i="359"/>
  <c r="BP232" i="359"/>
  <c r="BO232" i="359"/>
  <c r="BN232" i="359"/>
  <c r="BM232" i="359"/>
  <c r="BL232" i="359"/>
  <c r="BK232" i="359"/>
  <c r="BJ232" i="359"/>
  <c r="BI232" i="359"/>
  <c r="BH232" i="359"/>
  <c r="BG232" i="359"/>
  <c r="BF232" i="359"/>
  <c r="BE232" i="359"/>
  <c r="BD232" i="359"/>
  <c r="BC232" i="359"/>
  <c r="BB232" i="359"/>
  <c r="BA232" i="359"/>
  <c r="AZ232" i="359"/>
  <c r="AY232" i="359"/>
  <c r="AX232" i="359"/>
  <c r="AW232" i="359"/>
  <c r="AV232" i="359"/>
  <c r="AU232" i="359"/>
  <c r="AT232" i="359"/>
  <c r="AS232" i="359"/>
  <c r="AR232" i="359"/>
  <c r="AQ232" i="359"/>
  <c r="AP232" i="359"/>
  <c r="AO232" i="359"/>
  <c r="AN232" i="359"/>
  <c r="AM232" i="359"/>
  <c r="AL232" i="359"/>
  <c r="AK232" i="359"/>
  <c r="AJ232" i="359"/>
  <c r="AI232" i="359"/>
  <c r="AH232" i="359"/>
  <c r="AG232" i="359"/>
  <c r="AF232" i="359"/>
  <c r="AE232" i="359"/>
  <c r="AD232" i="359"/>
  <c r="AC232" i="359"/>
  <c r="AB232" i="359"/>
  <c r="AA232" i="359"/>
  <c r="Z232" i="359"/>
  <c r="Y232" i="359"/>
  <c r="X232" i="359"/>
  <c r="W232" i="359"/>
  <c r="V232" i="359"/>
  <c r="U232" i="359"/>
  <c r="T232" i="359"/>
  <c r="S232" i="359"/>
  <c r="R232" i="359"/>
  <c r="Q232" i="359"/>
  <c r="CA230" i="359"/>
  <c r="BZ230" i="359"/>
  <c r="BY230" i="359"/>
  <c r="CB230" i="359" s="1"/>
  <c r="P230" i="359"/>
  <c r="N230" i="359"/>
  <c r="E230" i="359"/>
  <c r="D230" i="359"/>
  <c r="CA229" i="359"/>
  <c r="BZ229" i="359"/>
  <c r="BY229" i="359"/>
  <c r="CB229" i="359" s="1"/>
  <c r="P229" i="359"/>
  <c r="N229" i="359"/>
  <c r="E229" i="359"/>
  <c r="D229" i="359"/>
  <c r="CA228" i="359"/>
  <c r="BZ228" i="359"/>
  <c r="BY228" i="359"/>
  <c r="CB228" i="359" s="1"/>
  <c r="P228" i="359"/>
  <c r="N228" i="359"/>
  <c r="E228" i="359"/>
  <c r="D228" i="359"/>
  <c r="CA227" i="359"/>
  <c r="BZ227" i="359"/>
  <c r="BY227" i="359"/>
  <c r="CB227" i="359" s="1"/>
  <c r="P227" i="359"/>
  <c r="N227" i="359"/>
  <c r="E227" i="359"/>
  <c r="D227" i="359"/>
  <c r="CA226" i="359"/>
  <c r="BZ226" i="359"/>
  <c r="BY226" i="359"/>
  <c r="CB226" i="359" s="1"/>
  <c r="P226" i="359"/>
  <c r="N226" i="359"/>
  <c r="E226" i="359"/>
  <c r="D226" i="359"/>
  <c r="CA225" i="359"/>
  <c r="BZ225" i="359"/>
  <c r="BY225" i="359"/>
  <c r="CB225" i="359" s="1"/>
  <c r="P225" i="359"/>
  <c r="N225" i="359"/>
  <c r="E225" i="359"/>
  <c r="D225" i="359"/>
  <c r="CA224" i="359"/>
  <c r="BZ224" i="359"/>
  <c r="BY224" i="359"/>
  <c r="CB224" i="359" s="1"/>
  <c r="P224" i="359"/>
  <c r="N224" i="359"/>
  <c r="E224" i="359"/>
  <c r="D224" i="359"/>
  <c r="CA223" i="359"/>
  <c r="BZ223" i="359"/>
  <c r="BY223" i="359"/>
  <c r="CB223" i="359" s="1"/>
  <c r="P223" i="359"/>
  <c r="N223" i="359"/>
  <c r="E223" i="359"/>
  <c r="D223" i="359"/>
  <c r="CA222" i="359"/>
  <c r="BZ222" i="359"/>
  <c r="BY222" i="359"/>
  <c r="CB222" i="359" s="1"/>
  <c r="P222" i="359"/>
  <c r="N222" i="359"/>
  <c r="E222" i="359"/>
  <c r="D222" i="359"/>
  <c r="CA221" i="359"/>
  <c r="BZ221" i="359"/>
  <c r="BY221" i="359"/>
  <c r="CB221" i="359" s="1"/>
  <c r="P221" i="359"/>
  <c r="N221" i="359"/>
  <c r="E221" i="359"/>
  <c r="D221" i="359"/>
  <c r="CA220" i="359"/>
  <c r="BZ220" i="359"/>
  <c r="BY220" i="359"/>
  <c r="CB220" i="359" s="1"/>
  <c r="P220" i="359"/>
  <c r="N220" i="359"/>
  <c r="E220" i="359"/>
  <c r="D220" i="359"/>
  <c r="CA219" i="359"/>
  <c r="BZ219" i="359"/>
  <c r="BY219" i="359"/>
  <c r="CB219" i="359" s="1"/>
  <c r="P219" i="359"/>
  <c r="N219" i="359"/>
  <c r="E219" i="359"/>
  <c r="D219" i="359"/>
  <c r="CA218" i="359"/>
  <c r="BZ218" i="359"/>
  <c r="BY218" i="359"/>
  <c r="CB218" i="359" s="1"/>
  <c r="P218" i="359"/>
  <c r="N218" i="359"/>
  <c r="E218" i="359"/>
  <c r="D218" i="359"/>
  <c r="CA217" i="359"/>
  <c r="BZ217" i="359"/>
  <c r="BY217" i="359"/>
  <c r="CB217" i="359" s="1"/>
  <c r="P217" i="359"/>
  <c r="N217" i="359"/>
  <c r="E217" i="359"/>
  <c r="D217" i="359"/>
  <c r="CA216" i="359"/>
  <c r="BZ216" i="359"/>
  <c r="BY216" i="359"/>
  <c r="CB216" i="359" s="1"/>
  <c r="P216" i="359"/>
  <c r="N216" i="359"/>
  <c r="E216" i="359"/>
  <c r="D216" i="359"/>
  <c r="CA215" i="359"/>
  <c r="BZ215" i="359"/>
  <c r="BY215" i="359"/>
  <c r="CB215" i="359" s="1"/>
  <c r="P215" i="359"/>
  <c r="N215" i="359"/>
  <c r="E215" i="359"/>
  <c r="D215" i="359"/>
  <c r="CA214" i="359"/>
  <c r="BZ214" i="359"/>
  <c r="BY214" i="359"/>
  <c r="CB214" i="359" s="1"/>
  <c r="P214" i="359"/>
  <c r="N214" i="359"/>
  <c r="E214" i="359"/>
  <c r="D214" i="359"/>
  <c r="CA213" i="359"/>
  <c r="BZ213" i="359"/>
  <c r="BY213" i="359"/>
  <c r="CB213" i="359" s="1"/>
  <c r="P213" i="359"/>
  <c r="N213" i="359"/>
  <c r="E213" i="359"/>
  <c r="D213" i="359"/>
  <c r="CA212" i="359"/>
  <c r="BZ212" i="359"/>
  <c r="BY212" i="359"/>
  <c r="CB212" i="359" s="1"/>
  <c r="P212" i="359"/>
  <c r="N212" i="359"/>
  <c r="E212" i="359"/>
  <c r="D212" i="359"/>
  <c r="CA211" i="359"/>
  <c r="CA231" i="359" s="1"/>
  <c r="BZ211" i="359"/>
  <c r="BY211" i="359"/>
  <c r="C211" i="359" s="1"/>
  <c r="P211" i="359"/>
  <c r="CS60" i="373" s="1"/>
  <c r="N211" i="359"/>
  <c r="CC209" i="359"/>
  <c r="CD209" i="359" s="1"/>
  <c r="CB209" i="359"/>
  <c r="K209" i="359" s="1"/>
  <c r="A209" i="359"/>
  <c r="A210" i="359" s="1"/>
  <c r="A211" i="359" s="1"/>
  <c r="A212" i="359" s="1"/>
  <c r="A213" i="359" s="1"/>
  <c r="A214" i="359" s="1"/>
  <c r="A215" i="359" s="1"/>
  <c r="A216" i="359" s="1"/>
  <c r="A217" i="359" s="1"/>
  <c r="A218" i="359" s="1"/>
  <c r="A219" i="359" s="1"/>
  <c r="A220" i="359" s="1"/>
  <c r="A221" i="359" s="1"/>
  <c r="A222" i="359" s="1"/>
  <c r="A223" i="359" s="1"/>
  <c r="A224" i="359" s="1"/>
  <c r="A225" i="359" s="1"/>
  <c r="A226" i="359" s="1"/>
  <c r="A227" i="359" s="1"/>
  <c r="A228" i="359" s="1"/>
  <c r="A229" i="359" s="1"/>
  <c r="A230" i="359" s="1"/>
  <c r="A231" i="359" s="1"/>
  <c r="A232" i="359" s="1"/>
  <c r="A233" i="359" s="1"/>
  <c r="A234" i="359" s="1"/>
  <c r="A236" i="359" s="1"/>
  <c r="A237" i="359" s="1"/>
  <c r="A238" i="359" s="1"/>
  <c r="A239" i="359" s="1"/>
  <c r="A240" i="359" s="1"/>
  <c r="BX204" i="359"/>
  <c r="BW204" i="359"/>
  <c r="BV204" i="359"/>
  <c r="BU204" i="359"/>
  <c r="BT204" i="359"/>
  <c r="BS204" i="359"/>
  <c r="BR204" i="359"/>
  <c r="BQ204" i="359"/>
  <c r="BP204" i="359"/>
  <c r="BO204" i="359"/>
  <c r="BN204" i="359"/>
  <c r="BM204" i="359"/>
  <c r="BL204" i="359"/>
  <c r="BK204" i="359"/>
  <c r="BJ204" i="359"/>
  <c r="BI204" i="359"/>
  <c r="BH204" i="359"/>
  <c r="BG204" i="359"/>
  <c r="BF204" i="359"/>
  <c r="BE204" i="359"/>
  <c r="BD204" i="359"/>
  <c r="BC204" i="359"/>
  <c r="BB204" i="359"/>
  <c r="BA204" i="359"/>
  <c r="AZ204" i="359"/>
  <c r="AY204" i="359"/>
  <c r="AX204" i="359"/>
  <c r="AW204" i="359"/>
  <c r="AV204" i="359"/>
  <c r="AU204" i="359"/>
  <c r="AT204" i="359"/>
  <c r="AS204" i="359"/>
  <c r="AR204" i="359"/>
  <c r="AQ204" i="359"/>
  <c r="AP204" i="359"/>
  <c r="AO204" i="359"/>
  <c r="AN204" i="359"/>
  <c r="AM204" i="359"/>
  <c r="AL204" i="359"/>
  <c r="AK204" i="359"/>
  <c r="AJ204" i="359"/>
  <c r="AI204" i="359"/>
  <c r="AH204" i="359"/>
  <c r="AG204" i="359"/>
  <c r="AF204" i="359"/>
  <c r="AE204" i="359"/>
  <c r="AD204" i="359"/>
  <c r="AC204" i="359"/>
  <c r="AB204" i="359"/>
  <c r="AA204" i="359"/>
  <c r="Z204" i="359"/>
  <c r="Y204" i="359"/>
  <c r="X204" i="359"/>
  <c r="W204" i="359"/>
  <c r="V204" i="359"/>
  <c r="U204" i="359"/>
  <c r="T204" i="359"/>
  <c r="S204" i="359"/>
  <c r="R204" i="359"/>
  <c r="Q204" i="359"/>
  <c r="P204" i="359"/>
  <c r="H204" i="359"/>
  <c r="CC202" i="359" s="1"/>
  <c r="CD202" i="359" s="1"/>
  <c r="P203" i="359"/>
  <c r="BX202" i="359"/>
  <c r="BW202" i="359"/>
  <c r="BV202" i="359"/>
  <c r="BU202" i="359"/>
  <c r="BT202" i="359"/>
  <c r="BS202" i="359"/>
  <c r="BR202" i="359"/>
  <c r="BQ202" i="359"/>
  <c r="BP202" i="359"/>
  <c r="BO202" i="359"/>
  <c r="BN202" i="359"/>
  <c r="BM202" i="359"/>
  <c r="BL202" i="359"/>
  <c r="BK202" i="359"/>
  <c r="BJ202" i="359"/>
  <c r="BI202" i="359"/>
  <c r="BH202" i="359"/>
  <c r="BG202" i="359"/>
  <c r="BF202" i="359"/>
  <c r="BE202" i="359"/>
  <c r="BD202" i="359"/>
  <c r="BC202" i="359"/>
  <c r="BB202" i="359"/>
  <c r="BA202" i="359"/>
  <c r="AZ202" i="359"/>
  <c r="AY202" i="359"/>
  <c r="AX202" i="359"/>
  <c r="AW202" i="359"/>
  <c r="AV202" i="359"/>
  <c r="AU202" i="359"/>
  <c r="AT202" i="359"/>
  <c r="AS202" i="359"/>
  <c r="AR202" i="359"/>
  <c r="AQ202" i="359"/>
  <c r="AP202" i="359"/>
  <c r="AO202" i="359"/>
  <c r="AN202" i="359"/>
  <c r="AM202" i="359"/>
  <c r="AL202" i="359"/>
  <c r="AK202" i="359"/>
  <c r="AJ202" i="359"/>
  <c r="AI202" i="359"/>
  <c r="AH202" i="359"/>
  <c r="AG202" i="359"/>
  <c r="AF202" i="359"/>
  <c r="AE202" i="359"/>
  <c r="AD202" i="359"/>
  <c r="AC202" i="359"/>
  <c r="AB202" i="359"/>
  <c r="AA202" i="359"/>
  <c r="Z202" i="359"/>
  <c r="Y202" i="359"/>
  <c r="X202" i="359"/>
  <c r="W202" i="359"/>
  <c r="V202" i="359"/>
  <c r="U202" i="359"/>
  <c r="T202" i="359"/>
  <c r="S202" i="359"/>
  <c r="R202" i="359"/>
  <c r="Q202" i="359"/>
  <c r="P202" i="359"/>
  <c r="N202" i="359"/>
  <c r="BX201" i="359"/>
  <c r="BW201" i="359"/>
  <c r="BV201" i="359"/>
  <c r="BU201" i="359"/>
  <c r="BT201" i="359"/>
  <c r="BS201" i="359"/>
  <c r="BR201" i="359"/>
  <c r="BQ201" i="359"/>
  <c r="BP201" i="359"/>
  <c r="BO201" i="359"/>
  <c r="BN201" i="359"/>
  <c r="BM201" i="359"/>
  <c r="BL201" i="359"/>
  <c r="BK201" i="359"/>
  <c r="BJ201" i="359"/>
  <c r="BI201" i="359"/>
  <c r="BH201" i="359"/>
  <c r="BG201" i="359"/>
  <c r="BF201" i="359"/>
  <c r="BE201" i="359"/>
  <c r="BD201" i="359"/>
  <c r="BC201" i="359"/>
  <c r="BB201" i="359"/>
  <c r="BA201" i="359"/>
  <c r="AZ201" i="359"/>
  <c r="AY201" i="359"/>
  <c r="AX201" i="359"/>
  <c r="AW201" i="359"/>
  <c r="AV201" i="359"/>
  <c r="AU201" i="359"/>
  <c r="AT201" i="359"/>
  <c r="AS201" i="359"/>
  <c r="AR201" i="359"/>
  <c r="AQ201" i="359"/>
  <c r="AP201" i="359"/>
  <c r="AO201" i="359"/>
  <c r="AN201" i="359"/>
  <c r="AM201" i="359"/>
  <c r="AL201" i="359"/>
  <c r="AK201" i="359"/>
  <c r="AJ201" i="359"/>
  <c r="AI201" i="359"/>
  <c r="AH201" i="359"/>
  <c r="AG201" i="359"/>
  <c r="AF201" i="359"/>
  <c r="AE201" i="359"/>
  <c r="AD201" i="359"/>
  <c r="AC201" i="359"/>
  <c r="AB201" i="359"/>
  <c r="AA201" i="359"/>
  <c r="Z201" i="359"/>
  <c r="Y201" i="359"/>
  <c r="X201" i="359"/>
  <c r="W201" i="359"/>
  <c r="V201" i="359"/>
  <c r="U201" i="359"/>
  <c r="T201" i="359"/>
  <c r="S201" i="359"/>
  <c r="R201" i="359"/>
  <c r="Q201" i="359"/>
  <c r="N201" i="359"/>
  <c r="BX200" i="359"/>
  <c r="BW200" i="359"/>
  <c r="BV200" i="359"/>
  <c r="BU200" i="359"/>
  <c r="BT200" i="359"/>
  <c r="BS200" i="359"/>
  <c r="BR200" i="359"/>
  <c r="BQ200" i="359"/>
  <c r="BP200" i="359"/>
  <c r="BO200" i="359"/>
  <c r="BN200" i="359"/>
  <c r="BM200" i="359"/>
  <c r="BL200" i="359"/>
  <c r="BK200" i="359"/>
  <c r="BJ200" i="359"/>
  <c r="BI200" i="359"/>
  <c r="BH200" i="359"/>
  <c r="BG200" i="359"/>
  <c r="BF200" i="359"/>
  <c r="BE200" i="359"/>
  <c r="BD200" i="359"/>
  <c r="BC200" i="359"/>
  <c r="BB200" i="359"/>
  <c r="BA200" i="359"/>
  <c r="AZ200" i="359"/>
  <c r="AY200" i="359"/>
  <c r="AX200" i="359"/>
  <c r="AW200" i="359"/>
  <c r="AV200" i="359"/>
  <c r="AU200" i="359"/>
  <c r="AT200" i="359"/>
  <c r="AS200" i="359"/>
  <c r="AR200" i="359"/>
  <c r="AQ200" i="359"/>
  <c r="AP200" i="359"/>
  <c r="AO200" i="359"/>
  <c r="AN200" i="359"/>
  <c r="AM200" i="359"/>
  <c r="AL200" i="359"/>
  <c r="AK200" i="359"/>
  <c r="AJ200" i="359"/>
  <c r="AI200" i="359"/>
  <c r="AH200" i="359"/>
  <c r="AG200" i="359"/>
  <c r="AF200" i="359"/>
  <c r="AE200" i="359"/>
  <c r="AD200" i="359"/>
  <c r="AC200" i="359"/>
  <c r="AB200" i="359"/>
  <c r="AA200" i="359"/>
  <c r="Z200" i="359"/>
  <c r="Y200" i="359"/>
  <c r="X200" i="359"/>
  <c r="W200" i="359"/>
  <c r="V200" i="359"/>
  <c r="U200" i="359"/>
  <c r="T200" i="359"/>
  <c r="S200" i="359"/>
  <c r="R200" i="359"/>
  <c r="Q200" i="359"/>
  <c r="CC198" i="359"/>
  <c r="CD198" i="359" s="1"/>
  <c r="BX198" i="359"/>
  <c r="BW198" i="359"/>
  <c r="BV198" i="359"/>
  <c r="BU198" i="359"/>
  <c r="BT198" i="359"/>
  <c r="BS198" i="359"/>
  <c r="BR198" i="359"/>
  <c r="BQ198" i="359"/>
  <c r="BP198" i="359"/>
  <c r="BO198" i="359"/>
  <c r="BN198" i="359"/>
  <c r="BM198" i="359"/>
  <c r="BL198" i="359"/>
  <c r="BK198" i="359"/>
  <c r="BJ198" i="359"/>
  <c r="BI198" i="359"/>
  <c r="BH198" i="359"/>
  <c r="BG198" i="359"/>
  <c r="BF198" i="359"/>
  <c r="BE198" i="359"/>
  <c r="BD198" i="359"/>
  <c r="BC198" i="359"/>
  <c r="BB198" i="359"/>
  <c r="BA198" i="359"/>
  <c r="AZ198" i="359"/>
  <c r="AY198" i="359"/>
  <c r="AX198" i="359"/>
  <c r="AW198" i="359"/>
  <c r="AV198" i="359"/>
  <c r="AU198" i="359"/>
  <c r="AT198" i="359"/>
  <c r="AS198" i="359"/>
  <c r="AR198" i="359"/>
  <c r="AQ198" i="359"/>
  <c r="AP198" i="359"/>
  <c r="AO198" i="359"/>
  <c r="AN198" i="359"/>
  <c r="AM198" i="359"/>
  <c r="AL198" i="359"/>
  <c r="AK198" i="359"/>
  <c r="AJ198" i="359"/>
  <c r="AI198" i="359"/>
  <c r="AH198" i="359"/>
  <c r="AG198" i="359"/>
  <c r="AF198" i="359"/>
  <c r="AE198" i="359"/>
  <c r="AD198" i="359"/>
  <c r="AC198" i="359"/>
  <c r="AB198" i="359"/>
  <c r="AA198" i="359"/>
  <c r="Z198" i="359"/>
  <c r="Y198" i="359"/>
  <c r="X198" i="359"/>
  <c r="W198" i="359"/>
  <c r="V198" i="359"/>
  <c r="U198" i="359"/>
  <c r="T198" i="359"/>
  <c r="S198" i="359"/>
  <c r="R198" i="359"/>
  <c r="Q198" i="359"/>
  <c r="CA196" i="359"/>
  <c r="E196" i="359" s="1"/>
  <c r="BZ196" i="359"/>
  <c r="D196" i="359" s="1"/>
  <c r="BY196" i="359"/>
  <c r="P196" i="359"/>
  <c r="N196" i="359"/>
  <c r="C196" i="359"/>
  <c r="CA195" i="359"/>
  <c r="BZ195" i="359"/>
  <c r="BY195" i="359"/>
  <c r="P195" i="359"/>
  <c r="N195" i="359"/>
  <c r="E195" i="359"/>
  <c r="D195" i="359"/>
  <c r="C195" i="359"/>
  <c r="CA194" i="359"/>
  <c r="BZ194" i="359"/>
  <c r="D194" i="359" s="1"/>
  <c r="BY194" i="359"/>
  <c r="P194" i="359"/>
  <c r="N194" i="359"/>
  <c r="E194" i="359"/>
  <c r="CA193" i="359"/>
  <c r="E193" i="359" s="1"/>
  <c r="BZ193" i="359"/>
  <c r="BY193" i="359"/>
  <c r="P193" i="359"/>
  <c r="N193" i="359"/>
  <c r="D193" i="359"/>
  <c r="CB192" i="359"/>
  <c r="CA192" i="359"/>
  <c r="BZ192" i="359"/>
  <c r="BY192" i="359"/>
  <c r="C192" i="359" s="1"/>
  <c r="P192" i="359"/>
  <c r="N192" i="359"/>
  <c r="E192" i="359"/>
  <c r="D192" i="359"/>
  <c r="CA191" i="359"/>
  <c r="E191" i="359" s="1"/>
  <c r="BZ191" i="359"/>
  <c r="BY191" i="359"/>
  <c r="P191" i="359"/>
  <c r="N191" i="359"/>
  <c r="D191" i="359"/>
  <c r="CB190" i="359"/>
  <c r="CA190" i="359"/>
  <c r="BZ190" i="359"/>
  <c r="BY190" i="359"/>
  <c r="C190" i="359" s="1"/>
  <c r="P190" i="359"/>
  <c r="N190" i="359"/>
  <c r="E190" i="359"/>
  <c r="D190" i="359"/>
  <c r="CA189" i="359"/>
  <c r="E189" i="359" s="1"/>
  <c r="BZ189" i="359"/>
  <c r="BY189" i="359"/>
  <c r="P189" i="359"/>
  <c r="N189" i="359"/>
  <c r="D189" i="359"/>
  <c r="CB188" i="359"/>
  <c r="CA188" i="359"/>
  <c r="BZ188" i="359"/>
  <c r="BY188" i="359"/>
  <c r="C188" i="359" s="1"/>
  <c r="P188" i="359"/>
  <c r="N188" i="359"/>
  <c r="E188" i="359"/>
  <c r="D188" i="359"/>
  <c r="CA187" i="359"/>
  <c r="E187" i="359" s="1"/>
  <c r="BZ187" i="359"/>
  <c r="BY187" i="359"/>
  <c r="P187" i="359"/>
  <c r="N187" i="359"/>
  <c r="D187" i="359"/>
  <c r="CB186" i="359"/>
  <c r="CA186" i="359"/>
  <c r="BZ186" i="359"/>
  <c r="BY186" i="359"/>
  <c r="C186" i="359" s="1"/>
  <c r="P186" i="359"/>
  <c r="N186" i="359"/>
  <c r="E186" i="359"/>
  <c r="D186" i="359"/>
  <c r="CA185" i="359"/>
  <c r="E185" i="359" s="1"/>
  <c r="BZ185" i="359"/>
  <c r="BY185" i="359"/>
  <c r="P185" i="359"/>
  <c r="N185" i="359"/>
  <c r="D185" i="359"/>
  <c r="CB184" i="359"/>
  <c r="CA184" i="359"/>
  <c r="BZ184" i="359"/>
  <c r="BY184" i="359"/>
  <c r="C184" i="359" s="1"/>
  <c r="P184" i="359"/>
  <c r="N184" i="359"/>
  <c r="E184" i="359"/>
  <c r="D184" i="359"/>
  <c r="CA183" i="359"/>
  <c r="BZ183" i="359"/>
  <c r="BY183" i="359"/>
  <c r="CB183" i="359" s="1"/>
  <c r="P183" i="359"/>
  <c r="N183" i="359"/>
  <c r="E183" i="359"/>
  <c r="D183" i="359"/>
  <c r="C183" i="359"/>
  <c r="CA182" i="359"/>
  <c r="BZ182" i="359"/>
  <c r="BY182" i="359"/>
  <c r="CB182" i="359" s="1"/>
  <c r="P182" i="359"/>
  <c r="N182" i="359"/>
  <c r="E182" i="359"/>
  <c r="D182" i="359"/>
  <c r="C182" i="359"/>
  <c r="CA181" i="359"/>
  <c r="BZ181" i="359"/>
  <c r="BY181" i="359"/>
  <c r="CB181" i="359" s="1"/>
  <c r="P181" i="359"/>
  <c r="N181" i="359"/>
  <c r="E181" i="359"/>
  <c r="D181" i="359"/>
  <c r="C181" i="359"/>
  <c r="CA180" i="359"/>
  <c r="BZ180" i="359"/>
  <c r="BY180" i="359"/>
  <c r="CB180" i="359" s="1"/>
  <c r="P180" i="359"/>
  <c r="N180" i="359"/>
  <c r="E180" i="359"/>
  <c r="D180" i="359"/>
  <c r="CA179" i="359"/>
  <c r="BZ179" i="359"/>
  <c r="BY179" i="359"/>
  <c r="CB179" i="359" s="1"/>
  <c r="P179" i="359"/>
  <c r="N179" i="359"/>
  <c r="E179" i="359"/>
  <c r="D179" i="359"/>
  <c r="CA178" i="359"/>
  <c r="BZ178" i="359"/>
  <c r="BY178" i="359"/>
  <c r="CB178" i="359" s="1"/>
  <c r="P178" i="359"/>
  <c r="N178" i="359"/>
  <c r="E178" i="359"/>
  <c r="D178" i="359"/>
  <c r="CA177" i="359"/>
  <c r="CA197" i="359" s="1"/>
  <c r="BZ177" i="359"/>
  <c r="BZ197" i="359" s="1"/>
  <c r="BY177" i="359"/>
  <c r="P177" i="359"/>
  <c r="CR50" i="373" s="1"/>
  <c r="N177" i="359"/>
  <c r="CC175" i="359"/>
  <c r="CD175" i="359" s="1"/>
  <c r="CB175" i="359"/>
  <c r="K175" i="359"/>
  <c r="A175" i="359"/>
  <c r="A176" i="359" s="1"/>
  <c r="A177" i="359" s="1"/>
  <c r="A178" i="359" s="1"/>
  <c r="A179" i="359" s="1"/>
  <c r="A180" i="359" s="1"/>
  <c r="A181" i="359" s="1"/>
  <c r="A182" i="359" s="1"/>
  <c r="A183" i="359" s="1"/>
  <c r="A184" i="359" s="1"/>
  <c r="A185" i="359" s="1"/>
  <c r="A186" i="359" s="1"/>
  <c r="A187" i="359" s="1"/>
  <c r="A188" i="359" s="1"/>
  <c r="A189" i="359" s="1"/>
  <c r="A190" i="359" s="1"/>
  <c r="A191" i="359" s="1"/>
  <c r="A192" i="359" s="1"/>
  <c r="A193" i="359" s="1"/>
  <c r="A194" i="359" s="1"/>
  <c r="A195" i="359" s="1"/>
  <c r="A196" i="359" s="1"/>
  <c r="A197" i="359" s="1"/>
  <c r="A198" i="359" s="1"/>
  <c r="A199" i="359" s="1"/>
  <c r="A200" i="359" s="1"/>
  <c r="A202" i="359" s="1"/>
  <c r="A203" i="359" s="1"/>
  <c r="A204" i="359" s="1"/>
  <c r="A205" i="359" s="1"/>
  <c r="A206" i="359" s="1"/>
  <c r="BX170" i="359"/>
  <c r="BW170" i="359"/>
  <c r="BV170" i="359"/>
  <c r="BU170" i="359"/>
  <c r="BT170" i="359"/>
  <c r="BS170" i="359"/>
  <c r="BR170" i="359"/>
  <c r="BQ170" i="359"/>
  <c r="BP170" i="359"/>
  <c r="BO170" i="359"/>
  <c r="BN170" i="359"/>
  <c r="BM170" i="359"/>
  <c r="BL170" i="359"/>
  <c r="BK170" i="359"/>
  <c r="BJ170" i="359"/>
  <c r="BI170" i="359"/>
  <c r="BH170" i="359"/>
  <c r="BG170" i="359"/>
  <c r="BF170" i="359"/>
  <c r="BE170" i="359"/>
  <c r="BD170" i="359"/>
  <c r="BC170" i="359"/>
  <c r="BB170" i="359"/>
  <c r="BA170" i="359"/>
  <c r="AZ170" i="359"/>
  <c r="AY170" i="359"/>
  <c r="AX170" i="359"/>
  <c r="AW170" i="359"/>
  <c r="AV170" i="359"/>
  <c r="AU170" i="359"/>
  <c r="AT170" i="359"/>
  <c r="AS170" i="359"/>
  <c r="AR170" i="359"/>
  <c r="AQ170" i="359"/>
  <c r="AP170" i="359"/>
  <c r="AO170" i="359"/>
  <c r="AN170" i="359"/>
  <c r="AM170" i="359"/>
  <c r="AL170" i="359"/>
  <c r="AK170" i="359"/>
  <c r="AJ170" i="359"/>
  <c r="AI170" i="359"/>
  <c r="AH170" i="359"/>
  <c r="AG170" i="359"/>
  <c r="AF170" i="359"/>
  <c r="AE170" i="359"/>
  <c r="AD170" i="359"/>
  <c r="AC170" i="359"/>
  <c r="AB170" i="359"/>
  <c r="AA170" i="359"/>
  <c r="Z170" i="359"/>
  <c r="Y170" i="359"/>
  <c r="X170" i="359"/>
  <c r="W170" i="359"/>
  <c r="V170" i="359"/>
  <c r="U170" i="359"/>
  <c r="T170" i="359"/>
  <c r="S170" i="359"/>
  <c r="R170" i="359"/>
  <c r="Q170" i="359"/>
  <c r="H170" i="359" s="1"/>
  <c r="CC168" i="359" s="1"/>
  <c r="CD168" i="359" s="1"/>
  <c r="P170" i="359"/>
  <c r="P169" i="359"/>
  <c r="BX168" i="359"/>
  <c r="BW168" i="359"/>
  <c r="BV168" i="359"/>
  <c r="BU168" i="359"/>
  <c r="BT168" i="359"/>
  <c r="BS168" i="359"/>
  <c r="BR168" i="359"/>
  <c r="BQ168" i="359"/>
  <c r="BP168" i="359"/>
  <c r="BO168" i="359"/>
  <c r="BN168" i="359"/>
  <c r="BM168" i="359"/>
  <c r="BL168" i="359"/>
  <c r="BK168" i="359"/>
  <c r="BJ168" i="359"/>
  <c r="BI168" i="359"/>
  <c r="BH168" i="359"/>
  <c r="BG168" i="359"/>
  <c r="BF168" i="359"/>
  <c r="BE168" i="359"/>
  <c r="BD168" i="359"/>
  <c r="BC168" i="359"/>
  <c r="BB168" i="359"/>
  <c r="BA168" i="359"/>
  <c r="AZ168" i="359"/>
  <c r="AY168" i="359"/>
  <c r="AX168" i="359"/>
  <c r="AW168" i="359"/>
  <c r="AV168" i="359"/>
  <c r="AU168" i="359"/>
  <c r="AT168" i="359"/>
  <c r="AS168" i="359"/>
  <c r="AR168" i="359"/>
  <c r="AQ168" i="359"/>
  <c r="AP168" i="359"/>
  <c r="AO168" i="359"/>
  <c r="AN168" i="359"/>
  <c r="AM168" i="359"/>
  <c r="AL168" i="359"/>
  <c r="AK168" i="359"/>
  <c r="AJ168" i="359"/>
  <c r="AI168" i="359"/>
  <c r="AH168" i="359"/>
  <c r="AG168" i="359"/>
  <c r="AF168" i="359"/>
  <c r="AE168" i="359"/>
  <c r="AD168" i="359"/>
  <c r="AC168" i="359"/>
  <c r="AB168" i="359"/>
  <c r="AA168" i="359"/>
  <c r="Z168" i="359"/>
  <c r="Y168" i="359"/>
  <c r="X168" i="359"/>
  <c r="W168" i="359"/>
  <c r="V168" i="359"/>
  <c r="U168" i="359"/>
  <c r="T168" i="359"/>
  <c r="S168" i="359"/>
  <c r="R168" i="359"/>
  <c r="Q168" i="359"/>
  <c r="P168" i="359"/>
  <c r="N168" i="359"/>
  <c r="BX167" i="359"/>
  <c r="BW167" i="359"/>
  <c r="BV167" i="359"/>
  <c r="BU167" i="359"/>
  <c r="BT167" i="359"/>
  <c r="BS167" i="359"/>
  <c r="BR167" i="359"/>
  <c r="BQ167" i="359"/>
  <c r="BP167" i="359"/>
  <c r="BO167" i="359"/>
  <c r="BN167" i="359"/>
  <c r="BM167" i="359"/>
  <c r="BL167" i="359"/>
  <c r="BK167" i="359"/>
  <c r="BJ167" i="359"/>
  <c r="BI167" i="359"/>
  <c r="BH167" i="359"/>
  <c r="BG167" i="359"/>
  <c r="BF167" i="359"/>
  <c r="BE167" i="359"/>
  <c r="BD167" i="359"/>
  <c r="BC167" i="359"/>
  <c r="BB167" i="359"/>
  <c r="BA167" i="359"/>
  <c r="AZ167" i="359"/>
  <c r="AY167" i="359"/>
  <c r="AX167" i="359"/>
  <c r="AW167" i="359"/>
  <c r="AV167" i="359"/>
  <c r="AU167" i="359"/>
  <c r="AT167" i="359"/>
  <c r="AS167" i="359"/>
  <c r="AR167" i="359"/>
  <c r="AQ167" i="359"/>
  <c r="AP167" i="359"/>
  <c r="AO167" i="359"/>
  <c r="AN167" i="359"/>
  <c r="AM167" i="359"/>
  <c r="AL167" i="359"/>
  <c r="AK167" i="359"/>
  <c r="AJ167" i="359"/>
  <c r="AI167" i="359"/>
  <c r="AH167" i="359"/>
  <c r="AG167" i="359"/>
  <c r="AF167" i="359"/>
  <c r="AE167" i="359"/>
  <c r="AD167" i="359"/>
  <c r="AC167" i="359"/>
  <c r="AB167" i="359"/>
  <c r="AA167" i="359"/>
  <c r="Z167" i="359"/>
  <c r="Y167" i="359"/>
  <c r="X167" i="359"/>
  <c r="W167" i="359"/>
  <c r="V167" i="359"/>
  <c r="U167" i="359"/>
  <c r="T167" i="359"/>
  <c r="S167" i="359"/>
  <c r="R167" i="359"/>
  <c r="Q167" i="359"/>
  <c r="N167" i="359"/>
  <c r="BX166" i="359"/>
  <c r="BW166" i="359"/>
  <c r="BV166" i="359"/>
  <c r="BU166" i="359"/>
  <c r="BT166" i="359"/>
  <c r="BS166" i="359"/>
  <c r="BR166" i="359"/>
  <c r="BQ166" i="359"/>
  <c r="BP166" i="359"/>
  <c r="BO166" i="359"/>
  <c r="BN166" i="359"/>
  <c r="BM166" i="359"/>
  <c r="BL166" i="359"/>
  <c r="BK166" i="359"/>
  <c r="BJ166" i="359"/>
  <c r="BI166" i="359"/>
  <c r="BH166" i="359"/>
  <c r="BG166" i="359"/>
  <c r="BF166" i="359"/>
  <c r="BE166" i="359"/>
  <c r="BD166" i="359"/>
  <c r="BC166" i="359"/>
  <c r="BB166" i="359"/>
  <c r="BA166" i="359"/>
  <c r="AZ166" i="359"/>
  <c r="AY166" i="359"/>
  <c r="AX166" i="359"/>
  <c r="AW166" i="359"/>
  <c r="AV166" i="359"/>
  <c r="AU166" i="359"/>
  <c r="AT166" i="359"/>
  <c r="AS166" i="359"/>
  <c r="AR166" i="359"/>
  <c r="AQ166" i="359"/>
  <c r="AP166" i="359"/>
  <c r="AO166" i="359"/>
  <c r="AN166" i="359"/>
  <c r="AM166" i="359"/>
  <c r="AL166" i="359"/>
  <c r="AK166" i="359"/>
  <c r="AJ166" i="359"/>
  <c r="AI166" i="359"/>
  <c r="AH166" i="359"/>
  <c r="AG166" i="359"/>
  <c r="AF166" i="359"/>
  <c r="AE166" i="359"/>
  <c r="AD166" i="359"/>
  <c r="AC166" i="359"/>
  <c r="AB166" i="359"/>
  <c r="AA166" i="359"/>
  <c r="Z166" i="359"/>
  <c r="Y166" i="359"/>
  <c r="X166" i="359"/>
  <c r="W166" i="359"/>
  <c r="V166" i="359"/>
  <c r="U166" i="359"/>
  <c r="T166" i="359"/>
  <c r="S166" i="359"/>
  <c r="R166" i="359"/>
  <c r="Q166" i="359"/>
  <c r="CC164" i="359"/>
  <c r="CD164" i="359" s="1"/>
  <c r="BX164" i="359"/>
  <c r="BW164" i="359"/>
  <c r="BV164" i="359"/>
  <c r="BU164" i="359"/>
  <c r="BT164" i="359"/>
  <c r="BS164" i="359"/>
  <c r="BR164" i="359"/>
  <c r="BQ164" i="359"/>
  <c r="BP164" i="359"/>
  <c r="BO164" i="359"/>
  <c r="BN164" i="359"/>
  <c r="BM164" i="359"/>
  <c r="BL164" i="359"/>
  <c r="BK164" i="359"/>
  <c r="BJ164" i="359"/>
  <c r="BI164" i="359"/>
  <c r="BH164" i="359"/>
  <c r="BG164" i="359"/>
  <c r="BF164" i="359"/>
  <c r="BE164" i="359"/>
  <c r="BD164" i="359"/>
  <c r="BC164" i="359"/>
  <c r="BB164" i="359"/>
  <c r="BA164" i="359"/>
  <c r="AZ164" i="359"/>
  <c r="AY164" i="359"/>
  <c r="AX164" i="359"/>
  <c r="AW164" i="359"/>
  <c r="AV164" i="359"/>
  <c r="AU164" i="359"/>
  <c r="AT164" i="359"/>
  <c r="AS164" i="359"/>
  <c r="AR164" i="359"/>
  <c r="AQ164" i="359"/>
  <c r="AP164" i="359"/>
  <c r="AO164" i="359"/>
  <c r="AN164" i="359"/>
  <c r="AM164" i="359"/>
  <c r="AL164" i="359"/>
  <c r="AK164" i="359"/>
  <c r="AJ164" i="359"/>
  <c r="AI164" i="359"/>
  <c r="AH164" i="359"/>
  <c r="AG164" i="359"/>
  <c r="AF164" i="359"/>
  <c r="AE164" i="359"/>
  <c r="AD164" i="359"/>
  <c r="AC164" i="359"/>
  <c r="AB164" i="359"/>
  <c r="AA164" i="359"/>
  <c r="Z164" i="359"/>
  <c r="Y164" i="359"/>
  <c r="X164" i="359"/>
  <c r="W164" i="359"/>
  <c r="V164" i="359"/>
  <c r="U164" i="359"/>
  <c r="T164" i="359"/>
  <c r="S164" i="359"/>
  <c r="R164" i="359"/>
  <c r="Q164" i="359"/>
  <c r="CA162" i="359"/>
  <c r="BZ162" i="359"/>
  <c r="D162" i="359" s="1"/>
  <c r="BY162" i="359"/>
  <c r="P162" i="359"/>
  <c r="N162" i="359"/>
  <c r="E162" i="359"/>
  <c r="C162" i="359"/>
  <c r="CA161" i="359"/>
  <c r="BZ161" i="359"/>
  <c r="D161" i="359" s="1"/>
  <c r="BY161" i="359"/>
  <c r="P161" i="359"/>
  <c r="N161" i="359"/>
  <c r="E161" i="359"/>
  <c r="C161" i="359"/>
  <c r="CA160" i="359"/>
  <c r="BZ160" i="359"/>
  <c r="D160" i="359" s="1"/>
  <c r="BY160" i="359"/>
  <c r="C160" i="359" s="1"/>
  <c r="P160" i="359"/>
  <c r="N160" i="359"/>
  <c r="E160" i="359"/>
  <c r="CA159" i="359"/>
  <c r="BZ159" i="359"/>
  <c r="D159" i="359" s="1"/>
  <c r="BY159" i="359"/>
  <c r="C159" i="359" s="1"/>
  <c r="P159" i="359"/>
  <c r="N159" i="359"/>
  <c r="E159" i="359"/>
  <c r="CA158" i="359"/>
  <c r="BZ158" i="359"/>
  <c r="D158" i="359" s="1"/>
  <c r="BY158" i="359"/>
  <c r="C158" i="359" s="1"/>
  <c r="P158" i="359"/>
  <c r="N158" i="359"/>
  <c r="E158" i="359"/>
  <c r="CA157" i="359"/>
  <c r="BZ157" i="359"/>
  <c r="D157" i="359" s="1"/>
  <c r="BY157" i="359"/>
  <c r="C157" i="359" s="1"/>
  <c r="P157" i="359"/>
  <c r="N157" i="359"/>
  <c r="E157" i="359"/>
  <c r="CA156" i="359"/>
  <c r="E156" i="359" s="1"/>
  <c r="BZ156" i="359"/>
  <c r="BY156" i="359"/>
  <c r="P156" i="359"/>
  <c r="N156" i="359"/>
  <c r="D156" i="359"/>
  <c r="C156" i="359"/>
  <c r="CA155" i="359"/>
  <c r="BZ155" i="359"/>
  <c r="D155" i="359" s="1"/>
  <c r="BY155" i="359"/>
  <c r="CB155" i="359" s="1"/>
  <c r="F155" i="359" s="1"/>
  <c r="P155" i="359"/>
  <c r="N155" i="359"/>
  <c r="E155" i="359"/>
  <c r="CA154" i="359"/>
  <c r="E154" i="359" s="1"/>
  <c r="BZ154" i="359"/>
  <c r="BY154" i="359"/>
  <c r="P154" i="359"/>
  <c r="N154" i="359"/>
  <c r="D154" i="359"/>
  <c r="C154" i="359"/>
  <c r="CA153" i="359"/>
  <c r="BZ153" i="359"/>
  <c r="D153" i="359" s="1"/>
  <c r="BY153" i="359"/>
  <c r="CB153" i="359" s="1"/>
  <c r="F153" i="359" s="1"/>
  <c r="P153" i="359"/>
  <c r="N153" i="359"/>
  <c r="E153" i="359"/>
  <c r="CA152" i="359"/>
  <c r="E152" i="359" s="1"/>
  <c r="BZ152" i="359"/>
  <c r="BY152" i="359"/>
  <c r="P152" i="359"/>
  <c r="N152" i="359"/>
  <c r="D152" i="359"/>
  <c r="C152" i="359"/>
  <c r="CA151" i="359"/>
  <c r="BZ151" i="359"/>
  <c r="D151" i="359" s="1"/>
  <c r="BY151" i="359"/>
  <c r="CB151" i="359" s="1"/>
  <c r="F151" i="359" s="1"/>
  <c r="P151" i="359"/>
  <c r="N151" i="359"/>
  <c r="E151" i="359"/>
  <c r="CA150" i="359"/>
  <c r="E150" i="359" s="1"/>
  <c r="BZ150" i="359"/>
  <c r="BY150" i="359"/>
  <c r="P150" i="359"/>
  <c r="N150" i="359"/>
  <c r="D150" i="359"/>
  <c r="C150" i="359"/>
  <c r="CA149" i="359"/>
  <c r="E149" i="359" s="1"/>
  <c r="BZ149" i="359"/>
  <c r="D149" i="359" s="1"/>
  <c r="BY149" i="359"/>
  <c r="CB149" i="359" s="1"/>
  <c r="P149" i="359"/>
  <c r="N149" i="359"/>
  <c r="F149" i="359"/>
  <c r="CA148" i="359"/>
  <c r="BZ148" i="359"/>
  <c r="D148" i="359" s="1"/>
  <c r="BY148" i="359"/>
  <c r="CB148" i="359" s="1"/>
  <c r="P148" i="359"/>
  <c r="N148" i="359"/>
  <c r="E148" i="359"/>
  <c r="CA147" i="359"/>
  <c r="E147" i="359" s="1"/>
  <c r="BZ147" i="359"/>
  <c r="D147" i="359" s="1"/>
  <c r="BY147" i="359"/>
  <c r="C147" i="359" s="1"/>
  <c r="P147" i="359"/>
  <c r="N147" i="359"/>
  <c r="CA146" i="359"/>
  <c r="BZ146" i="359"/>
  <c r="D146" i="359" s="1"/>
  <c r="BY146" i="359"/>
  <c r="CB146" i="359" s="1"/>
  <c r="P146" i="359"/>
  <c r="N146" i="359"/>
  <c r="E146" i="359"/>
  <c r="CA145" i="359"/>
  <c r="E145" i="359" s="1"/>
  <c r="BZ145" i="359"/>
  <c r="D145" i="359" s="1"/>
  <c r="BY145" i="359"/>
  <c r="C145" i="359" s="1"/>
  <c r="P145" i="359"/>
  <c r="N145" i="359"/>
  <c r="CA144" i="359"/>
  <c r="E144" i="359" s="1"/>
  <c r="BZ144" i="359"/>
  <c r="D144" i="359" s="1"/>
  <c r="BY144" i="359"/>
  <c r="CB144" i="359" s="1"/>
  <c r="P144" i="359"/>
  <c r="N144" i="359"/>
  <c r="CA143" i="359"/>
  <c r="CA163" i="359" s="1"/>
  <c r="BZ143" i="359"/>
  <c r="BZ163" i="359" s="1"/>
  <c r="BY143" i="359"/>
  <c r="CB143" i="359" s="1"/>
  <c r="P143" i="359"/>
  <c r="CQ29" i="373" s="1"/>
  <c r="N143" i="359"/>
  <c r="CD141" i="359"/>
  <c r="CC141" i="359"/>
  <c r="CB141" i="359"/>
  <c r="K141" i="359"/>
  <c r="A141" i="359"/>
  <c r="A142" i="359" s="1"/>
  <c r="A143" i="359" s="1"/>
  <c r="A144" i="359" s="1"/>
  <c r="A145" i="359" s="1"/>
  <c r="A146" i="359" s="1"/>
  <c r="A147" i="359" s="1"/>
  <c r="A148" i="359" s="1"/>
  <c r="A149" i="359" s="1"/>
  <c r="A150" i="359" s="1"/>
  <c r="A151" i="359" s="1"/>
  <c r="A152" i="359" s="1"/>
  <c r="A153" i="359" s="1"/>
  <c r="A154" i="359" s="1"/>
  <c r="A155" i="359" s="1"/>
  <c r="A156" i="359" s="1"/>
  <c r="A157" i="359" s="1"/>
  <c r="A158" i="359" s="1"/>
  <c r="A159" i="359" s="1"/>
  <c r="A160" i="359" s="1"/>
  <c r="A161" i="359" s="1"/>
  <c r="A162" i="359" s="1"/>
  <c r="A163" i="359" s="1"/>
  <c r="A164" i="359" s="1"/>
  <c r="A165" i="359" s="1"/>
  <c r="A166" i="359" s="1"/>
  <c r="A168" i="359" s="1"/>
  <c r="A169" i="359" s="1"/>
  <c r="A170" i="359" s="1"/>
  <c r="A171" i="359" s="1"/>
  <c r="A172" i="359" s="1"/>
  <c r="BX136" i="359"/>
  <c r="BW136" i="359"/>
  <c r="BV136" i="359"/>
  <c r="BU136" i="359"/>
  <c r="BT136" i="359"/>
  <c r="BS136" i="359"/>
  <c r="BR136" i="359"/>
  <c r="BQ136" i="359"/>
  <c r="BP136" i="359"/>
  <c r="BO136" i="359"/>
  <c r="BN136" i="359"/>
  <c r="BM136" i="359"/>
  <c r="BL136" i="359"/>
  <c r="BK136" i="359"/>
  <c r="BJ136" i="359"/>
  <c r="BI136" i="359"/>
  <c r="BH136" i="359"/>
  <c r="BG136" i="359"/>
  <c r="BF136" i="359"/>
  <c r="BE136" i="359"/>
  <c r="BD136" i="359"/>
  <c r="BC136" i="359"/>
  <c r="BB136" i="359"/>
  <c r="BA136" i="359"/>
  <c r="AZ136" i="359"/>
  <c r="AY136" i="359"/>
  <c r="AX136" i="359"/>
  <c r="AW136" i="359"/>
  <c r="AV136" i="359"/>
  <c r="AU136" i="359"/>
  <c r="AT136" i="359"/>
  <c r="AS136" i="359"/>
  <c r="AR136" i="359"/>
  <c r="AQ136" i="359"/>
  <c r="AP136" i="359"/>
  <c r="AO136" i="359"/>
  <c r="AN136" i="359"/>
  <c r="AM136" i="359"/>
  <c r="AL136" i="359"/>
  <c r="AK136" i="359"/>
  <c r="AJ136" i="359"/>
  <c r="AI136" i="359"/>
  <c r="AH136" i="359"/>
  <c r="AG136" i="359"/>
  <c r="AF136" i="359"/>
  <c r="AE136" i="359"/>
  <c r="AD136" i="359"/>
  <c r="AC136" i="359"/>
  <c r="AB136" i="359"/>
  <c r="AA136" i="359"/>
  <c r="Z136" i="359"/>
  <c r="Y136" i="359"/>
  <c r="X136" i="359"/>
  <c r="W136" i="359"/>
  <c r="V136" i="359"/>
  <c r="U136" i="359"/>
  <c r="T136" i="359"/>
  <c r="S136" i="359"/>
  <c r="R136" i="359"/>
  <c r="H136" i="359" s="1"/>
  <c r="CC134" i="359" s="1"/>
  <c r="CD134" i="359" s="1"/>
  <c r="Q136" i="359"/>
  <c r="P136" i="359"/>
  <c r="P135" i="359"/>
  <c r="BX134" i="359"/>
  <c r="BW134" i="359"/>
  <c r="BV134" i="359"/>
  <c r="BU134" i="359"/>
  <c r="BT134" i="359"/>
  <c r="BS134" i="359"/>
  <c r="BR134" i="359"/>
  <c r="BQ134" i="359"/>
  <c r="BP134" i="359"/>
  <c r="BO134" i="359"/>
  <c r="BN134" i="359"/>
  <c r="BM134" i="359"/>
  <c r="BL134" i="359"/>
  <c r="BK134" i="359"/>
  <c r="BJ134" i="359"/>
  <c r="BI134" i="359"/>
  <c r="BH134" i="359"/>
  <c r="BG134" i="359"/>
  <c r="BF134" i="359"/>
  <c r="BE134" i="359"/>
  <c r="BD134" i="359"/>
  <c r="BC134" i="359"/>
  <c r="BB134" i="359"/>
  <c r="BA134" i="359"/>
  <c r="AZ134" i="359"/>
  <c r="AY134" i="359"/>
  <c r="AX134" i="359"/>
  <c r="AW134" i="359"/>
  <c r="AV134" i="359"/>
  <c r="AU134" i="359"/>
  <c r="AT134" i="359"/>
  <c r="AS134" i="359"/>
  <c r="AR134" i="359"/>
  <c r="AQ134" i="359"/>
  <c r="AP134" i="359"/>
  <c r="AO134" i="359"/>
  <c r="AN134" i="359"/>
  <c r="AM134" i="359"/>
  <c r="AL134" i="359"/>
  <c r="AK134" i="359"/>
  <c r="AJ134" i="359"/>
  <c r="AI134" i="359"/>
  <c r="AH134" i="359"/>
  <c r="AG134" i="359"/>
  <c r="AF134" i="359"/>
  <c r="AE134" i="359"/>
  <c r="AD134" i="359"/>
  <c r="AC134" i="359"/>
  <c r="AB134" i="359"/>
  <c r="AA134" i="359"/>
  <c r="Z134" i="359"/>
  <c r="Y134" i="359"/>
  <c r="X134" i="359"/>
  <c r="W134" i="359"/>
  <c r="V134" i="359"/>
  <c r="U134" i="359"/>
  <c r="T134" i="359"/>
  <c r="S134" i="359"/>
  <c r="R134" i="359"/>
  <c r="Q134" i="359"/>
  <c r="P134" i="359"/>
  <c r="N134" i="359"/>
  <c r="BX133" i="359"/>
  <c r="BW133" i="359"/>
  <c r="BV133" i="359"/>
  <c r="BU133" i="359"/>
  <c r="BT133" i="359"/>
  <c r="BS133" i="359"/>
  <c r="BR133" i="359"/>
  <c r="BQ133" i="359"/>
  <c r="BP133" i="359"/>
  <c r="BO133" i="359"/>
  <c r="BN133" i="359"/>
  <c r="BM133" i="359"/>
  <c r="BL133" i="359"/>
  <c r="BK133" i="359"/>
  <c r="BJ133" i="359"/>
  <c r="BI133" i="359"/>
  <c r="BH133" i="359"/>
  <c r="BG133" i="359"/>
  <c r="BF133" i="359"/>
  <c r="BE133" i="359"/>
  <c r="BD133" i="359"/>
  <c r="BC133" i="359"/>
  <c r="BB133" i="359"/>
  <c r="BA133" i="359"/>
  <c r="AZ133" i="359"/>
  <c r="AY133" i="359"/>
  <c r="AX133" i="359"/>
  <c r="AW133" i="359"/>
  <c r="AV133" i="359"/>
  <c r="AU133" i="359"/>
  <c r="AT133" i="359"/>
  <c r="AS133" i="359"/>
  <c r="AR133" i="359"/>
  <c r="AQ133" i="359"/>
  <c r="AP133" i="359"/>
  <c r="AO133" i="359"/>
  <c r="AN133" i="359"/>
  <c r="AM133" i="359"/>
  <c r="AL133" i="359"/>
  <c r="AK133" i="359"/>
  <c r="AJ133" i="359"/>
  <c r="AI133" i="359"/>
  <c r="AH133" i="359"/>
  <c r="AG133" i="359"/>
  <c r="AF133" i="359"/>
  <c r="AE133" i="359"/>
  <c r="AD133" i="359"/>
  <c r="AC133" i="359"/>
  <c r="AB133" i="359"/>
  <c r="AA133" i="359"/>
  <c r="Z133" i="359"/>
  <c r="Y133" i="359"/>
  <c r="X133" i="359"/>
  <c r="W133" i="359"/>
  <c r="V133" i="359"/>
  <c r="U133" i="359"/>
  <c r="T133" i="359"/>
  <c r="S133" i="359"/>
  <c r="R133" i="359"/>
  <c r="Q133" i="359"/>
  <c r="N133" i="359"/>
  <c r="BX132" i="359"/>
  <c r="BW132" i="359"/>
  <c r="BV132" i="359"/>
  <c r="BU132" i="359"/>
  <c r="BT132" i="359"/>
  <c r="BS132" i="359"/>
  <c r="BR132" i="359"/>
  <c r="BQ132" i="359"/>
  <c r="BP132" i="359"/>
  <c r="BO132" i="359"/>
  <c r="BN132" i="359"/>
  <c r="BM132" i="359"/>
  <c r="BL132" i="359"/>
  <c r="BK132" i="359"/>
  <c r="BJ132" i="359"/>
  <c r="BI132" i="359"/>
  <c r="BH132" i="359"/>
  <c r="BG132" i="359"/>
  <c r="BF132" i="359"/>
  <c r="BE132" i="359"/>
  <c r="BD132" i="359"/>
  <c r="BC132" i="359"/>
  <c r="BB132" i="359"/>
  <c r="BA132" i="359"/>
  <c r="AZ132" i="359"/>
  <c r="AY132" i="359"/>
  <c r="AX132" i="359"/>
  <c r="AW132" i="359"/>
  <c r="AV132" i="359"/>
  <c r="AU132" i="359"/>
  <c r="AT132" i="359"/>
  <c r="AS132" i="359"/>
  <c r="AR132" i="359"/>
  <c r="AQ132" i="359"/>
  <c r="AP132" i="359"/>
  <c r="AO132" i="359"/>
  <c r="AN132" i="359"/>
  <c r="AM132" i="359"/>
  <c r="AL132" i="359"/>
  <c r="AK132" i="359"/>
  <c r="AJ132" i="359"/>
  <c r="AI132" i="359"/>
  <c r="AH132" i="359"/>
  <c r="AG132" i="359"/>
  <c r="AF132" i="359"/>
  <c r="AE132" i="359"/>
  <c r="AD132" i="359"/>
  <c r="AC132" i="359"/>
  <c r="AB132" i="359"/>
  <c r="AA132" i="359"/>
  <c r="Z132" i="359"/>
  <c r="Y132" i="359"/>
  <c r="X132" i="359"/>
  <c r="W132" i="359"/>
  <c r="V132" i="359"/>
  <c r="U132" i="359"/>
  <c r="T132" i="359"/>
  <c r="S132" i="359"/>
  <c r="R132" i="359"/>
  <c r="Q132" i="359"/>
  <c r="CC130" i="359"/>
  <c r="CD130" i="359" s="1"/>
  <c r="BX130" i="359"/>
  <c r="BW130" i="359"/>
  <c r="BV130" i="359"/>
  <c r="BU130" i="359"/>
  <c r="BT130" i="359"/>
  <c r="BS130" i="359"/>
  <c r="BR130" i="359"/>
  <c r="BQ130" i="359"/>
  <c r="BP130" i="359"/>
  <c r="BO130" i="359"/>
  <c r="BN130" i="359"/>
  <c r="BM130" i="359"/>
  <c r="BL130" i="359"/>
  <c r="BK130" i="359"/>
  <c r="BJ130" i="359"/>
  <c r="BI130" i="359"/>
  <c r="BH130" i="359"/>
  <c r="BG130" i="359"/>
  <c r="BF130" i="359"/>
  <c r="BE130" i="359"/>
  <c r="BD130" i="359"/>
  <c r="BC130" i="359"/>
  <c r="BB130" i="359"/>
  <c r="BA130" i="359"/>
  <c r="AZ130" i="359"/>
  <c r="AY130" i="359"/>
  <c r="AX130" i="359"/>
  <c r="AW130" i="359"/>
  <c r="AV130" i="359"/>
  <c r="AU130" i="359"/>
  <c r="AT130" i="359"/>
  <c r="AS130" i="359"/>
  <c r="AR130" i="359"/>
  <c r="AQ130" i="359"/>
  <c r="AP130" i="359"/>
  <c r="AO130" i="359"/>
  <c r="AN130" i="359"/>
  <c r="AM130" i="359"/>
  <c r="AL130" i="359"/>
  <c r="AK130" i="359"/>
  <c r="AJ130" i="359"/>
  <c r="AI130" i="359"/>
  <c r="AH130" i="359"/>
  <c r="AG130" i="359"/>
  <c r="AF130" i="359"/>
  <c r="AE130" i="359"/>
  <c r="AD130" i="359"/>
  <c r="AC130" i="359"/>
  <c r="AB130" i="359"/>
  <c r="AA130" i="359"/>
  <c r="Z130" i="359"/>
  <c r="Y130" i="359"/>
  <c r="X130" i="359"/>
  <c r="W130" i="359"/>
  <c r="V130" i="359"/>
  <c r="U130" i="359"/>
  <c r="T130" i="359"/>
  <c r="S130" i="359"/>
  <c r="R130" i="359"/>
  <c r="Q130" i="359"/>
  <c r="CA128" i="359"/>
  <c r="BZ128" i="359"/>
  <c r="BY128" i="359"/>
  <c r="P128" i="359"/>
  <c r="N128" i="359"/>
  <c r="E128" i="359"/>
  <c r="D128" i="359"/>
  <c r="C128" i="359"/>
  <c r="CA127" i="359"/>
  <c r="BZ127" i="359"/>
  <c r="BY127" i="359"/>
  <c r="P127" i="359"/>
  <c r="N127" i="359"/>
  <c r="E127" i="359"/>
  <c r="D127" i="359"/>
  <c r="C127" i="359"/>
  <c r="CA126" i="359"/>
  <c r="BZ126" i="359"/>
  <c r="BY126" i="359"/>
  <c r="CB126" i="359" s="1"/>
  <c r="P126" i="359"/>
  <c r="N126" i="359"/>
  <c r="E126" i="359"/>
  <c r="D126" i="359"/>
  <c r="C126" i="359"/>
  <c r="CA125" i="359"/>
  <c r="BZ125" i="359"/>
  <c r="BY125" i="359"/>
  <c r="P125" i="359"/>
  <c r="N125" i="359"/>
  <c r="E125" i="359"/>
  <c r="D125" i="359"/>
  <c r="C125" i="359"/>
  <c r="CA124" i="359"/>
  <c r="BZ124" i="359"/>
  <c r="D124" i="359" s="1"/>
  <c r="BY124" i="359"/>
  <c r="CB124" i="359" s="1"/>
  <c r="P124" i="359"/>
  <c r="N124" i="359"/>
  <c r="E124" i="359"/>
  <c r="C124" i="359"/>
  <c r="CA123" i="359"/>
  <c r="E123" i="359" s="1"/>
  <c r="BZ123" i="359"/>
  <c r="D123" i="359" s="1"/>
  <c r="BY123" i="359"/>
  <c r="P123" i="359"/>
  <c r="N123" i="359"/>
  <c r="C123" i="359"/>
  <c r="CA122" i="359"/>
  <c r="E122" i="359" s="1"/>
  <c r="BZ122" i="359"/>
  <c r="D122" i="359" s="1"/>
  <c r="BY122" i="359"/>
  <c r="P122" i="359"/>
  <c r="N122" i="359"/>
  <c r="C122" i="359"/>
  <c r="CA121" i="359"/>
  <c r="E121" i="359" s="1"/>
  <c r="BZ121" i="359"/>
  <c r="D121" i="359" s="1"/>
  <c r="BY121" i="359"/>
  <c r="CB121" i="359" s="1"/>
  <c r="P121" i="359"/>
  <c r="N121" i="359"/>
  <c r="C121" i="359"/>
  <c r="CA120" i="359"/>
  <c r="E120" i="359" s="1"/>
  <c r="BZ120" i="359"/>
  <c r="BY120" i="359"/>
  <c r="P120" i="359"/>
  <c r="N120" i="359"/>
  <c r="D120" i="359"/>
  <c r="C120" i="359"/>
  <c r="CA119" i="359"/>
  <c r="BZ119" i="359"/>
  <c r="BY119" i="359"/>
  <c r="P119" i="359"/>
  <c r="N119" i="359"/>
  <c r="E119" i="359"/>
  <c r="D119" i="359"/>
  <c r="C119" i="359"/>
  <c r="CA118" i="359"/>
  <c r="BZ118" i="359"/>
  <c r="BY118" i="359"/>
  <c r="CB118" i="359" s="1"/>
  <c r="P118" i="359"/>
  <c r="N118" i="359"/>
  <c r="E118" i="359"/>
  <c r="D118" i="359"/>
  <c r="C118" i="359"/>
  <c r="CA117" i="359"/>
  <c r="BZ117" i="359"/>
  <c r="BY117" i="359"/>
  <c r="P117" i="359"/>
  <c r="N117" i="359"/>
  <c r="E117" i="359"/>
  <c r="D117" i="359"/>
  <c r="C117" i="359"/>
  <c r="CA116" i="359"/>
  <c r="BZ116" i="359"/>
  <c r="D116" i="359" s="1"/>
  <c r="BY116" i="359"/>
  <c r="CB116" i="359" s="1"/>
  <c r="P116" i="359"/>
  <c r="N116" i="359"/>
  <c r="E116" i="359"/>
  <c r="C116" i="359"/>
  <c r="CA115" i="359"/>
  <c r="E115" i="359" s="1"/>
  <c r="BZ115" i="359"/>
  <c r="D115" i="359" s="1"/>
  <c r="BY115" i="359"/>
  <c r="P115" i="359"/>
  <c r="N115" i="359"/>
  <c r="C115" i="359"/>
  <c r="CA114" i="359"/>
  <c r="E114" i="359" s="1"/>
  <c r="BZ114" i="359"/>
  <c r="D114" i="359" s="1"/>
  <c r="BY114" i="359"/>
  <c r="P114" i="359"/>
  <c r="N114" i="359"/>
  <c r="C114" i="359"/>
  <c r="CA113" i="359"/>
  <c r="E113" i="359" s="1"/>
  <c r="BZ113" i="359"/>
  <c r="D113" i="359" s="1"/>
  <c r="BY113" i="359"/>
  <c r="CB113" i="359" s="1"/>
  <c r="P113" i="359"/>
  <c r="N113" i="359"/>
  <c r="C113" i="359"/>
  <c r="CA112" i="359"/>
  <c r="E112" i="359" s="1"/>
  <c r="BZ112" i="359"/>
  <c r="BY112" i="359"/>
  <c r="P112" i="359"/>
  <c r="N112" i="359"/>
  <c r="D112" i="359"/>
  <c r="C112" i="359"/>
  <c r="CA111" i="359"/>
  <c r="BZ111" i="359"/>
  <c r="BY111" i="359"/>
  <c r="P111" i="359"/>
  <c r="N111" i="359"/>
  <c r="E111" i="359"/>
  <c r="D111" i="359"/>
  <c r="C111" i="359"/>
  <c r="CA110" i="359"/>
  <c r="BZ110" i="359"/>
  <c r="BY110" i="359"/>
  <c r="CB110" i="359" s="1"/>
  <c r="P110" i="359"/>
  <c r="N110" i="359"/>
  <c r="E110" i="359"/>
  <c r="D110" i="359"/>
  <c r="C110" i="359"/>
  <c r="CA109" i="359"/>
  <c r="BZ109" i="359"/>
  <c r="BY109" i="359"/>
  <c r="P109" i="359"/>
  <c r="CP47" i="373" s="1"/>
  <c r="N109" i="359"/>
  <c r="E109" i="359"/>
  <c r="D109" i="359"/>
  <c r="CC107" i="359"/>
  <c r="CD107" i="359" s="1"/>
  <c r="CB107" i="359"/>
  <c r="K107" i="359"/>
  <c r="A107" i="359"/>
  <c r="A108" i="359" s="1"/>
  <c r="A109" i="359" s="1"/>
  <c r="A110" i="359" s="1"/>
  <c r="A111" i="359" s="1"/>
  <c r="A112" i="359" s="1"/>
  <c r="A113" i="359" s="1"/>
  <c r="A114" i="359" s="1"/>
  <c r="A115" i="359" s="1"/>
  <c r="A116" i="359" s="1"/>
  <c r="A117" i="359" s="1"/>
  <c r="A118" i="359" s="1"/>
  <c r="A119" i="359" s="1"/>
  <c r="A120" i="359" s="1"/>
  <c r="A121" i="359" s="1"/>
  <c r="A122" i="359" s="1"/>
  <c r="A123" i="359" s="1"/>
  <c r="A124" i="359" s="1"/>
  <c r="A125" i="359" s="1"/>
  <c r="A126" i="359" s="1"/>
  <c r="A127" i="359" s="1"/>
  <c r="A128" i="359" s="1"/>
  <c r="A129" i="359" s="1"/>
  <c r="A130" i="359" s="1"/>
  <c r="A131" i="359" s="1"/>
  <c r="A132" i="359" s="1"/>
  <c r="A134" i="359" s="1"/>
  <c r="A135" i="359" s="1"/>
  <c r="A136" i="359" s="1"/>
  <c r="A137" i="359" s="1"/>
  <c r="A138" i="359" s="1"/>
  <c r="BX102" i="359"/>
  <c r="BW102" i="359"/>
  <c r="BV102" i="359"/>
  <c r="BU102" i="359"/>
  <c r="BT102" i="359"/>
  <c r="BS102" i="359"/>
  <c r="BR102" i="359"/>
  <c r="BQ102" i="359"/>
  <c r="BP102" i="359"/>
  <c r="BO102" i="359"/>
  <c r="BN102" i="359"/>
  <c r="BM102" i="359"/>
  <c r="BL102" i="359"/>
  <c r="BK102" i="359"/>
  <c r="BJ102" i="359"/>
  <c r="BI102" i="359"/>
  <c r="BH102" i="359"/>
  <c r="BG102" i="359"/>
  <c r="BF102" i="359"/>
  <c r="BE102" i="359"/>
  <c r="BD102" i="359"/>
  <c r="BC102" i="359"/>
  <c r="BB102" i="359"/>
  <c r="BA102" i="359"/>
  <c r="AZ102" i="359"/>
  <c r="AY102" i="359"/>
  <c r="AX102" i="359"/>
  <c r="AW102" i="359"/>
  <c r="AV102" i="359"/>
  <c r="X102" i="359"/>
  <c r="W102" i="359"/>
  <c r="V102" i="359"/>
  <c r="U102" i="359"/>
  <c r="T102" i="359"/>
  <c r="S102" i="359"/>
  <c r="R102" i="359"/>
  <c r="Q102" i="359"/>
  <c r="P102" i="359"/>
  <c r="P101" i="359"/>
  <c r="BX100" i="359"/>
  <c r="BW100" i="359"/>
  <c r="BV100" i="359"/>
  <c r="BU100" i="359"/>
  <c r="BT100" i="359"/>
  <c r="BS100" i="359"/>
  <c r="BR100" i="359"/>
  <c r="BQ100" i="359"/>
  <c r="BP100" i="359"/>
  <c r="BO100" i="359"/>
  <c r="BN100" i="359"/>
  <c r="BM100" i="359"/>
  <c r="BL100" i="359"/>
  <c r="BK100" i="359"/>
  <c r="BJ100" i="359"/>
  <c r="BI100" i="359"/>
  <c r="BH100" i="359"/>
  <c r="BG100" i="359"/>
  <c r="BF100" i="359"/>
  <c r="BE100" i="359"/>
  <c r="BD100" i="359"/>
  <c r="BC100" i="359"/>
  <c r="BB100" i="359"/>
  <c r="BA100" i="359"/>
  <c r="AZ100" i="359"/>
  <c r="AY100" i="359"/>
  <c r="AX100" i="359"/>
  <c r="AW100" i="359"/>
  <c r="AV100" i="359"/>
  <c r="AU100" i="359"/>
  <c r="AT100" i="359"/>
  <c r="AS100" i="359"/>
  <c r="AR100" i="359"/>
  <c r="AQ100" i="359"/>
  <c r="AP100" i="359"/>
  <c r="AO100" i="359"/>
  <c r="AN100" i="359"/>
  <c r="AM100" i="359"/>
  <c r="AL100" i="359"/>
  <c r="AK100" i="359"/>
  <c r="AJ100" i="359"/>
  <c r="AI100" i="359"/>
  <c r="AH100" i="359"/>
  <c r="AG100" i="359"/>
  <c r="AF100" i="359"/>
  <c r="AE100" i="359"/>
  <c r="AD100" i="359"/>
  <c r="AC100" i="359"/>
  <c r="AB100" i="359"/>
  <c r="AA100" i="359"/>
  <c r="Z100" i="359"/>
  <c r="Y100" i="359"/>
  <c r="X100" i="359"/>
  <c r="W100" i="359"/>
  <c r="V100" i="359"/>
  <c r="U100" i="359"/>
  <c r="T100" i="359"/>
  <c r="S100" i="359"/>
  <c r="R100" i="359"/>
  <c r="Q100" i="359"/>
  <c r="P100" i="359"/>
  <c r="N100" i="359"/>
  <c r="BX99" i="359"/>
  <c r="BW99" i="359"/>
  <c r="BV99" i="359"/>
  <c r="BU99" i="359"/>
  <c r="BT99" i="359"/>
  <c r="BS99" i="359"/>
  <c r="BR99" i="359"/>
  <c r="BQ99" i="359"/>
  <c r="BP99" i="359"/>
  <c r="BO99" i="359"/>
  <c r="BN99" i="359"/>
  <c r="BM99" i="359"/>
  <c r="BL99" i="359"/>
  <c r="BK99" i="359"/>
  <c r="BJ99" i="359"/>
  <c r="BI99" i="359"/>
  <c r="BH99" i="359"/>
  <c r="BG99" i="359"/>
  <c r="BF99" i="359"/>
  <c r="BE99" i="359"/>
  <c r="BD99" i="359"/>
  <c r="BC99" i="359"/>
  <c r="BB99" i="359"/>
  <c r="BA99" i="359"/>
  <c r="AZ99" i="359"/>
  <c r="AY99" i="359"/>
  <c r="AX99" i="359"/>
  <c r="AW99" i="359"/>
  <c r="AV99" i="359"/>
  <c r="AU99" i="359"/>
  <c r="AT99" i="359"/>
  <c r="AS99" i="359"/>
  <c r="AR99" i="359"/>
  <c r="AQ99" i="359"/>
  <c r="AP99" i="359"/>
  <c r="AO99" i="359"/>
  <c r="AN99" i="359"/>
  <c r="AM99" i="359"/>
  <c r="AL99" i="359"/>
  <c r="AK99" i="359"/>
  <c r="AJ99" i="359"/>
  <c r="AI99" i="359"/>
  <c r="AH99" i="359"/>
  <c r="AG99" i="359"/>
  <c r="AF99" i="359"/>
  <c r="AE99" i="359"/>
  <c r="AD99" i="359"/>
  <c r="AC99" i="359"/>
  <c r="AB99" i="359"/>
  <c r="AA99" i="359"/>
  <c r="Z99" i="359"/>
  <c r="Y99" i="359"/>
  <c r="X99" i="359"/>
  <c r="W99" i="359"/>
  <c r="V99" i="359"/>
  <c r="U99" i="359"/>
  <c r="T99" i="359"/>
  <c r="S99" i="359"/>
  <c r="R99" i="359"/>
  <c r="Q99" i="359"/>
  <c r="N99" i="359"/>
  <c r="BX98" i="359"/>
  <c r="BW98" i="359"/>
  <c r="BV98" i="359"/>
  <c r="BU98" i="359"/>
  <c r="BT98" i="359"/>
  <c r="BS98" i="359"/>
  <c r="BR98" i="359"/>
  <c r="BQ98" i="359"/>
  <c r="BP98" i="359"/>
  <c r="BO98" i="359"/>
  <c r="BN98" i="359"/>
  <c r="BM98" i="359"/>
  <c r="BL98" i="359"/>
  <c r="BK98" i="359"/>
  <c r="BJ98" i="359"/>
  <c r="BI98" i="359"/>
  <c r="BH98" i="359"/>
  <c r="BG98" i="359"/>
  <c r="BF98" i="359"/>
  <c r="BE98" i="359"/>
  <c r="BD98" i="359"/>
  <c r="BC98" i="359"/>
  <c r="BB98" i="359"/>
  <c r="BA98" i="359"/>
  <c r="AZ98" i="359"/>
  <c r="AY98" i="359"/>
  <c r="AX98" i="359"/>
  <c r="AW98" i="359"/>
  <c r="AV98" i="359"/>
  <c r="X98" i="359"/>
  <c r="W98" i="359"/>
  <c r="V98" i="359"/>
  <c r="U98" i="359"/>
  <c r="T98" i="359"/>
  <c r="S98" i="359"/>
  <c r="R98" i="359"/>
  <c r="Q98" i="359"/>
  <c r="BX96" i="359"/>
  <c r="BW96" i="359"/>
  <c r="BV96" i="359"/>
  <c r="BU96" i="359"/>
  <c r="BT96" i="359"/>
  <c r="BS96" i="359"/>
  <c r="BR96" i="359"/>
  <c r="BQ96" i="359"/>
  <c r="BP96" i="359"/>
  <c r="BO96" i="359"/>
  <c r="BN96" i="359"/>
  <c r="BM96" i="359"/>
  <c r="BL96" i="359"/>
  <c r="BK96" i="359"/>
  <c r="BJ96" i="359"/>
  <c r="BI96" i="359"/>
  <c r="BH96" i="359"/>
  <c r="BG96" i="359"/>
  <c r="BF96" i="359"/>
  <c r="BE96" i="359"/>
  <c r="BD96" i="359"/>
  <c r="BC96" i="359"/>
  <c r="BB96" i="359"/>
  <c r="BA96" i="359"/>
  <c r="AZ96" i="359"/>
  <c r="AY96" i="359"/>
  <c r="AX96" i="359"/>
  <c r="AW96" i="359"/>
  <c r="AV96" i="359"/>
  <c r="AU96" i="359"/>
  <c r="AT96" i="359"/>
  <c r="AS96" i="359"/>
  <c r="AR96" i="359"/>
  <c r="AQ96" i="359"/>
  <c r="AP96" i="359"/>
  <c r="AO96" i="359"/>
  <c r="AN96" i="359"/>
  <c r="AM96" i="359"/>
  <c r="AL96" i="359"/>
  <c r="AK96" i="359"/>
  <c r="AJ96" i="359"/>
  <c r="AI96" i="359"/>
  <c r="AH96" i="359"/>
  <c r="AG96" i="359"/>
  <c r="AF96" i="359"/>
  <c r="AE96" i="359"/>
  <c r="AD96" i="359"/>
  <c r="AC96" i="359"/>
  <c r="AB96" i="359"/>
  <c r="AA96" i="359"/>
  <c r="Z96" i="359"/>
  <c r="Y96" i="359"/>
  <c r="X96" i="359"/>
  <c r="W96" i="359"/>
  <c r="V96" i="359"/>
  <c r="U96" i="359"/>
  <c r="T96" i="359"/>
  <c r="S96" i="359"/>
  <c r="R96" i="359"/>
  <c r="Q96" i="359"/>
  <c r="CA94" i="359"/>
  <c r="E94" i="359" s="1"/>
  <c r="BZ94" i="359"/>
  <c r="BY94" i="359"/>
  <c r="CB94" i="359" s="1"/>
  <c r="P94" i="359"/>
  <c r="N94" i="359"/>
  <c r="D94" i="359"/>
  <c r="CB93" i="359"/>
  <c r="CA93" i="359"/>
  <c r="BZ93" i="359"/>
  <c r="BY93" i="359"/>
  <c r="C93" i="359" s="1"/>
  <c r="P93" i="359"/>
  <c r="N93" i="359"/>
  <c r="E93" i="359"/>
  <c r="D93" i="359"/>
  <c r="CA92" i="359"/>
  <c r="BZ92" i="359"/>
  <c r="BY92" i="359"/>
  <c r="P92" i="359"/>
  <c r="N92" i="359"/>
  <c r="E92" i="359"/>
  <c r="C92" i="359"/>
  <c r="CA91" i="359"/>
  <c r="BZ91" i="359"/>
  <c r="BY91" i="359"/>
  <c r="CB91" i="359" s="1"/>
  <c r="P91" i="359"/>
  <c r="N91" i="359"/>
  <c r="E91" i="359"/>
  <c r="D91" i="359"/>
  <c r="C91" i="359"/>
  <c r="CA90" i="359"/>
  <c r="BZ90" i="359"/>
  <c r="BY90" i="359"/>
  <c r="CB90" i="359" s="1"/>
  <c r="P90" i="359"/>
  <c r="N90" i="359"/>
  <c r="E90" i="359"/>
  <c r="D90" i="359"/>
  <c r="C90" i="359"/>
  <c r="CA89" i="359"/>
  <c r="BZ89" i="359"/>
  <c r="BY89" i="359"/>
  <c r="CB89" i="359" s="1"/>
  <c r="P89" i="359"/>
  <c r="N89" i="359"/>
  <c r="E89" i="359"/>
  <c r="D89" i="359"/>
  <c r="C89" i="359"/>
  <c r="CA88" i="359"/>
  <c r="BZ88" i="359"/>
  <c r="BY88" i="359"/>
  <c r="CB88" i="359" s="1"/>
  <c r="P88" i="359"/>
  <c r="N88" i="359"/>
  <c r="E88" i="359"/>
  <c r="D88" i="359"/>
  <c r="C88" i="359"/>
  <c r="CA87" i="359"/>
  <c r="BZ87" i="359"/>
  <c r="BY87" i="359"/>
  <c r="CB87" i="359" s="1"/>
  <c r="P87" i="359"/>
  <c r="N87" i="359"/>
  <c r="E87" i="359"/>
  <c r="D87" i="359"/>
  <c r="C87" i="359"/>
  <c r="CA86" i="359"/>
  <c r="BZ86" i="359"/>
  <c r="BY86" i="359"/>
  <c r="CB86" i="359" s="1"/>
  <c r="P86" i="359"/>
  <c r="N86" i="359"/>
  <c r="E86" i="359"/>
  <c r="D86" i="359"/>
  <c r="C86" i="359"/>
  <c r="CA85" i="359"/>
  <c r="BZ85" i="359"/>
  <c r="BY85" i="359"/>
  <c r="CB85" i="359" s="1"/>
  <c r="P85" i="359"/>
  <c r="N85" i="359"/>
  <c r="E85" i="359"/>
  <c r="D85" i="359"/>
  <c r="C85" i="359"/>
  <c r="CA84" i="359"/>
  <c r="BZ84" i="359"/>
  <c r="BY84" i="359"/>
  <c r="CB84" i="359" s="1"/>
  <c r="P84" i="359"/>
  <c r="N84" i="359"/>
  <c r="E84" i="359"/>
  <c r="D84" i="359"/>
  <c r="C84" i="359"/>
  <c r="CA83" i="359"/>
  <c r="BZ83" i="359"/>
  <c r="BY83" i="359"/>
  <c r="CB83" i="359" s="1"/>
  <c r="P83" i="359"/>
  <c r="N83" i="359"/>
  <c r="E83" i="359"/>
  <c r="D83" i="359"/>
  <c r="C83" i="359"/>
  <c r="CA82" i="359"/>
  <c r="BZ82" i="359"/>
  <c r="BY82" i="359"/>
  <c r="CB82" i="359" s="1"/>
  <c r="P82" i="359"/>
  <c r="N82" i="359"/>
  <c r="E82" i="359"/>
  <c r="D82" i="359"/>
  <c r="C82" i="359"/>
  <c r="CA81" i="359"/>
  <c r="BZ81" i="359"/>
  <c r="BY81" i="359"/>
  <c r="CB81" i="359" s="1"/>
  <c r="P81" i="359"/>
  <c r="N81" i="359"/>
  <c r="E81" i="359"/>
  <c r="D81" i="359"/>
  <c r="C81" i="359"/>
  <c r="CA80" i="359"/>
  <c r="BZ80" i="359"/>
  <c r="BY80" i="359"/>
  <c r="CB80" i="359" s="1"/>
  <c r="P80" i="359"/>
  <c r="N80" i="359"/>
  <c r="E80" i="359"/>
  <c r="D80" i="359"/>
  <c r="C80" i="359"/>
  <c r="CA79" i="359"/>
  <c r="BZ79" i="359"/>
  <c r="BY79" i="359"/>
  <c r="CB79" i="359" s="1"/>
  <c r="P79" i="359"/>
  <c r="N79" i="359"/>
  <c r="E79" i="359"/>
  <c r="D79" i="359"/>
  <c r="C79" i="359"/>
  <c r="CA78" i="359"/>
  <c r="BZ78" i="359"/>
  <c r="BY78" i="359"/>
  <c r="CB78" i="359" s="1"/>
  <c r="P78" i="359"/>
  <c r="N78" i="359"/>
  <c r="E78" i="359"/>
  <c r="D78" i="359"/>
  <c r="C78" i="359"/>
  <c r="CA77" i="359"/>
  <c r="E77" i="359" s="1"/>
  <c r="BZ77" i="359"/>
  <c r="BY77" i="359"/>
  <c r="CB77" i="359" s="1"/>
  <c r="P77" i="359"/>
  <c r="N77" i="359"/>
  <c r="D77" i="359"/>
  <c r="C77" i="359"/>
  <c r="E76" i="359"/>
  <c r="CB76" i="359"/>
  <c r="CC76" i="359" s="1"/>
  <c r="P76" i="359"/>
  <c r="N76" i="359"/>
  <c r="D76" i="359"/>
  <c r="C76" i="359"/>
  <c r="CA75" i="359"/>
  <c r="CA95" i="359" s="1"/>
  <c r="BZ75" i="359"/>
  <c r="BZ95" i="359" s="1"/>
  <c r="BY75" i="359"/>
  <c r="C75" i="359" s="1"/>
  <c r="P75" i="359"/>
  <c r="CO31" i="373" s="1"/>
  <c r="N75" i="359"/>
  <c r="CB73" i="359"/>
  <c r="K73" i="359" s="1"/>
  <c r="AZ29" i="359" s="1"/>
  <c r="BR29" i="359" s="1"/>
  <c r="CD29" i="359" s="1"/>
  <c r="A73" i="359"/>
  <c r="Q53" i="359"/>
  <c r="O53" i="359"/>
  <c r="Q52" i="359"/>
  <c r="O52" i="359"/>
  <c r="Q51" i="359"/>
  <c r="O51" i="359"/>
  <c r="Q50" i="359"/>
  <c r="O50" i="359"/>
  <c r="Q49" i="359"/>
  <c r="O49" i="359"/>
  <c r="Q48" i="359"/>
  <c r="O48" i="359"/>
  <c r="Q47" i="359"/>
  <c r="O47" i="359"/>
  <c r="Q46" i="359"/>
  <c r="O46" i="359"/>
  <c r="Q45" i="359"/>
  <c r="O45" i="359"/>
  <c r="Q44" i="359"/>
  <c r="O44" i="359"/>
  <c r="CD43" i="359"/>
  <c r="Q43" i="359"/>
  <c r="O43" i="359"/>
  <c r="Q42" i="359"/>
  <c r="O42" i="359"/>
  <c r="Q41" i="359"/>
  <c r="O41" i="359"/>
  <c r="Q40" i="359"/>
  <c r="O40" i="359"/>
  <c r="Q39" i="359"/>
  <c r="O39" i="359"/>
  <c r="Q38" i="359"/>
  <c r="O38" i="359"/>
  <c r="Q37" i="359"/>
  <c r="O37" i="359"/>
  <c r="Q36" i="359"/>
  <c r="O36" i="359"/>
  <c r="Q35" i="359"/>
  <c r="O35" i="359"/>
  <c r="Q34" i="359"/>
  <c r="O34" i="359"/>
  <c r="AZ27" i="359"/>
  <c r="BZ26" i="359"/>
  <c r="AZ23" i="359"/>
  <c r="AJ23" i="359"/>
  <c r="AZ21" i="359"/>
  <c r="BC97" i="359" s="1"/>
  <c r="BC101" i="359" s="1"/>
  <c r="U17" i="359"/>
  <c r="BR16" i="359"/>
  <c r="AJ16" i="359"/>
  <c r="U16" i="359"/>
  <c r="BR15" i="359"/>
  <c r="AJ15" i="359"/>
  <c r="U15" i="359"/>
  <c r="BR14" i="359"/>
  <c r="U14" i="359"/>
  <c r="BR13" i="359"/>
  <c r="U13" i="359"/>
  <c r="CB8" i="359"/>
  <c r="CB7" i="359"/>
  <c r="CB6" i="359"/>
  <c r="AF54" i="371" l="1"/>
  <c r="F76" i="371"/>
  <c r="V54" i="371"/>
  <c r="AA54" i="369"/>
  <c r="V54" i="368"/>
  <c r="V54" i="365"/>
  <c r="CC75" i="365"/>
  <c r="CD75" i="365" s="1"/>
  <c r="F77" i="365"/>
  <c r="CB95" i="365"/>
  <c r="F76" i="365"/>
  <c r="DA51" i="373"/>
  <c r="AF49" i="361"/>
  <c r="AF46" i="361"/>
  <c r="AA35" i="361"/>
  <c r="AA38" i="361"/>
  <c r="AF41" i="361"/>
  <c r="V47" i="361"/>
  <c r="J89" i="360"/>
  <c r="AA42" i="361"/>
  <c r="AF45" i="361"/>
  <c r="V34" i="361"/>
  <c r="AA37" i="361"/>
  <c r="AA40" i="361"/>
  <c r="J84" i="360"/>
  <c r="CB75" i="361"/>
  <c r="J79" i="360"/>
  <c r="J90" i="360"/>
  <c r="J77" i="360"/>
  <c r="J93" i="360"/>
  <c r="J78" i="360"/>
  <c r="J94" i="360"/>
  <c r="CB143" i="360"/>
  <c r="J86" i="360"/>
  <c r="J81" i="360"/>
  <c r="J82" i="360"/>
  <c r="G200" i="360"/>
  <c r="J226" i="360"/>
  <c r="J109" i="365"/>
  <c r="J211" i="359"/>
  <c r="J87" i="360"/>
  <c r="J219" i="359"/>
  <c r="J85" i="360"/>
  <c r="J128" i="360"/>
  <c r="J116" i="361"/>
  <c r="J215" i="365"/>
  <c r="J227" i="359"/>
  <c r="J150" i="360"/>
  <c r="J145" i="361"/>
  <c r="J220" i="366"/>
  <c r="J158" i="360"/>
  <c r="J181" i="361"/>
  <c r="J179" i="368"/>
  <c r="J180" i="360"/>
  <c r="J215" i="361"/>
  <c r="J120" i="370"/>
  <c r="J113" i="359"/>
  <c r="J188" i="360"/>
  <c r="J181" i="362"/>
  <c r="J181" i="359"/>
  <c r="J196" i="360"/>
  <c r="J223" i="363"/>
  <c r="CV63" i="373"/>
  <c r="J189" i="359"/>
  <c r="J218" i="360"/>
  <c r="J159" i="364"/>
  <c r="CD76" i="360"/>
  <c r="J76" i="360"/>
  <c r="CD94" i="363"/>
  <c r="J94" i="363"/>
  <c r="CD87" i="365"/>
  <c r="J87" i="365"/>
  <c r="CD79" i="367"/>
  <c r="J79" i="367"/>
  <c r="CD83" i="368"/>
  <c r="J83" i="368"/>
  <c r="CD75" i="370"/>
  <c r="J75" i="370"/>
  <c r="CD83" i="370"/>
  <c r="J83" i="370"/>
  <c r="CD75" i="372"/>
  <c r="J75" i="372"/>
  <c r="CD112" i="359"/>
  <c r="J112" i="359"/>
  <c r="CD116" i="360"/>
  <c r="J116" i="360"/>
  <c r="CD120" i="361"/>
  <c r="J120" i="361"/>
  <c r="CD112" i="363"/>
  <c r="J112" i="363"/>
  <c r="CD82" i="359"/>
  <c r="J82" i="359"/>
  <c r="CD90" i="359"/>
  <c r="J90" i="359"/>
  <c r="CD79" i="361"/>
  <c r="J79" i="361"/>
  <c r="CD87" i="361"/>
  <c r="J87" i="361"/>
  <c r="CD75" i="362"/>
  <c r="J75" i="362"/>
  <c r="CD83" i="362"/>
  <c r="J83" i="362"/>
  <c r="CD91" i="362"/>
  <c r="J91" i="362"/>
  <c r="CD79" i="363"/>
  <c r="J79" i="363"/>
  <c r="CD87" i="363"/>
  <c r="J87" i="363"/>
  <c r="CD75" i="364"/>
  <c r="J75" i="364"/>
  <c r="CD83" i="364"/>
  <c r="J83" i="364"/>
  <c r="CD91" i="364"/>
  <c r="J91" i="364"/>
  <c r="CD80" i="365"/>
  <c r="J80" i="365"/>
  <c r="CD88" i="365"/>
  <c r="J88" i="365"/>
  <c r="CD84" i="366"/>
  <c r="J84" i="366"/>
  <c r="CD92" i="366"/>
  <c r="J92" i="366"/>
  <c r="CD80" i="367"/>
  <c r="J80" i="367"/>
  <c r="CD88" i="367"/>
  <c r="J88" i="367"/>
  <c r="CD76" i="368"/>
  <c r="J76" i="368"/>
  <c r="CD84" i="368"/>
  <c r="J84" i="368"/>
  <c r="CD92" i="368"/>
  <c r="J92" i="368"/>
  <c r="CD80" i="369"/>
  <c r="J80" i="369"/>
  <c r="CD88" i="369"/>
  <c r="J88" i="369"/>
  <c r="CD76" i="370"/>
  <c r="J76" i="370"/>
  <c r="CD84" i="370"/>
  <c r="J84" i="370"/>
  <c r="CD92" i="370"/>
  <c r="J92" i="370"/>
  <c r="CD80" i="371"/>
  <c r="J80" i="371"/>
  <c r="CD88" i="371"/>
  <c r="J88" i="371"/>
  <c r="CD84" i="372"/>
  <c r="J84" i="372"/>
  <c r="CD92" i="372"/>
  <c r="J92" i="372"/>
  <c r="CD109" i="360"/>
  <c r="J109" i="360"/>
  <c r="CD117" i="360"/>
  <c r="J117" i="360"/>
  <c r="CD125" i="360"/>
  <c r="J125" i="360"/>
  <c r="CD113" i="361"/>
  <c r="J113" i="361"/>
  <c r="CD121" i="361"/>
  <c r="J121" i="361"/>
  <c r="CD109" i="362"/>
  <c r="J109" i="362"/>
  <c r="CD125" i="362"/>
  <c r="J125" i="362"/>
  <c r="CD113" i="363"/>
  <c r="J113" i="363"/>
  <c r="CD121" i="363"/>
  <c r="J121" i="363"/>
  <c r="CD109" i="364"/>
  <c r="J109" i="364"/>
  <c r="CD117" i="364"/>
  <c r="J117" i="364"/>
  <c r="J121" i="359"/>
  <c r="J112" i="360"/>
  <c r="CD78" i="363"/>
  <c r="J78" i="363"/>
  <c r="CD82" i="364"/>
  <c r="J82" i="364"/>
  <c r="CD75" i="366"/>
  <c r="J75" i="366"/>
  <c r="CD87" i="367"/>
  <c r="J87" i="367"/>
  <c r="CD87" i="369"/>
  <c r="J87" i="369"/>
  <c r="CD91" i="372"/>
  <c r="J91" i="372"/>
  <c r="CD128" i="359"/>
  <c r="J128" i="359"/>
  <c r="CD112" i="361"/>
  <c r="J112" i="361"/>
  <c r="CD116" i="362"/>
  <c r="J116" i="362"/>
  <c r="CD88" i="360"/>
  <c r="J88" i="360"/>
  <c r="CD143" i="97"/>
  <c r="J143" i="97"/>
  <c r="CD80" i="361"/>
  <c r="J80" i="361"/>
  <c r="CD88" i="361"/>
  <c r="J88" i="361"/>
  <c r="CD76" i="362"/>
  <c r="J76" i="362"/>
  <c r="CD84" i="362"/>
  <c r="J84" i="362"/>
  <c r="CD92" i="362"/>
  <c r="J92" i="362"/>
  <c r="CD80" i="363"/>
  <c r="J80" i="363"/>
  <c r="CD88" i="363"/>
  <c r="J88" i="363"/>
  <c r="CD76" i="364"/>
  <c r="J76" i="364"/>
  <c r="CD84" i="364"/>
  <c r="J84" i="364"/>
  <c r="CD92" i="364"/>
  <c r="J92" i="364"/>
  <c r="CD81" i="365"/>
  <c r="J81" i="365"/>
  <c r="CD89" i="365"/>
  <c r="J89" i="365"/>
  <c r="CD77" i="366"/>
  <c r="J77" i="366"/>
  <c r="CD85" i="366"/>
  <c r="J85" i="366"/>
  <c r="CD93" i="366"/>
  <c r="J93" i="366"/>
  <c r="CD81" i="367"/>
  <c r="J81" i="367"/>
  <c r="CD89" i="367"/>
  <c r="J89" i="367"/>
  <c r="CD77" i="368"/>
  <c r="J77" i="368"/>
  <c r="CD85" i="368"/>
  <c r="J85" i="368"/>
  <c r="CD93" i="368"/>
  <c r="J93" i="368"/>
  <c r="CD81" i="369"/>
  <c r="J81" i="369"/>
  <c r="CD89" i="369"/>
  <c r="J89" i="369"/>
  <c r="CD77" i="370"/>
  <c r="J77" i="370"/>
  <c r="CD85" i="370"/>
  <c r="J85" i="370"/>
  <c r="CD93" i="370"/>
  <c r="J93" i="370"/>
  <c r="CD81" i="371"/>
  <c r="J81" i="371"/>
  <c r="CD89" i="371"/>
  <c r="J89" i="371"/>
  <c r="CD77" i="372"/>
  <c r="J77" i="372"/>
  <c r="CD85" i="372"/>
  <c r="J85" i="372"/>
  <c r="CD93" i="372"/>
  <c r="J93" i="372"/>
  <c r="CD114" i="359"/>
  <c r="J114" i="359"/>
  <c r="CD122" i="359"/>
  <c r="J122" i="359"/>
  <c r="CD110" i="360"/>
  <c r="J110" i="360"/>
  <c r="CD118" i="360"/>
  <c r="J118" i="360"/>
  <c r="CD126" i="360"/>
  <c r="J126" i="360"/>
  <c r="CD114" i="361"/>
  <c r="J114" i="361"/>
  <c r="CD122" i="361"/>
  <c r="J122" i="361"/>
  <c r="CD110" i="362"/>
  <c r="J110" i="362"/>
  <c r="CD118" i="362"/>
  <c r="J118" i="362"/>
  <c r="CD126" i="362"/>
  <c r="J126" i="362"/>
  <c r="CD114" i="363"/>
  <c r="J114" i="363"/>
  <c r="CD122" i="363"/>
  <c r="J122" i="363"/>
  <c r="J143" i="359"/>
  <c r="J120" i="360"/>
  <c r="J81" i="362"/>
  <c r="CD86" i="363"/>
  <c r="J86" i="363"/>
  <c r="CD79" i="365"/>
  <c r="J79" i="365"/>
  <c r="CD83" i="366"/>
  <c r="J83" i="366"/>
  <c r="CD91" i="368"/>
  <c r="J91" i="368"/>
  <c r="CD83" i="372"/>
  <c r="J83" i="372"/>
  <c r="CD124" i="360"/>
  <c r="J124" i="360"/>
  <c r="CD124" i="362"/>
  <c r="J124" i="362"/>
  <c r="CB75" i="360"/>
  <c r="CD76" i="359"/>
  <c r="J76" i="359"/>
  <c r="CD84" i="359"/>
  <c r="J84" i="359"/>
  <c r="CD92" i="359"/>
  <c r="J92" i="359"/>
  <c r="CD81" i="361"/>
  <c r="J81" i="361"/>
  <c r="CD89" i="361"/>
  <c r="J89" i="361"/>
  <c r="CD85" i="362"/>
  <c r="J85" i="362"/>
  <c r="CD93" i="362"/>
  <c r="J93" i="362"/>
  <c r="CD81" i="363"/>
  <c r="J81" i="363"/>
  <c r="CD89" i="363"/>
  <c r="J89" i="363"/>
  <c r="CD77" i="364"/>
  <c r="J77" i="364"/>
  <c r="CD85" i="364"/>
  <c r="J85" i="364"/>
  <c r="CD93" i="364"/>
  <c r="J93" i="364"/>
  <c r="CD82" i="365"/>
  <c r="J82" i="365"/>
  <c r="CD90" i="365"/>
  <c r="J90" i="365"/>
  <c r="CD78" i="366"/>
  <c r="J78" i="366"/>
  <c r="CD86" i="366"/>
  <c r="J86" i="366"/>
  <c r="CD94" i="366"/>
  <c r="J94" i="366"/>
  <c r="CD82" i="367"/>
  <c r="J82" i="367"/>
  <c r="CD90" i="367"/>
  <c r="J90" i="367"/>
  <c r="CD78" i="368"/>
  <c r="J78" i="368"/>
  <c r="CD86" i="368"/>
  <c r="J86" i="368"/>
  <c r="CD94" i="368"/>
  <c r="J94" i="368"/>
  <c r="CD82" i="369"/>
  <c r="J82" i="369"/>
  <c r="CD90" i="369"/>
  <c r="J90" i="369"/>
  <c r="CD78" i="370"/>
  <c r="J78" i="370"/>
  <c r="CD86" i="370"/>
  <c r="J86" i="370"/>
  <c r="CD94" i="370"/>
  <c r="J94" i="370"/>
  <c r="CD82" i="371"/>
  <c r="J82" i="371"/>
  <c r="CD90" i="371"/>
  <c r="J90" i="371"/>
  <c r="CD78" i="372"/>
  <c r="J78" i="372"/>
  <c r="CD86" i="372"/>
  <c r="J86" i="372"/>
  <c r="CD94" i="372"/>
  <c r="J94" i="372"/>
  <c r="CD115" i="359"/>
  <c r="J115" i="359"/>
  <c r="CD123" i="359"/>
  <c r="J123" i="359"/>
  <c r="CD111" i="360"/>
  <c r="J111" i="360"/>
  <c r="CD119" i="360"/>
  <c r="J119" i="360"/>
  <c r="CD127" i="360"/>
  <c r="J127" i="360"/>
  <c r="CD115" i="361"/>
  <c r="J115" i="361"/>
  <c r="CD123" i="361"/>
  <c r="J123" i="361"/>
  <c r="CD111" i="362"/>
  <c r="J111" i="362"/>
  <c r="CD119" i="362"/>
  <c r="J119" i="362"/>
  <c r="CD127" i="362"/>
  <c r="J127" i="362"/>
  <c r="CD115" i="363"/>
  <c r="J115" i="363"/>
  <c r="CD123" i="363"/>
  <c r="J123" i="363"/>
  <c r="J151" i="359"/>
  <c r="J78" i="361"/>
  <c r="J117" i="362"/>
  <c r="C76" i="360"/>
  <c r="CD77" i="359"/>
  <c r="J77" i="359"/>
  <c r="CD85" i="359"/>
  <c r="J85" i="359"/>
  <c r="CD93" i="359"/>
  <c r="J93" i="359"/>
  <c r="CD82" i="361"/>
  <c r="J82" i="361"/>
  <c r="CD90" i="361"/>
  <c r="J90" i="361"/>
  <c r="CD78" i="362"/>
  <c r="J78" i="362"/>
  <c r="CD86" i="362"/>
  <c r="J86" i="362"/>
  <c r="CD94" i="362"/>
  <c r="J94" i="362"/>
  <c r="CD82" i="363"/>
  <c r="J82" i="363"/>
  <c r="CD90" i="363"/>
  <c r="J90" i="363"/>
  <c r="CD78" i="364"/>
  <c r="J78" i="364"/>
  <c r="CD86" i="364"/>
  <c r="J86" i="364"/>
  <c r="CD94" i="364"/>
  <c r="J94" i="364"/>
  <c r="CD83" i="365"/>
  <c r="J83" i="365"/>
  <c r="CD91" i="365"/>
  <c r="J91" i="365"/>
  <c r="CD79" i="366"/>
  <c r="J79" i="366"/>
  <c r="CD87" i="366"/>
  <c r="J87" i="366"/>
  <c r="CD75" i="367"/>
  <c r="J75" i="367"/>
  <c r="CD83" i="367"/>
  <c r="J83" i="367"/>
  <c r="CD91" i="367"/>
  <c r="J91" i="367"/>
  <c r="CD79" i="368"/>
  <c r="J79" i="368"/>
  <c r="CD87" i="368"/>
  <c r="J87" i="368"/>
  <c r="CD75" i="369"/>
  <c r="J75" i="369"/>
  <c r="CD83" i="369"/>
  <c r="J83" i="369"/>
  <c r="CD91" i="369"/>
  <c r="J91" i="369"/>
  <c r="CD79" i="370"/>
  <c r="J79" i="370"/>
  <c r="CD87" i="370"/>
  <c r="J87" i="370"/>
  <c r="CD91" i="371"/>
  <c r="J91" i="371"/>
  <c r="CD79" i="372"/>
  <c r="J79" i="372"/>
  <c r="CD87" i="372"/>
  <c r="J87" i="372"/>
  <c r="CD78" i="365"/>
  <c r="J78" i="365"/>
  <c r="CD116" i="359"/>
  <c r="J116" i="359"/>
  <c r="CD124" i="359"/>
  <c r="J124" i="359"/>
  <c r="J159" i="359"/>
  <c r="J86" i="361"/>
  <c r="CD120" i="359"/>
  <c r="J120" i="359"/>
  <c r="CD128" i="97"/>
  <c r="J128" i="97"/>
  <c r="CD78" i="359"/>
  <c r="J78" i="359"/>
  <c r="CD86" i="359"/>
  <c r="J86" i="359"/>
  <c r="CD94" i="359"/>
  <c r="J94" i="359"/>
  <c r="CD83" i="361"/>
  <c r="J83" i="361"/>
  <c r="CD91" i="361"/>
  <c r="J91" i="361"/>
  <c r="CD79" i="362"/>
  <c r="J79" i="362"/>
  <c r="CD87" i="362"/>
  <c r="J87" i="362"/>
  <c r="CD75" i="363"/>
  <c r="J75" i="363"/>
  <c r="CD83" i="363"/>
  <c r="J83" i="363"/>
  <c r="CD91" i="363"/>
  <c r="J91" i="363"/>
  <c r="CD79" i="364"/>
  <c r="J79" i="364"/>
  <c r="CD87" i="364"/>
  <c r="J87" i="364"/>
  <c r="CD84" i="365"/>
  <c r="J84" i="365"/>
  <c r="CD92" i="365"/>
  <c r="J92" i="365"/>
  <c r="CD80" i="366"/>
  <c r="J80" i="366"/>
  <c r="CD88" i="366"/>
  <c r="J88" i="366"/>
  <c r="CD84" i="367"/>
  <c r="J84" i="367"/>
  <c r="CD92" i="367"/>
  <c r="J92" i="367"/>
  <c r="CD80" i="368"/>
  <c r="J80" i="368"/>
  <c r="CD88" i="368"/>
  <c r="J88" i="368"/>
  <c r="CD76" i="369"/>
  <c r="J76" i="369"/>
  <c r="CD84" i="369"/>
  <c r="J84" i="369"/>
  <c r="CD92" i="369"/>
  <c r="J92" i="369"/>
  <c r="CD80" i="370"/>
  <c r="J80" i="370"/>
  <c r="CD88" i="370"/>
  <c r="J88" i="370"/>
  <c r="CD76" i="371"/>
  <c r="J76" i="371"/>
  <c r="CD84" i="371"/>
  <c r="J84" i="371"/>
  <c r="CD92" i="371"/>
  <c r="J92" i="371"/>
  <c r="CD80" i="372"/>
  <c r="J80" i="372"/>
  <c r="CD88" i="372"/>
  <c r="J88" i="372"/>
  <c r="CD109" i="359"/>
  <c r="J109" i="359"/>
  <c r="CD117" i="359"/>
  <c r="J117" i="359"/>
  <c r="CD125" i="359"/>
  <c r="J125" i="359"/>
  <c r="CD113" i="360"/>
  <c r="J113" i="360"/>
  <c r="CD121" i="360"/>
  <c r="J121" i="360"/>
  <c r="CD109" i="361"/>
  <c r="J109" i="361"/>
  <c r="CD117" i="361"/>
  <c r="J117" i="361"/>
  <c r="CD125" i="361"/>
  <c r="J125" i="361"/>
  <c r="CD113" i="362"/>
  <c r="J113" i="362"/>
  <c r="CD121" i="362"/>
  <c r="J121" i="362"/>
  <c r="CD109" i="363"/>
  <c r="J109" i="363"/>
  <c r="CD125" i="363"/>
  <c r="J125" i="363"/>
  <c r="CD113" i="364"/>
  <c r="J113" i="364"/>
  <c r="CD121" i="364"/>
  <c r="J121" i="364"/>
  <c r="CD117" i="365"/>
  <c r="J117" i="365"/>
  <c r="CD125" i="365"/>
  <c r="J125" i="365"/>
  <c r="CD113" i="366"/>
  <c r="J113" i="366"/>
  <c r="CD121" i="366"/>
  <c r="J121" i="366"/>
  <c r="CD109" i="367"/>
  <c r="J109" i="367"/>
  <c r="CD117" i="367"/>
  <c r="J117" i="367"/>
  <c r="CD125" i="367"/>
  <c r="J125" i="367"/>
  <c r="CD113" i="368"/>
  <c r="J113" i="368"/>
  <c r="CD121" i="368"/>
  <c r="J121" i="368"/>
  <c r="CD109" i="369"/>
  <c r="J109" i="369"/>
  <c r="CD117" i="369"/>
  <c r="J117" i="369"/>
  <c r="CD125" i="369"/>
  <c r="J125" i="369"/>
  <c r="CD113" i="370"/>
  <c r="J113" i="370"/>
  <c r="CD121" i="370"/>
  <c r="J121" i="370"/>
  <c r="CD109" i="371"/>
  <c r="J109" i="371"/>
  <c r="CD117" i="371"/>
  <c r="J117" i="371"/>
  <c r="CD125" i="371"/>
  <c r="J125" i="371"/>
  <c r="CD114" i="372"/>
  <c r="J114" i="372"/>
  <c r="CD122" i="372"/>
  <c r="J122" i="372"/>
  <c r="CD147" i="360"/>
  <c r="J147" i="360"/>
  <c r="CD155" i="360"/>
  <c r="J155" i="360"/>
  <c r="CD151" i="361"/>
  <c r="J151" i="361"/>
  <c r="CD159" i="361"/>
  <c r="J159" i="361"/>
  <c r="CD147" i="362"/>
  <c r="J147" i="362"/>
  <c r="CD155" i="362"/>
  <c r="J155" i="362"/>
  <c r="CD143" i="363"/>
  <c r="J143" i="363"/>
  <c r="CD151" i="363"/>
  <c r="J151" i="363"/>
  <c r="CD159" i="363"/>
  <c r="J159" i="363"/>
  <c r="CD147" i="364"/>
  <c r="J147" i="364"/>
  <c r="CD155" i="364"/>
  <c r="J155" i="364"/>
  <c r="CD143" i="365"/>
  <c r="J143" i="365"/>
  <c r="CD151" i="365"/>
  <c r="J151" i="365"/>
  <c r="CD159" i="365"/>
  <c r="J159" i="365"/>
  <c r="CD147" i="366"/>
  <c r="J147" i="366"/>
  <c r="CD155" i="366"/>
  <c r="J155" i="366"/>
  <c r="CD143" i="367"/>
  <c r="J143" i="367"/>
  <c r="CD151" i="367"/>
  <c r="J151" i="367"/>
  <c r="CD159" i="367"/>
  <c r="J159" i="367"/>
  <c r="CD147" i="368"/>
  <c r="J147" i="368"/>
  <c r="CD155" i="368"/>
  <c r="J155" i="368"/>
  <c r="CD143" i="369"/>
  <c r="J143" i="369"/>
  <c r="CD151" i="369"/>
  <c r="J151" i="369"/>
  <c r="CD159" i="369"/>
  <c r="J159" i="369"/>
  <c r="CD147" i="370"/>
  <c r="J147" i="370"/>
  <c r="CD155" i="370"/>
  <c r="J155" i="370"/>
  <c r="CD143" i="371"/>
  <c r="J143" i="371"/>
  <c r="CD151" i="371"/>
  <c r="J151" i="371"/>
  <c r="CD159" i="371"/>
  <c r="J159" i="371"/>
  <c r="CD147" i="372"/>
  <c r="J147" i="372"/>
  <c r="CD155" i="372"/>
  <c r="J155" i="372"/>
  <c r="CD178" i="359"/>
  <c r="J178" i="359"/>
  <c r="CD186" i="359"/>
  <c r="J186" i="359"/>
  <c r="CD194" i="359"/>
  <c r="J194" i="359"/>
  <c r="CD182" i="360"/>
  <c r="J182" i="360"/>
  <c r="CD190" i="360"/>
  <c r="J190" i="360"/>
  <c r="CD178" i="361"/>
  <c r="J178" i="361"/>
  <c r="CD186" i="361"/>
  <c r="J186" i="361"/>
  <c r="CD194" i="361"/>
  <c r="J194" i="361"/>
  <c r="CD182" i="362"/>
  <c r="J182" i="362"/>
  <c r="CD190" i="362"/>
  <c r="J190" i="362"/>
  <c r="CD178" i="363"/>
  <c r="J178" i="363"/>
  <c r="CD186" i="363"/>
  <c r="J186" i="363"/>
  <c r="CD194" i="363"/>
  <c r="J194" i="363"/>
  <c r="CD182" i="364"/>
  <c r="J182" i="364"/>
  <c r="CD190" i="364"/>
  <c r="J190" i="364"/>
  <c r="CD178" i="365"/>
  <c r="J178" i="365"/>
  <c r="CD186" i="365"/>
  <c r="J186" i="365"/>
  <c r="CD194" i="365"/>
  <c r="J194" i="365"/>
  <c r="CD182" i="366"/>
  <c r="J182" i="366"/>
  <c r="CD190" i="366"/>
  <c r="J190" i="366"/>
  <c r="CD178" i="367"/>
  <c r="J178" i="367"/>
  <c r="CD186" i="367"/>
  <c r="J186" i="367"/>
  <c r="CD194" i="367"/>
  <c r="J194" i="367"/>
  <c r="CD182" i="368"/>
  <c r="J182" i="368"/>
  <c r="CD190" i="368"/>
  <c r="J190" i="368"/>
  <c r="CD178" i="369"/>
  <c r="J178" i="369"/>
  <c r="CD186" i="369"/>
  <c r="J186" i="369"/>
  <c r="CD194" i="369"/>
  <c r="J194" i="369"/>
  <c r="CD182" i="370"/>
  <c r="J182" i="370"/>
  <c r="CD190" i="370"/>
  <c r="J190" i="370"/>
  <c r="CD178" i="371"/>
  <c r="J178" i="371"/>
  <c r="CD186" i="371"/>
  <c r="J186" i="371"/>
  <c r="CD194" i="371"/>
  <c r="J194" i="371"/>
  <c r="CD182" i="372"/>
  <c r="J182" i="372"/>
  <c r="CD190" i="372"/>
  <c r="J190" i="372"/>
  <c r="CD212" i="359"/>
  <c r="J212" i="359"/>
  <c r="CD220" i="359"/>
  <c r="J220" i="359"/>
  <c r="CD228" i="359"/>
  <c r="J228" i="359"/>
  <c r="CD217" i="360"/>
  <c r="J217" i="360"/>
  <c r="CD225" i="360"/>
  <c r="J225" i="360"/>
  <c r="CD213" i="361"/>
  <c r="J213" i="361"/>
  <c r="CD221" i="361"/>
  <c r="J221" i="361"/>
  <c r="CD229" i="361"/>
  <c r="J229" i="361"/>
  <c r="CD217" i="362"/>
  <c r="J217" i="362"/>
  <c r="CD225" i="362"/>
  <c r="J225" i="362"/>
  <c r="CD213" i="363"/>
  <c r="J213" i="363"/>
  <c r="CD221" i="363"/>
  <c r="J221" i="363"/>
  <c r="CD229" i="363"/>
  <c r="J229" i="363"/>
  <c r="CD217" i="364"/>
  <c r="J217" i="364"/>
  <c r="CD225" i="364"/>
  <c r="J225" i="364"/>
  <c r="CD213" i="365"/>
  <c r="J213" i="365"/>
  <c r="CD221" i="365"/>
  <c r="J221" i="365"/>
  <c r="CD229" i="365"/>
  <c r="J229" i="365"/>
  <c r="CD217" i="366"/>
  <c r="J217" i="366"/>
  <c r="CD225" i="366"/>
  <c r="J225" i="366"/>
  <c r="CD213" i="367"/>
  <c r="J213" i="367"/>
  <c r="CD221" i="367"/>
  <c r="J221" i="367"/>
  <c r="CD229" i="367"/>
  <c r="J229" i="367"/>
  <c r="CD217" i="368"/>
  <c r="J217" i="368"/>
  <c r="CD225" i="368"/>
  <c r="J225" i="368"/>
  <c r="CD213" i="369"/>
  <c r="J213" i="369"/>
  <c r="CD221" i="369"/>
  <c r="J221" i="369"/>
  <c r="CD229" i="369"/>
  <c r="J229" i="369"/>
  <c r="CD217" i="370"/>
  <c r="J217" i="370"/>
  <c r="CD225" i="370"/>
  <c r="J225" i="370"/>
  <c r="CD213" i="371"/>
  <c r="J213" i="371"/>
  <c r="CD221" i="371"/>
  <c r="J221" i="371"/>
  <c r="CD229" i="371"/>
  <c r="J229" i="371"/>
  <c r="CD217" i="372"/>
  <c r="J217" i="372"/>
  <c r="CD226" i="372"/>
  <c r="J226" i="372"/>
  <c r="J80" i="360"/>
  <c r="J94" i="361"/>
  <c r="J117" i="363"/>
  <c r="CD89" i="359"/>
  <c r="J89" i="359"/>
  <c r="CD90" i="362"/>
  <c r="J90" i="362"/>
  <c r="CD90" i="364"/>
  <c r="J90" i="364"/>
  <c r="CD91" i="366"/>
  <c r="J91" i="366"/>
  <c r="CD79" i="369"/>
  <c r="J79" i="369"/>
  <c r="CD91" i="370"/>
  <c r="J91" i="370"/>
  <c r="CD128" i="361"/>
  <c r="J128" i="361"/>
  <c r="CD79" i="359"/>
  <c r="J79" i="359"/>
  <c r="CD87" i="359"/>
  <c r="J87" i="359"/>
  <c r="CD76" i="361"/>
  <c r="J76" i="361"/>
  <c r="CD84" i="361"/>
  <c r="J84" i="361"/>
  <c r="CD92" i="361"/>
  <c r="J92" i="361"/>
  <c r="CD80" i="362"/>
  <c r="J80" i="362"/>
  <c r="CD88" i="362"/>
  <c r="J88" i="362"/>
  <c r="CD76" i="363"/>
  <c r="J76" i="363"/>
  <c r="CD84" i="363"/>
  <c r="J84" i="363"/>
  <c r="CD92" i="363"/>
  <c r="J92" i="363"/>
  <c r="CD80" i="364"/>
  <c r="J80" i="364"/>
  <c r="CD88" i="364"/>
  <c r="J88" i="364"/>
  <c r="CD76" i="365"/>
  <c r="J76" i="365"/>
  <c r="CD85" i="365"/>
  <c r="J85" i="365"/>
  <c r="CD93" i="365"/>
  <c r="J93" i="365"/>
  <c r="CD81" i="366"/>
  <c r="J81" i="366"/>
  <c r="CD89" i="366"/>
  <c r="J89" i="366"/>
  <c r="CD77" i="367"/>
  <c r="J77" i="367"/>
  <c r="CD85" i="367"/>
  <c r="J85" i="367"/>
  <c r="CD93" i="367"/>
  <c r="J93" i="367"/>
  <c r="J83" i="359"/>
  <c r="CD81" i="359"/>
  <c r="J81" i="359"/>
  <c r="CD82" i="362"/>
  <c r="J82" i="362"/>
  <c r="CD75" i="368"/>
  <c r="J75" i="368"/>
  <c r="CD80" i="359"/>
  <c r="J80" i="359"/>
  <c r="CD88" i="359"/>
  <c r="J88" i="359"/>
  <c r="CD77" i="361"/>
  <c r="J77" i="361"/>
  <c r="CD85" i="361"/>
  <c r="J85" i="361"/>
  <c r="CD93" i="361"/>
  <c r="J93" i="361"/>
  <c r="CD89" i="362"/>
  <c r="J89" i="362"/>
  <c r="CD77" i="363"/>
  <c r="J77" i="363"/>
  <c r="CD85" i="363"/>
  <c r="J85" i="363"/>
  <c r="CD93" i="363"/>
  <c r="J93" i="363"/>
  <c r="CD81" i="364"/>
  <c r="J81" i="364"/>
  <c r="CD89" i="364"/>
  <c r="J89" i="364"/>
  <c r="CD77" i="365"/>
  <c r="J77" i="365"/>
  <c r="CD86" i="365"/>
  <c r="J86" i="365"/>
  <c r="CD94" i="365"/>
  <c r="J94" i="365"/>
  <c r="CD82" i="366"/>
  <c r="J82" i="366"/>
  <c r="CD90" i="366"/>
  <c r="J90" i="366"/>
  <c r="CD78" i="367"/>
  <c r="J78" i="367"/>
  <c r="CD86" i="367"/>
  <c r="J86" i="367"/>
  <c r="CD94" i="367"/>
  <c r="J94" i="367"/>
  <c r="CD82" i="368"/>
  <c r="J82" i="368"/>
  <c r="CD90" i="368"/>
  <c r="J90" i="368"/>
  <c r="CD78" i="369"/>
  <c r="J78" i="369"/>
  <c r="CD86" i="369"/>
  <c r="J86" i="369"/>
  <c r="CD94" i="369"/>
  <c r="J94" i="369"/>
  <c r="CD82" i="370"/>
  <c r="J82" i="370"/>
  <c r="CD90" i="370"/>
  <c r="J90" i="370"/>
  <c r="CD78" i="371"/>
  <c r="J78" i="371"/>
  <c r="CD86" i="371"/>
  <c r="J86" i="371"/>
  <c r="CD94" i="371"/>
  <c r="J94" i="371"/>
  <c r="CD82" i="372"/>
  <c r="J82" i="372"/>
  <c r="CD90" i="372"/>
  <c r="J90" i="372"/>
  <c r="CD111" i="359"/>
  <c r="J111" i="359"/>
  <c r="CD119" i="359"/>
  <c r="J119" i="359"/>
  <c r="CD127" i="359"/>
  <c r="J127" i="359"/>
  <c r="CD115" i="360"/>
  <c r="J115" i="360"/>
  <c r="CD123" i="360"/>
  <c r="J123" i="360"/>
  <c r="J91" i="359"/>
  <c r="CD81" i="368"/>
  <c r="J81" i="368"/>
  <c r="CD89" i="368"/>
  <c r="J89" i="368"/>
  <c r="CD77" i="369"/>
  <c r="J77" i="369"/>
  <c r="CD85" i="369"/>
  <c r="J85" i="369"/>
  <c r="CD93" i="369"/>
  <c r="J93" i="369"/>
  <c r="CD81" i="370"/>
  <c r="J81" i="370"/>
  <c r="CD89" i="370"/>
  <c r="J89" i="370"/>
  <c r="CD77" i="371"/>
  <c r="J77" i="371"/>
  <c r="CD85" i="371"/>
  <c r="J85" i="371"/>
  <c r="CD93" i="371"/>
  <c r="J93" i="371"/>
  <c r="CD81" i="372"/>
  <c r="J81" i="372"/>
  <c r="CD89" i="372"/>
  <c r="J89" i="372"/>
  <c r="CD126" i="361"/>
  <c r="J126" i="361"/>
  <c r="CD114" i="362"/>
  <c r="J114" i="362"/>
  <c r="CD122" i="362"/>
  <c r="J122" i="362"/>
  <c r="CD110" i="363"/>
  <c r="J110" i="363"/>
  <c r="CD118" i="363"/>
  <c r="J118" i="363"/>
  <c r="CD126" i="363"/>
  <c r="J126" i="363"/>
  <c r="CD114" i="364"/>
  <c r="J114" i="364"/>
  <c r="CD122" i="364"/>
  <c r="J122" i="364"/>
  <c r="CD110" i="365"/>
  <c r="J110" i="365"/>
  <c r="CD118" i="365"/>
  <c r="J118" i="365"/>
  <c r="CD126" i="365"/>
  <c r="J126" i="365"/>
  <c r="CD122" i="366"/>
  <c r="J122" i="366"/>
  <c r="CD110" i="367"/>
  <c r="J110" i="367"/>
  <c r="CD118" i="367"/>
  <c r="J118" i="367"/>
  <c r="CD126" i="367"/>
  <c r="J126" i="367"/>
  <c r="CD114" i="368"/>
  <c r="J114" i="368"/>
  <c r="CD122" i="368"/>
  <c r="J122" i="368"/>
  <c r="CD110" i="369"/>
  <c r="J110" i="369"/>
  <c r="CD118" i="369"/>
  <c r="J118" i="369"/>
  <c r="CD126" i="369"/>
  <c r="J126" i="369"/>
  <c r="CD114" i="370"/>
  <c r="J114" i="370"/>
  <c r="CD122" i="370"/>
  <c r="J122" i="370"/>
  <c r="CD110" i="371"/>
  <c r="J110" i="371"/>
  <c r="CD118" i="371"/>
  <c r="J118" i="371"/>
  <c r="CD115" i="372"/>
  <c r="J115" i="372"/>
  <c r="CD123" i="372"/>
  <c r="J123" i="372"/>
  <c r="CD144" i="361"/>
  <c r="J144" i="361"/>
  <c r="CD152" i="361"/>
  <c r="J152" i="361"/>
  <c r="CD160" i="361"/>
  <c r="J160" i="361"/>
  <c r="CD148" i="362"/>
  <c r="J148" i="362"/>
  <c r="CD156" i="362"/>
  <c r="J156" i="362"/>
  <c r="CD144" i="363"/>
  <c r="J144" i="363"/>
  <c r="CD152" i="363"/>
  <c r="J152" i="363"/>
  <c r="CD160" i="363"/>
  <c r="J160" i="363"/>
  <c r="CD148" i="364"/>
  <c r="J148" i="364"/>
  <c r="CD156" i="364"/>
  <c r="J156" i="364"/>
  <c r="CD144" i="365"/>
  <c r="J144" i="365"/>
  <c r="CD152" i="365"/>
  <c r="J152" i="365"/>
  <c r="CD160" i="365"/>
  <c r="J160" i="365"/>
  <c r="CD148" i="366"/>
  <c r="J148" i="366"/>
  <c r="CD156" i="366"/>
  <c r="J156" i="366"/>
  <c r="CD144" i="367"/>
  <c r="J144" i="367"/>
  <c r="CD152" i="367"/>
  <c r="J152" i="367"/>
  <c r="CD160" i="367"/>
  <c r="J160" i="367"/>
  <c r="CD148" i="368"/>
  <c r="J148" i="368"/>
  <c r="CD156" i="368"/>
  <c r="J156" i="368"/>
  <c r="CD144" i="369"/>
  <c r="J144" i="369"/>
  <c r="CD152" i="369"/>
  <c r="J152" i="369"/>
  <c r="CD160" i="369"/>
  <c r="J160" i="369"/>
  <c r="CD148" i="370"/>
  <c r="J148" i="370"/>
  <c r="CD156" i="370"/>
  <c r="J156" i="370"/>
  <c r="CD144" i="371"/>
  <c r="J144" i="371"/>
  <c r="CD152" i="371"/>
  <c r="J152" i="371"/>
  <c r="CD160" i="371"/>
  <c r="J160" i="371"/>
  <c r="CD148" i="372"/>
  <c r="J148" i="372"/>
  <c r="CD156" i="372"/>
  <c r="J156" i="372"/>
  <c r="CD179" i="361"/>
  <c r="J179" i="361"/>
  <c r="CD187" i="361"/>
  <c r="J187" i="361"/>
  <c r="CD195" i="361"/>
  <c r="J195" i="361"/>
  <c r="CD183" i="362"/>
  <c r="J183" i="362"/>
  <c r="CD191" i="362"/>
  <c r="J191" i="362"/>
  <c r="CD179" i="363"/>
  <c r="J179" i="363"/>
  <c r="CD187" i="363"/>
  <c r="J187" i="363"/>
  <c r="CD195" i="363"/>
  <c r="J195" i="363"/>
  <c r="CD183" i="364"/>
  <c r="J183" i="364"/>
  <c r="CD191" i="364"/>
  <c r="J191" i="364"/>
  <c r="CD179" i="365"/>
  <c r="J179" i="365"/>
  <c r="CD187" i="365"/>
  <c r="J187" i="365"/>
  <c r="CD195" i="365"/>
  <c r="J195" i="365"/>
  <c r="CD183" i="366"/>
  <c r="J183" i="366"/>
  <c r="CD191" i="366"/>
  <c r="J191" i="366"/>
  <c r="CD179" i="367"/>
  <c r="J179" i="367"/>
  <c r="CD187" i="367"/>
  <c r="J187" i="367"/>
  <c r="CD195" i="367"/>
  <c r="J195" i="367"/>
  <c r="CD183" i="368"/>
  <c r="J183" i="368"/>
  <c r="CD191" i="368"/>
  <c r="J191" i="368"/>
  <c r="CD179" i="369"/>
  <c r="J179" i="369"/>
  <c r="CD187" i="369"/>
  <c r="J187" i="369"/>
  <c r="CD195" i="369"/>
  <c r="J195" i="369"/>
  <c r="CD183" i="370"/>
  <c r="J183" i="370"/>
  <c r="CD191" i="370"/>
  <c r="J191" i="370"/>
  <c r="CD179" i="371"/>
  <c r="J179" i="371"/>
  <c r="CD187" i="371"/>
  <c r="J187" i="371"/>
  <c r="CD195" i="371"/>
  <c r="J195" i="371"/>
  <c r="CD183" i="372"/>
  <c r="J183" i="372"/>
  <c r="CD191" i="372"/>
  <c r="J191" i="372"/>
  <c r="CD214" i="361"/>
  <c r="J214" i="361"/>
  <c r="CD222" i="361"/>
  <c r="J222" i="361"/>
  <c r="CD230" i="361"/>
  <c r="J230" i="361"/>
  <c r="CD218" i="362"/>
  <c r="J218" i="362"/>
  <c r="CD226" i="362"/>
  <c r="J226" i="362"/>
  <c r="CD214" i="363"/>
  <c r="J214" i="363"/>
  <c r="CD222" i="363"/>
  <c r="J222" i="363"/>
  <c r="CD230" i="363"/>
  <c r="J230" i="363"/>
  <c r="CD218" i="364"/>
  <c r="J218" i="364"/>
  <c r="CD226" i="364"/>
  <c r="J226" i="364"/>
  <c r="CD214" i="365"/>
  <c r="J214" i="365"/>
  <c r="CD222" i="365"/>
  <c r="J222" i="365"/>
  <c r="CD230" i="365"/>
  <c r="J230" i="365"/>
  <c r="CD218" i="366"/>
  <c r="J218" i="366"/>
  <c r="CD226" i="366"/>
  <c r="J226" i="366"/>
  <c r="CD214" i="367"/>
  <c r="J214" i="367"/>
  <c r="CD222" i="367"/>
  <c r="J222" i="367"/>
  <c r="CD230" i="367"/>
  <c r="J230" i="367"/>
  <c r="CD218" i="368"/>
  <c r="J218" i="368"/>
  <c r="CD226" i="368"/>
  <c r="J226" i="368"/>
  <c r="CD214" i="369"/>
  <c r="J214" i="369"/>
  <c r="CD222" i="369"/>
  <c r="J222" i="369"/>
  <c r="CD230" i="369"/>
  <c r="J230" i="369"/>
  <c r="CD218" i="370"/>
  <c r="J218" i="370"/>
  <c r="CD226" i="370"/>
  <c r="J226" i="370"/>
  <c r="CD214" i="371"/>
  <c r="J214" i="371"/>
  <c r="CD222" i="371"/>
  <c r="J222" i="371"/>
  <c r="CD230" i="371"/>
  <c r="J230" i="371"/>
  <c r="CD219" i="372"/>
  <c r="J219" i="372"/>
  <c r="CD227" i="372"/>
  <c r="J227" i="372"/>
  <c r="J144" i="359"/>
  <c r="J152" i="359"/>
  <c r="J160" i="359"/>
  <c r="J182" i="359"/>
  <c r="J190" i="359"/>
  <c r="J151" i="360"/>
  <c r="J159" i="360"/>
  <c r="J181" i="360"/>
  <c r="J189" i="360"/>
  <c r="J219" i="360"/>
  <c r="J227" i="360"/>
  <c r="J147" i="361"/>
  <c r="J183" i="361"/>
  <c r="J219" i="361"/>
  <c r="J189" i="362"/>
  <c r="J181" i="364"/>
  <c r="J223" i="365"/>
  <c r="J212" i="368"/>
  <c r="CD127" i="361"/>
  <c r="J127" i="361"/>
  <c r="CD115" i="362"/>
  <c r="J115" i="362"/>
  <c r="CD123" i="362"/>
  <c r="J123" i="362"/>
  <c r="CD111" i="363"/>
  <c r="J111" i="363"/>
  <c r="CD119" i="363"/>
  <c r="J119" i="363"/>
  <c r="CD127" i="363"/>
  <c r="J127" i="363"/>
  <c r="CD115" i="364"/>
  <c r="J115" i="364"/>
  <c r="CD123" i="364"/>
  <c r="J123" i="364"/>
  <c r="CD111" i="365"/>
  <c r="J111" i="365"/>
  <c r="CD119" i="365"/>
  <c r="J119" i="365"/>
  <c r="CD127" i="365"/>
  <c r="J127" i="365"/>
  <c r="CD115" i="366"/>
  <c r="J115" i="366"/>
  <c r="CD123" i="366"/>
  <c r="J123" i="366"/>
  <c r="CD111" i="367"/>
  <c r="J111" i="367"/>
  <c r="CD119" i="367"/>
  <c r="J119" i="367"/>
  <c r="CD127" i="367"/>
  <c r="J127" i="367"/>
  <c r="CD115" i="368"/>
  <c r="J115" i="368"/>
  <c r="CD123" i="368"/>
  <c r="J123" i="368"/>
  <c r="CD111" i="369"/>
  <c r="J111" i="369"/>
  <c r="CD119" i="369"/>
  <c r="J119" i="369"/>
  <c r="CD127" i="369"/>
  <c r="J127" i="369"/>
  <c r="CD115" i="370"/>
  <c r="J115" i="370"/>
  <c r="CD123" i="370"/>
  <c r="J123" i="370"/>
  <c r="CD111" i="371"/>
  <c r="J111" i="371"/>
  <c r="CD119" i="371"/>
  <c r="J119" i="371"/>
  <c r="CD127" i="371"/>
  <c r="J127" i="371"/>
  <c r="CD116" i="372"/>
  <c r="J116" i="372"/>
  <c r="CD124" i="372"/>
  <c r="J124" i="372"/>
  <c r="CD149" i="362"/>
  <c r="J149" i="362"/>
  <c r="CD157" i="362"/>
  <c r="J157" i="362"/>
  <c r="CD145" i="363"/>
  <c r="J145" i="363"/>
  <c r="CD153" i="363"/>
  <c r="J153" i="363"/>
  <c r="CD161" i="363"/>
  <c r="J161" i="363"/>
  <c r="CD149" i="364"/>
  <c r="J149" i="364"/>
  <c r="CD157" i="364"/>
  <c r="J157" i="364"/>
  <c r="CD145" i="365"/>
  <c r="J145" i="365"/>
  <c r="CD153" i="365"/>
  <c r="J153" i="365"/>
  <c r="CD161" i="365"/>
  <c r="J161" i="365"/>
  <c r="CD149" i="366"/>
  <c r="J149" i="366"/>
  <c r="CD157" i="366"/>
  <c r="J157" i="366"/>
  <c r="CD145" i="367"/>
  <c r="J145" i="367"/>
  <c r="CD153" i="367"/>
  <c r="J153" i="367"/>
  <c r="CD161" i="367"/>
  <c r="J161" i="367"/>
  <c r="CD149" i="368"/>
  <c r="J149" i="368"/>
  <c r="CD157" i="368"/>
  <c r="J157" i="368"/>
  <c r="CD145" i="369"/>
  <c r="J145" i="369"/>
  <c r="CD153" i="369"/>
  <c r="J153" i="369"/>
  <c r="CD161" i="369"/>
  <c r="J161" i="369"/>
  <c r="CD149" i="370"/>
  <c r="J149" i="370"/>
  <c r="CD157" i="370"/>
  <c r="J157" i="370"/>
  <c r="CD145" i="371"/>
  <c r="J145" i="371"/>
  <c r="CD153" i="371"/>
  <c r="J153" i="371"/>
  <c r="CD161" i="371"/>
  <c r="J161" i="371"/>
  <c r="CD149" i="372"/>
  <c r="J149" i="372"/>
  <c r="CD157" i="372"/>
  <c r="J157" i="372"/>
  <c r="CD180" i="361"/>
  <c r="J180" i="361"/>
  <c r="CD188" i="361"/>
  <c r="J188" i="361"/>
  <c r="CD196" i="361"/>
  <c r="J196" i="361"/>
  <c r="CD184" i="362"/>
  <c r="J184" i="362"/>
  <c r="CD192" i="362"/>
  <c r="J192" i="362"/>
  <c r="CD180" i="363"/>
  <c r="J180" i="363"/>
  <c r="CD188" i="363"/>
  <c r="J188" i="363"/>
  <c r="CD196" i="363"/>
  <c r="J196" i="363"/>
  <c r="CD184" i="364"/>
  <c r="J184" i="364"/>
  <c r="CD192" i="364"/>
  <c r="J192" i="364"/>
  <c r="CD180" i="365"/>
  <c r="J180" i="365"/>
  <c r="CD188" i="365"/>
  <c r="J188" i="365"/>
  <c r="CD196" i="365"/>
  <c r="J196" i="365"/>
  <c r="CD184" i="366"/>
  <c r="J184" i="366"/>
  <c r="CD192" i="366"/>
  <c r="J192" i="366"/>
  <c r="CD180" i="367"/>
  <c r="J180" i="367"/>
  <c r="CD188" i="367"/>
  <c r="J188" i="367"/>
  <c r="CD196" i="367"/>
  <c r="J196" i="367"/>
  <c r="CD184" i="368"/>
  <c r="J184" i="368"/>
  <c r="CD192" i="368"/>
  <c r="J192" i="368"/>
  <c r="CD180" i="369"/>
  <c r="J180" i="369"/>
  <c r="CD188" i="369"/>
  <c r="J188" i="369"/>
  <c r="CD196" i="369"/>
  <c r="J196" i="369"/>
  <c r="CD184" i="370"/>
  <c r="J184" i="370"/>
  <c r="CD192" i="370"/>
  <c r="J192" i="370"/>
  <c r="CD180" i="371"/>
  <c r="J180" i="371"/>
  <c r="CD188" i="371"/>
  <c r="J188" i="371"/>
  <c r="CD196" i="371"/>
  <c r="J196" i="371"/>
  <c r="CD192" i="372"/>
  <c r="J192" i="372"/>
  <c r="CD211" i="366"/>
  <c r="J211" i="366"/>
  <c r="CD219" i="366"/>
  <c r="J219" i="366"/>
  <c r="CD227" i="366"/>
  <c r="J227" i="366"/>
  <c r="CD215" i="367"/>
  <c r="J215" i="367"/>
  <c r="CD223" i="367"/>
  <c r="J223" i="367"/>
  <c r="CD211" i="368"/>
  <c r="J211" i="368"/>
  <c r="CD219" i="368"/>
  <c r="J219" i="368"/>
  <c r="CD227" i="368"/>
  <c r="J227" i="368"/>
  <c r="CD215" i="369"/>
  <c r="J215" i="369"/>
  <c r="CD223" i="369"/>
  <c r="J223" i="369"/>
  <c r="CD211" i="370"/>
  <c r="J211" i="370"/>
  <c r="CD219" i="370"/>
  <c r="J219" i="370"/>
  <c r="CD227" i="370"/>
  <c r="J227" i="370"/>
  <c r="CD215" i="371"/>
  <c r="J215" i="371"/>
  <c r="CD223" i="371"/>
  <c r="J223" i="371"/>
  <c r="CD211" i="372"/>
  <c r="J211" i="372"/>
  <c r="CD220" i="372"/>
  <c r="J220" i="372"/>
  <c r="CD228" i="372"/>
  <c r="J228" i="372"/>
  <c r="J145" i="359"/>
  <c r="J153" i="359"/>
  <c r="J161" i="359"/>
  <c r="J183" i="359"/>
  <c r="J191" i="359"/>
  <c r="J213" i="359"/>
  <c r="J221" i="359"/>
  <c r="J229" i="359"/>
  <c r="J114" i="360"/>
  <c r="J122" i="360"/>
  <c r="J144" i="360"/>
  <c r="J152" i="360"/>
  <c r="J160" i="360"/>
  <c r="J212" i="360"/>
  <c r="J220" i="360"/>
  <c r="J228" i="360"/>
  <c r="J110" i="361"/>
  <c r="J118" i="361"/>
  <c r="J185" i="361"/>
  <c r="J211" i="362"/>
  <c r="J147" i="363"/>
  <c r="J189" i="364"/>
  <c r="J123" i="367"/>
  <c r="J126" i="371"/>
  <c r="CD120" i="363"/>
  <c r="J120" i="363"/>
  <c r="CD128" i="363"/>
  <c r="J128" i="363"/>
  <c r="CD116" i="364"/>
  <c r="J116" i="364"/>
  <c r="CD124" i="364"/>
  <c r="J124" i="364"/>
  <c r="CD112" i="365"/>
  <c r="J112" i="365"/>
  <c r="CD120" i="365"/>
  <c r="J120" i="365"/>
  <c r="CD128" i="365"/>
  <c r="J128" i="365"/>
  <c r="CD116" i="366"/>
  <c r="J116" i="366"/>
  <c r="CD124" i="366"/>
  <c r="J124" i="366"/>
  <c r="CD112" i="367"/>
  <c r="J112" i="367"/>
  <c r="CD120" i="367"/>
  <c r="J120" i="367"/>
  <c r="CD128" i="367"/>
  <c r="J128" i="367"/>
  <c r="CD116" i="368"/>
  <c r="J116" i="368"/>
  <c r="CD124" i="368"/>
  <c r="J124" i="368"/>
  <c r="CD112" i="369"/>
  <c r="J112" i="369"/>
  <c r="CD120" i="369"/>
  <c r="J120" i="369"/>
  <c r="CD128" i="369"/>
  <c r="J128" i="369"/>
  <c r="CD116" i="370"/>
  <c r="J116" i="370"/>
  <c r="CD124" i="370"/>
  <c r="J124" i="370"/>
  <c r="CD112" i="371"/>
  <c r="J112" i="371"/>
  <c r="CD120" i="371"/>
  <c r="J120" i="371"/>
  <c r="CD128" i="371"/>
  <c r="J128" i="371"/>
  <c r="CD117" i="372"/>
  <c r="J117" i="372"/>
  <c r="CD125" i="372"/>
  <c r="J125" i="372"/>
  <c r="CD146" i="361"/>
  <c r="J146" i="361"/>
  <c r="CD154" i="361"/>
  <c r="J154" i="361"/>
  <c r="CD162" i="361"/>
  <c r="J162" i="361"/>
  <c r="CD150" i="362"/>
  <c r="J150" i="362"/>
  <c r="CD158" i="362"/>
  <c r="J158" i="362"/>
  <c r="CD146" i="363"/>
  <c r="J146" i="363"/>
  <c r="CD154" i="363"/>
  <c r="J154" i="363"/>
  <c r="CD162" i="363"/>
  <c r="J162" i="363"/>
  <c r="CD150" i="364"/>
  <c r="J150" i="364"/>
  <c r="CD158" i="364"/>
  <c r="J158" i="364"/>
  <c r="CD146" i="365"/>
  <c r="J146" i="365"/>
  <c r="CD154" i="365"/>
  <c r="J154" i="365"/>
  <c r="CD162" i="365"/>
  <c r="J162" i="365"/>
  <c r="CD158" i="366"/>
  <c r="J158" i="366"/>
  <c r="CD146" i="367"/>
  <c r="J146" i="367"/>
  <c r="CD154" i="367"/>
  <c r="J154" i="367"/>
  <c r="CD162" i="367"/>
  <c r="J162" i="367"/>
  <c r="CD150" i="368"/>
  <c r="J150" i="368"/>
  <c r="CD158" i="368"/>
  <c r="J158" i="368"/>
  <c r="CD146" i="369"/>
  <c r="J146" i="369"/>
  <c r="CD154" i="369"/>
  <c r="J154" i="369"/>
  <c r="CD162" i="369"/>
  <c r="J162" i="369"/>
  <c r="CD150" i="370"/>
  <c r="J150" i="370"/>
  <c r="CD158" i="370"/>
  <c r="J158" i="370"/>
  <c r="CD146" i="371"/>
  <c r="J146" i="371"/>
  <c r="CD154" i="371"/>
  <c r="J154" i="371"/>
  <c r="CD162" i="371"/>
  <c r="J162" i="371"/>
  <c r="CD150" i="372"/>
  <c r="J150" i="372"/>
  <c r="CD158" i="372"/>
  <c r="J158" i="372"/>
  <c r="CD177" i="362"/>
  <c r="J177" i="362"/>
  <c r="CD185" i="362"/>
  <c r="J185" i="362"/>
  <c r="CD193" i="362"/>
  <c r="J193" i="362"/>
  <c r="CD181" i="363"/>
  <c r="J181" i="363"/>
  <c r="CD189" i="363"/>
  <c r="J189" i="363"/>
  <c r="CD177" i="364"/>
  <c r="J177" i="364"/>
  <c r="CD185" i="364"/>
  <c r="J185" i="364"/>
  <c r="CD193" i="364"/>
  <c r="J193" i="364"/>
  <c r="CD181" i="365"/>
  <c r="J181" i="365"/>
  <c r="CD189" i="365"/>
  <c r="J189" i="365"/>
  <c r="CD177" i="366"/>
  <c r="J177" i="366"/>
  <c r="CD185" i="366"/>
  <c r="J185" i="366"/>
  <c r="CD193" i="366"/>
  <c r="J193" i="366"/>
  <c r="CD181" i="367"/>
  <c r="J181" i="367"/>
  <c r="CD189" i="367"/>
  <c r="J189" i="367"/>
  <c r="CD177" i="368"/>
  <c r="J177" i="368"/>
  <c r="CD185" i="368"/>
  <c r="J185" i="368"/>
  <c r="CD193" i="368"/>
  <c r="J193" i="368"/>
  <c r="CD181" i="369"/>
  <c r="J181" i="369"/>
  <c r="CD189" i="369"/>
  <c r="J189" i="369"/>
  <c r="CD177" i="370"/>
  <c r="J177" i="370"/>
  <c r="CD185" i="370"/>
  <c r="J185" i="370"/>
  <c r="CD193" i="370"/>
  <c r="J193" i="370"/>
  <c r="CD181" i="371"/>
  <c r="J181" i="371"/>
  <c r="CD189" i="371"/>
  <c r="J189" i="371"/>
  <c r="CD177" i="372"/>
  <c r="J177" i="372"/>
  <c r="CD185" i="372"/>
  <c r="J185" i="372"/>
  <c r="CD193" i="372"/>
  <c r="J193" i="372"/>
  <c r="CD216" i="361"/>
  <c r="J216" i="361"/>
  <c r="CD224" i="361"/>
  <c r="J224" i="361"/>
  <c r="CD212" i="362"/>
  <c r="J212" i="362"/>
  <c r="CD220" i="362"/>
  <c r="J220" i="362"/>
  <c r="CD228" i="362"/>
  <c r="J228" i="362"/>
  <c r="CD216" i="363"/>
  <c r="J216" i="363"/>
  <c r="CD224" i="363"/>
  <c r="J224" i="363"/>
  <c r="CD212" i="364"/>
  <c r="J212" i="364"/>
  <c r="CD220" i="364"/>
  <c r="J220" i="364"/>
  <c r="CD228" i="364"/>
  <c r="J228" i="364"/>
  <c r="CD216" i="365"/>
  <c r="J216" i="365"/>
  <c r="CD224" i="365"/>
  <c r="J224" i="365"/>
  <c r="CD212" i="366"/>
  <c r="J212" i="366"/>
  <c r="CD228" i="366"/>
  <c r="J228" i="366"/>
  <c r="CD216" i="367"/>
  <c r="J216" i="367"/>
  <c r="CD224" i="367"/>
  <c r="J224" i="367"/>
  <c r="CD220" i="368"/>
  <c r="J220" i="368"/>
  <c r="CD228" i="368"/>
  <c r="J228" i="368"/>
  <c r="CD216" i="369"/>
  <c r="J216" i="369"/>
  <c r="CD224" i="369"/>
  <c r="J224" i="369"/>
  <c r="CD212" i="370"/>
  <c r="J212" i="370"/>
  <c r="CD220" i="370"/>
  <c r="J220" i="370"/>
  <c r="CD228" i="370"/>
  <c r="J228" i="370"/>
  <c r="CD216" i="371"/>
  <c r="J216" i="371"/>
  <c r="CD224" i="371"/>
  <c r="J224" i="371"/>
  <c r="CD212" i="372"/>
  <c r="J212" i="372"/>
  <c r="CD221" i="372"/>
  <c r="J221" i="372"/>
  <c r="CD229" i="372"/>
  <c r="J229" i="372"/>
  <c r="J146" i="359"/>
  <c r="J154" i="359"/>
  <c r="J162" i="359"/>
  <c r="J184" i="359"/>
  <c r="J192" i="359"/>
  <c r="J214" i="359"/>
  <c r="J222" i="359"/>
  <c r="J230" i="359"/>
  <c r="J145" i="360"/>
  <c r="J153" i="360"/>
  <c r="J161" i="360"/>
  <c r="J183" i="360"/>
  <c r="J191" i="360"/>
  <c r="J213" i="360"/>
  <c r="J221" i="360"/>
  <c r="J229" i="360"/>
  <c r="J111" i="361"/>
  <c r="J119" i="361"/>
  <c r="J153" i="361"/>
  <c r="J189" i="361"/>
  <c r="J223" i="361"/>
  <c r="J219" i="362"/>
  <c r="J155" i="363"/>
  <c r="J211" i="364"/>
  <c r="J147" i="365"/>
  <c r="J156" i="367"/>
  <c r="J115" i="369"/>
  <c r="CD125" i="364"/>
  <c r="J125" i="364"/>
  <c r="CD113" i="365"/>
  <c r="J113" i="365"/>
  <c r="CD121" i="365"/>
  <c r="J121" i="365"/>
  <c r="CD109" i="366"/>
  <c r="J109" i="366"/>
  <c r="CD117" i="366"/>
  <c r="J117" i="366"/>
  <c r="CD125" i="366"/>
  <c r="J125" i="366"/>
  <c r="CD113" i="367"/>
  <c r="J113" i="367"/>
  <c r="CD121" i="367"/>
  <c r="J121" i="367"/>
  <c r="CD109" i="368"/>
  <c r="J109" i="368"/>
  <c r="CD117" i="368"/>
  <c r="J117" i="368"/>
  <c r="CD125" i="368"/>
  <c r="J125" i="368"/>
  <c r="CD113" i="369"/>
  <c r="J113" i="369"/>
  <c r="CD121" i="369"/>
  <c r="J121" i="369"/>
  <c r="CD109" i="370"/>
  <c r="J109" i="370"/>
  <c r="CD117" i="370"/>
  <c r="J117" i="370"/>
  <c r="CD125" i="370"/>
  <c r="J125" i="370"/>
  <c r="CD113" i="371"/>
  <c r="J113" i="371"/>
  <c r="CD121" i="371"/>
  <c r="J121" i="371"/>
  <c r="CD118" i="372"/>
  <c r="J118" i="372"/>
  <c r="CD126" i="372"/>
  <c r="J126" i="372"/>
  <c r="CD143" i="366"/>
  <c r="J143" i="366"/>
  <c r="CD151" i="366"/>
  <c r="J151" i="366"/>
  <c r="CD159" i="366"/>
  <c r="J159" i="366"/>
  <c r="CD147" i="367"/>
  <c r="J147" i="367"/>
  <c r="CD155" i="367"/>
  <c r="J155" i="367"/>
  <c r="CD143" i="368"/>
  <c r="J143" i="368"/>
  <c r="CD151" i="368"/>
  <c r="J151" i="368"/>
  <c r="CD159" i="368"/>
  <c r="J159" i="368"/>
  <c r="CD147" i="369"/>
  <c r="J147" i="369"/>
  <c r="CD155" i="369"/>
  <c r="J155" i="369"/>
  <c r="CD143" i="370"/>
  <c r="J143" i="370"/>
  <c r="CD151" i="370"/>
  <c r="J151" i="370"/>
  <c r="CD159" i="370"/>
  <c r="J159" i="370"/>
  <c r="CD147" i="371"/>
  <c r="J147" i="371"/>
  <c r="CD155" i="371"/>
  <c r="J155" i="371"/>
  <c r="CD143" i="372"/>
  <c r="J143" i="372"/>
  <c r="CD151" i="372"/>
  <c r="J151" i="372"/>
  <c r="CD159" i="372"/>
  <c r="J159" i="372"/>
  <c r="CD182" i="361"/>
  <c r="J182" i="361"/>
  <c r="CD190" i="361"/>
  <c r="J190" i="361"/>
  <c r="CD178" i="362"/>
  <c r="J178" i="362"/>
  <c r="CD186" i="362"/>
  <c r="J186" i="362"/>
  <c r="CD194" i="362"/>
  <c r="J194" i="362"/>
  <c r="CD182" i="363"/>
  <c r="J182" i="363"/>
  <c r="CD190" i="363"/>
  <c r="J190" i="363"/>
  <c r="CD178" i="364"/>
  <c r="J178" i="364"/>
  <c r="CD186" i="364"/>
  <c r="J186" i="364"/>
  <c r="CD194" i="364"/>
  <c r="J194" i="364"/>
  <c r="CD182" i="365"/>
  <c r="J182" i="365"/>
  <c r="CD190" i="365"/>
  <c r="J190" i="365"/>
  <c r="CD178" i="366"/>
  <c r="J178" i="366"/>
  <c r="CD186" i="366"/>
  <c r="J186" i="366"/>
  <c r="CD194" i="366"/>
  <c r="J194" i="366"/>
  <c r="CD182" i="367"/>
  <c r="J182" i="367"/>
  <c r="CD190" i="367"/>
  <c r="J190" i="367"/>
  <c r="CD178" i="368"/>
  <c r="J178" i="368"/>
  <c r="CD186" i="368"/>
  <c r="J186" i="368"/>
  <c r="CD194" i="368"/>
  <c r="J194" i="368"/>
  <c r="CD182" i="369"/>
  <c r="J182" i="369"/>
  <c r="CD190" i="369"/>
  <c r="J190" i="369"/>
  <c r="CD178" i="370"/>
  <c r="J178" i="370"/>
  <c r="CD186" i="370"/>
  <c r="J186" i="370"/>
  <c r="CD194" i="370"/>
  <c r="J194" i="370"/>
  <c r="CD182" i="371"/>
  <c r="J182" i="371"/>
  <c r="CD190" i="371"/>
  <c r="J190" i="371"/>
  <c r="CD178" i="372"/>
  <c r="J178" i="372"/>
  <c r="CD186" i="372"/>
  <c r="J186" i="372"/>
  <c r="CD194" i="372"/>
  <c r="J194" i="372"/>
  <c r="CD217" i="361"/>
  <c r="J217" i="361"/>
  <c r="CD225" i="361"/>
  <c r="J225" i="361"/>
  <c r="CD213" i="362"/>
  <c r="J213" i="362"/>
  <c r="CD221" i="362"/>
  <c r="J221" i="362"/>
  <c r="CD229" i="362"/>
  <c r="J229" i="362"/>
  <c r="CD217" i="363"/>
  <c r="J217" i="363"/>
  <c r="CD225" i="363"/>
  <c r="J225" i="363"/>
  <c r="CD213" i="364"/>
  <c r="J213" i="364"/>
  <c r="CD221" i="364"/>
  <c r="J221" i="364"/>
  <c r="CD229" i="364"/>
  <c r="J229" i="364"/>
  <c r="CD217" i="365"/>
  <c r="J217" i="365"/>
  <c r="CD225" i="365"/>
  <c r="J225" i="365"/>
  <c r="CD213" i="366"/>
  <c r="J213" i="366"/>
  <c r="CD221" i="366"/>
  <c r="J221" i="366"/>
  <c r="CD229" i="366"/>
  <c r="J229" i="366"/>
  <c r="CD217" i="367"/>
  <c r="J217" i="367"/>
  <c r="CD225" i="367"/>
  <c r="J225" i="367"/>
  <c r="CD213" i="368"/>
  <c r="J213" i="368"/>
  <c r="CD221" i="368"/>
  <c r="J221" i="368"/>
  <c r="CD229" i="368"/>
  <c r="J229" i="368"/>
  <c r="CD217" i="369"/>
  <c r="J217" i="369"/>
  <c r="CD225" i="369"/>
  <c r="J225" i="369"/>
  <c r="CD213" i="370"/>
  <c r="J213" i="370"/>
  <c r="CD221" i="370"/>
  <c r="J221" i="370"/>
  <c r="CD229" i="370"/>
  <c r="J229" i="370"/>
  <c r="CD217" i="371"/>
  <c r="J217" i="371"/>
  <c r="CD225" i="371"/>
  <c r="J225" i="371"/>
  <c r="CD213" i="372"/>
  <c r="J213" i="372"/>
  <c r="CD222" i="372"/>
  <c r="J222" i="372"/>
  <c r="CD230" i="372"/>
  <c r="J230" i="372"/>
  <c r="J147" i="359"/>
  <c r="J155" i="359"/>
  <c r="J185" i="359"/>
  <c r="J193" i="359"/>
  <c r="J215" i="359"/>
  <c r="J223" i="359"/>
  <c r="J146" i="360"/>
  <c r="J154" i="360"/>
  <c r="J162" i="360"/>
  <c r="J184" i="360"/>
  <c r="J192" i="360"/>
  <c r="J214" i="360"/>
  <c r="J222" i="360"/>
  <c r="J230" i="360"/>
  <c r="J155" i="361"/>
  <c r="J191" i="361"/>
  <c r="J227" i="361"/>
  <c r="J227" i="362"/>
  <c r="J177" i="363"/>
  <c r="J219" i="364"/>
  <c r="J155" i="365"/>
  <c r="J192" i="367"/>
  <c r="J148" i="369"/>
  <c r="J184" i="372"/>
  <c r="CD110" i="364"/>
  <c r="J110" i="364"/>
  <c r="CD118" i="364"/>
  <c r="J118" i="364"/>
  <c r="CD126" i="364"/>
  <c r="J126" i="364"/>
  <c r="CD114" i="365"/>
  <c r="J114" i="365"/>
  <c r="CD122" i="365"/>
  <c r="J122" i="365"/>
  <c r="CD110" i="366"/>
  <c r="J110" i="366"/>
  <c r="CD118" i="366"/>
  <c r="J118" i="366"/>
  <c r="CD126" i="366"/>
  <c r="J126" i="366"/>
  <c r="CD114" i="367"/>
  <c r="J114" i="367"/>
  <c r="CD122" i="367"/>
  <c r="J122" i="367"/>
  <c r="CD110" i="368"/>
  <c r="J110" i="368"/>
  <c r="CD118" i="368"/>
  <c r="J118" i="368"/>
  <c r="CD126" i="368"/>
  <c r="J126" i="368"/>
  <c r="CD114" i="369"/>
  <c r="J114" i="369"/>
  <c r="CD122" i="369"/>
  <c r="J122" i="369"/>
  <c r="CD110" i="370"/>
  <c r="J110" i="370"/>
  <c r="CD118" i="370"/>
  <c r="J118" i="370"/>
  <c r="CD126" i="370"/>
  <c r="J126" i="370"/>
  <c r="CD114" i="371"/>
  <c r="J114" i="371"/>
  <c r="CD122" i="371"/>
  <c r="J122" i="371"/>
  <c r="CD110" i="372"/>
  <c r="J110" i="372"/>
  <c r="CD119" i="372"/>
  <c r="J119" i="372"/>
  <c r="CD127" i="372"/>
  <c r="J127" i="372"/>
  <c r="CD148" i="361"/>
  <c r="J148" i="361"/>
  <c r="CD156" i="361"/>
  <c r="J156" i="361"/>
  <c r="CD144" i="362"/>
  <c r="J144" i="362"/>
  <c r="CD152" i="362"/>
  <c r="J152" i="362"/>
  <c r="CD160" i="362"/>
  <c r="J160" i="362"/>
  <c r="CD148" i="363"/>
  <c r="J148" i="363"/>
  <c r="CD156" i="363"/>
  <c r="J156" i="363"/>
  <c r="CD144" i="364"/>
  <c r="J144" i="364"/>
  <c r="CD152" i="364"/>
  <c r="J152" i="364"/>
  <c r="CD160" i="364"/>
  <c r="J160" i="364"/>
  <c r="CD148" i="365"/>
  <c r="J148" i="365"/>
  <c r="CD156" i="365"/>
  <c r="J156" i="365"/>
  <c r="CD144" i="366"/>
  <c r="J144" i="366"/>
  <c r="CD152" i="366"/>
  <c r="J152" i="366"/>
  <c r="CD160" i="366"/>
  <c r="J160" i="366"/>
  <c r="CD148" i="367"/>
  <c r="J148" i="367"/>
  <c r="CD144" i="368"/>
  <c r="J144" i="368"/>
  <c r="CD152" i="368"/>
  <c r="J152" i="368"/>
  <c r="CD160" i="368"/>
  <c r="J160" i="368"/>
  <c r="CD156" i="369"/>
  <c r="J156" i="369"/>
  <c r="CD144" i="370"/>
  <c r="J144" i="370"/>
  <c r="CD152" i="370"/>
  <c r="J152" i="370"/>
  <c r="CD160" i="370"/>
  <c r="J160" i="370"/>
  <c r="CD148" i="371"/>
  <c r="J148" i="371"/>
  <c r="CD156" i="371"/>
  <c r="J156" i="371"/>
  <c r="CD144" i="372"/>
  <c r="J144" i="372"/>
  <c r="CD152" i="372"/>
  <c r="J152" i="372"/>
  <c r="CD160" i="372"/>
  <c r="J160" i="372"/>
  <c r="CD179" i="362"/>
  <c r="J179" i="362"/>
  <c r="CD187" i="362"/>
  <c r="J187" i="362"/>
  <c r="CD195" i="362"/>
  <c r="J195" i="362"/>
  <c r="CD183" i="363"/>
  <c r="J183" i="363"/>
  <c r="CD191" i="363"/>
  <c r="J191" i="363"/>
  <c r="CD179" i="364"/>
  <c r="J179" i="364"/>
  <c r="CD187" i="364"/>
  <c r="J187" i="364"/>
  <c r="CD195" i="364"/>
  <c r="J195" i="364"/>
  <c r="CD183" i="365"/>
  <c r="J183" i="365"/>
  <c r="CD191" i="365"/>
  <c r="J191" i="365"/>
  <c r="CD179" i="366"/>
  <c r="J179" i="366"/>
  <c r="CD195" i="366"/>
  <c r="J195" i="366"/>
  <c r="CD183" i="367"/>
  <c r="J183" i="367"/>
  <c r="CD191" i="367"/>
  <c r="J191" i="367"/>
  <c r="CD187" i="368"/>
  <c r="J187" i="368"/>
  <c r="CD195" i="368"/>
  <c r="J195" i="368"/>
  <c r="CD183" i="369"/>
  <c r="J183" i="369"/>
  <c r="CD191" i="369"/>
  <c r="J191" i="369"/>
  <c r="CD179" i="370"/>
  <c r="J179" i="370"/>
  <c r="CD187" i="370"/>
  <c r="J187" i="370"/>
  <c r="CD195" i="370"/>
  <c r="J195" i="370"/>
  <c r="CD183" i="371"/>
  <c r="J183" i="371"/>
  <c r="CD191" i="371"/>
  <c r="J191" i="371"/>
  <c r="CD179" i="372"/>
  <c r="J179" i="372"/>
  <c r="CD187" i="372"/>
  <c r="J187" i="372"/>
  <c r="CD195" i="372"/>
  <c r="J195" i="372"/>
  <c r="CD218" i="361"/>
  <c r="J218" i="361"/>
  <c r="CD226" i="361"/>
  <c r="J226" i="361"/>
  <c r="CD214" i="362"/>
  <c r="J214" i="362"/>
  <c r="CD222" i="362"/>
  <c r="J222" i="362"/>
  <c r="CD230" i="362"/>
  <c r="J230" i="362"/>
  <c r="CD218" i="363"/>
  <c r="J218" i="363"/>
  <c r="CD226" i="363"/>
  <c r="J226" i="363"/>
  <c r="CD214" i="364"/>
  <c r="J214" i="364"/>
  <c r="CD222" i="364"/>
  <c r="J222" i="364"/>
  <c r="CD230" i="364"/>
  <c r="J230" i="364"/>
  <c r="CD218" i="365"/>
  <c r="J218" i="365"/>
  <c r="CD226" i="365"/>
  <c r="J226" i="365"/>
  <c r="CD214" i="366"/>
  <c r="J214" i="366"/>
  <c r="CD222" i="366"/>
  <c r="J222" i="366"/>
  <c r="CD230" i="366"/>
  <c r="J230" i="366"/>
  <c r="CD218" i="367"/>
  <c r="J218" i="367"/>
  <c r="CD226" i="367"/>
  <c r="J226" i="367"/>
  <c r="CD214" i="368"/>
  <c r="J214" i="368"/>
  <c r="CD222" i="368"/>
  <c r="J222" i="368"/>
  <c r="CD230" i="368"/>
  <c r="J230" i="368"/>
  <c r="CD218" i="369"/>
  <c r="J218" i="369"/>
  <c r="CD226" i="369"/>
  <c r="J226" i="369"/>
  <c r="CD214" i="370"/>
  <c r="J214" i="370"/>
  <c r="CD222" i="370"/>
  <c r="J222" i="370"/>
  <c r="CD230" i="370"/>
  <c r="J230" i="370"/>
  <c r="CD218" i="371"/>
  <c r="J218" i="371"/>
  <c r="CD226" i="371"/>
  <c r="J226" i="371"/>
  <c r="CD214" i="372"/>
  <c r="J214" i="372"/>
  <c r="CD223" i="372"/>
  <c r="J223" i="372"/>
  <c r="CD218" i="372"/>
  <c r="J218" i="372"/>
  <c r="J110" i="359"/>
  <c r="J118" i="359"/>
  <c r="J126" i="359"/>
  <c r="J148" i="359"/>
  <c r="J156" i="359"/>
  <c r="J216" i="359"/>
  <c r="J224" i="359"/>
  <c r="J177" i="360"/>
  <c r="J185" i="360"/>
  <c r="J193" i="360"/>
  <c r="J215" i="360"/>
  <c r="J223" i="360"/>
  <c r="J193" i="361"/>
  <c r="J143" i="362"/>
  <c r="J185" i="363"/>
  <c r="J227" i="364"/>
  <c r="J114" i="366"/>
  <c r="J184" i="369"/>
  <c r="CD111" i="364"/>
  <c r="J111" i="364"/>
  <c r="CD119" i="364"/>
  <c r="J119" i="364"/>
  <c r="CD127" i="364"/>
  <c r="J127" i="364"/>
  <c r="CD115" i="365"/>
  <c r="J115" i="365"/>
  <c r="CD123" i="365"/>
  <c r="J123" i="365"/>
  <c r="CD111" i="366"/>
  <c r="J111" i="366"/>
  <c r="CD119" i="366"/>
  <c r="J119" i="366"/>
  <c r="CD127" i="366"/>
  <c r="J127" i="366"/>
  <c r="CD115" i="367"/>
  <c r="J115" i="367"/>
  <c r="CD111" i="368"/>
  <c r="J111" i="368"/>
  <c r="CD119" i="368"/>
  <c r="J119" i="368"/>
  <c r="CD127" i="368"/>
  <c r="J127" i="368"/>
  <c r="CD123" i="369"/>
  <c r="J123" i="369"/>
  <c r="CD111" i="370"/>
  <c r="J111" i="370"/>
  <c r="CD119" i="370"/>
  <c r="J119" i="370"/>
  <c r="CD127" i="370"/>
  <c r="J127" i="370"/>
  <c r="CD115" i="371"/>
  <c r="J115" i="371"/>
  <c r="CD123" i="371"/>
  <c r="J123" i="371"/>
  <c r="CD112" i="372"/>
  <c r="J112" i="372"/>
  <c r="CD120" i="372"/>
  <c r="J120" i="372"/>
  <c r="CD128" i="372"/>
  <c r="J128" i="372"/>
  <c r="CD149" i="361"/>
  <c r="J149" i="361"/>
  <c r="CD157" i="361"/>
  <c r="J157" i="361"/>
  <c r="CD145" i="362"/>
  <c r="J145" i="362"/>
  <c r="CD153" i="362"/>
  <c r="J153" i="362"/>
  <c r="CD161" i="362"/>
  <c r="J161" i="362"/>
  <c r="CD149" i="363"/>
  <c r="J149" i="363"/>
  <c r="CD157" i="363"/>
  <c r="J157" i="363"/>
  <c r="CD145" i="364"/>
  <c r="J145" i="364"/>
  <c r="CD153" i="364"/>
  <c r="J153" i="364"/>
  <c r="CD161" i="364"/>
  <c r="J161" i="364"/>
  <c r="CD149" i="365"/>
  <c r="J149" i="365"/>
  <c r="CD157" i="365"/>
  <c r="J157" i="365"/>
  <c r="CD145" i="366"/>
  <c r="J145" i="366"/>
  <c r="CD153" i="366"/>
  <c r="J153" i="366"/>
  <c r="CD161" i="366"/>
  <c r="J161" i="366"/>
  <c r="CD149" i="367"/>
  <c r="J149" i="367"/>
  <c r="CD157" i="367"/>
  <c r="J157" i="367"/>
  <c r="CD145" i="368"/>
  <c r="J145" i="368"/>
  <c r="CD153" i="368"/>
  <c r="J153" i="368"/>
  <c r="CD161" i="368"/>
  <c r="J161" i="368"/>
  <c r="CD149" i="369"/>
  <c r="J149" i="369"/>
  <c r="CD157" i="369"/>
  <c r="J157" i="369"/>
  <c r="CD145" i="370"/>
  <c r="J145" i="370"/>
  <c r="CD153" i="370"/>
  <c r="J153" i="370"/>
  <c r="CD161" i="370"/>
  <c r="J161" i="370"/>
  <c r="CD149" i="371"/>
  <c r="J149" i="371"/>
  <c r="CD157" i="371"/>
  <c r="J157" i="371"/>
  <c r="CD145" i="372"/>
  <c r="J145" i="372"/>
  <c r="CD153" i="372"/>
  <c r="J153" i="372"/>
  <c r="CD161" i="372"/>
  <c r="J161" i="372"/>
  <c r="CD184" i="361"/>
  <c r="J184" i="361"/>
  <c r="CD192" i="361"/>
  <c r="J192" i="361"/>
  <c r="CD180" i="362"/>
  <c r="J180" i="362"/>
  <c r="CD188" i="362"/>
  <c r="J188" i="362"/>
  <c r="CD196" i="362"/>
  <c r="J196" i="362"/>
  <c r="CD184" i="363"/>
  <c r="J184" i="363"/>
  <c r="CD192" i="363"/>
  <c r="J192" i="363"/>
  <c r="CD180" i="364"/>
  <c r="J180" i="364"/>
  <c r="CD188" i="364"/>
  <c r="J188" i="364"/>
  <c r="CD196" i="364"/>
  <c r="J196" i="364"/>
  <c r="CD184" i="365"/>
  <c r="J184" i="365"/>
  <c r="CD192" i="365"/>
  <c r="J192" i="365"/>
  <c r="CD180" i="366"/>
  <c r="J180" i="366"/>
  <c r="CD188" i="366"/>
  <c r="J188" i="366"/>
  <c r="CD196" i="366"/>
  <c r="J196" i="366"/>
  <c r="CD184" i="367"/>
  <c r="J184" i="367"/>
  <c r="CD180" i="368"/>
  <c r="J180" i="368"/>
  <c r="CD188" i="368"/>
  <c r="J188" i="368"/>
  <c r="CD196" i="368"/>
  <c r="J196" i="368"/>
  <c r="CD192" i="369"/>
  <c r="J192" i="369"/>
  <c r="CD180" i="370"/>
  <c r="J180" i="370"/>
  <c r="CD188" i="370"/>
  <c r="J188" i="370"/>
  <c r="CD196" i="370"/>
  <c r="J196" i="370"/>
  <c r="CD184" i="371"/>
  <c r="J184" i="371"/>
  <c r="CD192" i="371"/>
  <c r="J192" i="371"/>
  <c r="CD180" i="372"/>
  <c r="J180" i="372"/>
  <c r="CD188" i="372"/>
  <c r="J188" i="372"/>
  <c r="CD196" i="372"/>
  <c r="J196" i="372"/>
  <c r="CD215" i="362"/>
  <c r="J215" i="362"/>
  <c r="CD223" i="362"/>
  <c r="J223" i="362"/>
  <c r="CD211" i="363"/>
  <c r="J211" i="363"/>
  <c r="CD219" i="363"/>
  <c r="J219" i="363"/>
  <c r="CD227" i="363"/>
  <c r="J227" i="363"/>
  <c r="CD215" i="364"/>
  <c r="J215" i="364"/>
  <c r="CD223" i="364"/>
  <c r="J223" i="364"/>
  <c r="CD211" i="365"/>
  <c r="J211" i="365"/>
  <c r="CD219" i="365"/>
  <c r="J219" i="365"/>
  <c r="CD227" i="365"/>
  <c r="J227" i="365"/>
  <c r="CD215" i="366"/>
  <c r="J215" i="366"/>
  <c r="CD223" i="366"/>
  <c r="J223" i="366"/>
  <c r="CD211" i="367"/>
  <c r="J211" i="367"/>
  <c r="CD219" i="367"/>
  <c r="J219" i="367"/>
  <c r="CD227" i="367"/>
  <c r="J227" i="367"/>
  <c r="CD215" i="368"/>
  <c r="J215" i="368"/>
  <c r="CD223" i="368"/>
  <c r="J223" i="368"/>
  <c r="CD211" i="369"/>
  <c r="J211" i="369"/>
  <c r="CD219" i="369"/>
  <c r="J219" i="369"/>
  <c r="CD227" i="369"/>
  <c r="J227" i="369"/>
  <c r="CD215" i="370"/>
  <c r="J215" i="370"/>
  <c r="CD223" i="370"/>
  <c r="J223" i="370"/>
  <c r="CD211" i="371"/>
  <c r="J211" i="371"/>
  <c r="CD219" i="371"/>
  <c r="J219" i="371"/>
  <c r="CD227" i="371"/>
  <c r="J227" i="371"/>
  <c r="CD215" i="372"/>
  <c r="J215" i="372"/>
  <c r="CD224" i="372"/>
  <c r="J224" i="372"/>
  <c r="J149" i="359"/>
  <c r="J157" i="359"/>
  <c r="J179" i="359"/>
  <c r="J187" i="359"/>
  <c r="J195" i="359"/>
  <c r="J217" i="359"/>
  <c r="J225" i="359"/>
  <c r="J148" i="360"/>
  <c r="J156" i="360"/>
  <c r="J178" i="360"/>
  <c r="J186" i="360"/>
  <c r="J194" i="360"/>
  <c r="J216" i="360"/>
  <c r="J224" i="360"/>
  <c r="J161" i="361"/>
  <c r="J211" i="361"/>
  <c r="J151" i="362"/>
  <c r="J193" i="363"/>
  <c r="J143" i="364"/>
  <c r="J185" i="365"/>
  <c r="J150" i="366"/>
  <c r="CD124" i="361"/>
  <c r="J124" i="361"/>
  <c r="CD112" i="362"/>
  <c r="J112" i="362"/>
  <c r="CD120" i="362"/>
  <c r="J120" i="362"/>
  <c r="CD128" i="362"/>
  <c r="J128" i="362"/>
  <c r="CD116" i="363"/>
  <c r="J116" i="363"/>
  <c r="CD124" i="363"/>
  <c r="J124" i="363"/>
  <c r="CD112" i="364"/>
  <c r="J112" i="364"/>
  <c r="CD120" i="364"/>
  <c r="J120" i="364"/>
  <c r="CD128" i="364"/>
  <c r="J128" i="364"/>
  <c r="CD116" i="365"/>
  <c r="J116" i="365"/>
  <c r="CD124" i="365"/>
  <c r="J124" i="365"/>
  <c r="CD112" i="366"/>
  <c r="J112" i="366"/>
  <c r="CD120" i="366"/>
  <c r="J120" i="366"/>
  <c r="CD128" i="366"/>
  <c r="J128" i="366"/>
  <c r="CD116" i="367"/>
  <c r="J116" i="367"/>
  <c r="CD124" i="367"/>
  <c r="J124" i="367"/>
  <c r="CD112" i="368"/>
  <c r="J112" i="368"/>
  <c r="CD120" i="368"/>
  <c r="J120" i="368"/>
  <c r="CD116" i="369"/>
  <c r="J116" i="369"/>
  <c r="CD124" i="369"/>
  <c r="J124" i="369"/>
  <c r="CD112" i="370"/>
  <c r="J112" i="370"/>
  <c r="CD128" i="370"/>
  <c r="J128" i="370"/>
  <c r="CD116" i="371"/>
  <c r="J116" i="371"/>
  <c r="CD124" i="371"/>
  <c r="J124" i="371"/>
  <c r="CD113" i="372"/>
  <c r="J113" i="372"/>
  <c r="CD121" i="372"/>
  <c r="J121" i="372"/>
  <c r="CD111" i="372"/>
  <c r="J111" i="372"/>
  <c r="CD150" i="361"/>
  <c r="J150" i="361"/>
  <c r="CD158" i="361"/>
  <c r="J158" i="361"/>
  <c r="CD146" i="362"/>
  <c r="J146" i="362"/>
  <c r="CD154" i="362"/>
  <c r="J154" i="362"/>
  <c r="CD162" i="362"/>
  <c r="J162" i="362"/>
  <c r="CD150" i="363"/>
  <c r="J150" i="363"/>
  <c r="CD158" i="363"/>
  <c r="J158" i="363"/>
  <c r="CD146" i="364"/>
  <c r="J146" i="364"/>
  <c r="CD154" i="364"/>
  <c r="J154" i="364"/>
  <c r="CD162" i="364"/>
  <c r="J162" i="364"/>
  <c r="CD150" i="365"/>
  <c r="J150" i="365"/>
  <c r="CD158" i="365"/>
  <c r="J158" i="365"/>
  <c r="CD146" i="366"/>
  <c r="J146" i="366"/>
  <c r="CD154" i="366"/>
  <c r="J154" i="366"/>
  <c r="CD162" i="366"/>
  <c r="J162" i="366"/>
  <c r="CD150" i="367"/>
  <c r="J150" i="367"/>
  <c r="CD158" i="367"/>
  <c r="J158" i="367"/>
  <c r="CD146" i="368"/>
  <c r="J146" i="368"/>
  <c r="CD154" i="368"/>
  <c r="J154" i="368"/>
  <c r="CD162" i="368"/>
  <c r="J162" i="368"/>
  <c r="CD150" i="369"/>
  <c r="J150" i="369"/>
  <c r="CD158" i="369"/>
  <c r="J158" i="369"/>
  <c r="CD146" i="370"/>
  <c r="J146" i="370"/>
  <c r="CD154" i="370"/>
  <c r="J154" i="370"/>
  <c r="CD162" i="370"/>
  <c r="J162" i="370"/>
  <c r="CD150" i="371"/>
  <c r="J150" i="371"/>
  <c r="CD158" i="371"/>
  <c r="J158" i="371"/>
  <c r="CD146" i="372"/>
  <c r="J146" i="372"/>
  <c r="CD154" i="372"/>
  <c r="J154" i="372"/>
  <c r="CD162" i="372"/>
  <c r="J162" i="372"/>
  <c r="CD181" i="366"/>
  <c r="J181" i="366"/>
  <c r="CD189" i="366"/>
  <c r="J189" i="366"/>
  <c r="CD177" i="367"/>
  <c r="J177" i="367"/>
  <c r="CD185" i="367"/>
  <c r="J185" i="367"/>
  <c r="CD193" i="367"/>
  <c r="J193" i="367"/>
  <c r="CD181" i="368"/>
  <c r="J181" i="368"/>
  <c r="CD189" i="368"/>
  <c r="J189" i="368"/>
  <c r="CD177" i="369"/>
  <c r="J177" i="369"/>
  <c r="CD185" i="369"/>
  <c r="J185" i="369"/>
  <c r="CD193" i="369"/>
  <c r="J193" i="369"/>
  <c r="CD181" i="370"/>
  <c r="J181" i="370"/>
  <c r="CD189" i="370"/>
  <c r="J189" i="370"/>
  <c r="CD177" i="371"/>
  <c r="J177" i="371"/>
  <c r="CD185" i="371"/>
  <c r="J185" i="371"/>
  <c r="CD193" i="371"/>
  <c r="J193" i="371"/>
  <c r="CD181" i="372"/>
  <c r="J181" i="372"/>
  <c r="CD189" i="372"/>
  <c r="J189" i="372"/>
  <c r="CD212" i="361"/>
  <c r="J212" i="361"/>
  <c r="CD220" i="361"/>
  <c r="J220" i="361"/>
  <c r="CD228" i="361"/>
  <c r="J228" i="361"/>
  <c r="CD216" i="362"/>
  <c r="J216" i="362"/>
  <c r="CD224" i="362"/>
  <c r="J224" i="362"/>
  <c r="CD212" i="363"/>
  <c r="J212" i="363"/>
  <c r="CD220" i="363"/>
  <c r="J220" i="363"/>
  <c r="CD228" i="363"/>
  <c r="J228" i="363"/>
  <c r="CD216" i="364"/>
  <c r="J216" i="364"/>
  <c r="CD224" i="364"/>
  <c r="J224" i="364"/>
  <c r="CD212" i="365"/>
  <c r="J212" i="365"/>
  <c r="CD220" i="365"/>
  <c r="J220" i="365"/>
  <c r="CD228" i="365"/>
  <c r="J228" i="365"/>
  <c r="CD216" i="366"/>
  <c r="J216" i="366"/>
  <c r="CD224" i="366"/>
  <c r="J224" i="366"/>
  <c r="CD212" i="367"/>
  <c r="J212" i="367"/>
  <c r="CD220" i="367"/>
  <c r="J220" i="367"/>
  <c r="CD228" i="367"/>
  <c r="J228" i="367"/>
  <c r="CD216" i="368"/>
  <c r="J216" i="368"/>
  <c r="CD224" i="368"/>
  <c r="J224" i="368"/>
  <c r="CD212" i="369"/>
  <c r="J212" i="369"/>
  <c r="CD220" i="369"/>
  <c r="J220" i="369"/>
  <c r="CD228" i="369"/>
  <c r="J228" i="369"/>
  <c r="CD216" i="370"/>
  <c r="J216" i="370"/>
  <c r="CD224" i="370"/>
  <c r="J224" i="370"/>
  <c r="CD212" i="371"/>
  <c r="J212" i="371"/>
  <c r="CD220" i="371"/>
  <c r="J220" i="371"/>
  <c r="CD228" i="371"/>
  <c r="J228" i="371"/>
  <c r="CD216" i="372"/>
  <c r="J216" i="372"/>
  <c r="CD225" i="372"/>
  <c r="J225" i="372"/>
  <c r="J150" i="359"/>
  <c r="J158" i="359"/>
  <c r="J180" i="359"/>
  <c r="J188" i="359"/>
  <c r="J196" i="359"/>
  <c r="J218" i="359"/>
  <c r="J226" i="359"/>
  <c r="J149" i="360"/>
  <c r="J157" i="360"/>
  <c r="J179" i="360"/>
  <c r="J187" i="360"/>
  <c r="J195" i="360"/>
  <c r="J177" i="361"/>
  <c r="J159" i="362"/>
  <c r="J215" i="363"/>
  <c r="J151" i="364"/>
  <c r="J193" i="365"/>
  <c r="J187" i="366"/>
  <c r="J128" i="368"/>
  <c r="CD83" i="360"/>
  <c r="CD91" i="360"/>
  <c r="CD77" i="362"/>
  <c r="D177" i="359"/>
  <c r="E177" i="359"/>
  <c r="CD111" i="97"/>
  <c r="CD177" i="365"/>
  <c r="CD75" i="371"/>
  <c r="CD79" i="371"/>
  <c r="CD83" i="371"/>
  <c r="CD87" i="371"/>
  <c r="CB114" i="97"/>
  <c r="C211" i="360"/>
  <c r="D211" i="360"/>
  <c r="J222" i="97"/>
  <c r="DB39" i="373"/>
  <c r="DB48" i="373"/>
  <c r="DC60" i="373"/>
  <c r="V36" i="360"/>
  <c r="CU58" i="373"/>
  <c r="AA47" i="360"/>
  <c r="CV28" i="373"/>
  <c r="CU40" i="373"/>
  <c r="AF45" i="360"/>
  <c r="CV54" i="373"/>
  <c r="N54" i="373" s="1"/>
  <c r="CU38" i="373"/>
  <c r="M38" i="373" s="1"/>
  <c r="CX34" i="373"/>
  <c r="AA34" i="360"/>
  <c r="CX36" i="373"/>
  <c r="P36" i="373" s="1"/>
  <c r="CV52" i="373"/>
  <c r="CU60" i="373"/>
  <c r="CU65" i="373"/>
  <c r="AA38" i="360"/>
  <c r="CU44" i="373"/>
  <c r="M44" i="373" s="1"/>
  <c r="CW46" i="373"/>
  <c r="H136" i="360"/>
  <c r="CC134" i="360" s="1"/>
  <c r="CD134" i="360" s="1"/>
  <c r="CC141" i="361"/>
  <c r="CD141" i="361" s="1"/>
  <c r="C143" i="360"/>
  <c r="D143" i="360"/>
  <c r="CC141" i="360"/>
  <c r="CD141" i="360" s="1"/>
  <c r="E75" i="361"/>
  <c r="D75" i="361"/>
  <c r="C75" i="361"/>
  <c r="CY56" i="373"/>
  <c r="Q56" i="373" s="1"/>
  <c r="CY25" i="373"/>
  <c r="CY60" i="373"/>
  <c r="Q60" i="373" s="1"/>
  <c r="CY38" i="373"/>
  <c r="Q38" i="373" s="1"/>
  <c r="CY24" i="373"/>
  <c r="Q24" i="373" s="1"/>
  <c r="CY28" i="373"/>
  <c r="Q28" i="373" s="1"/>
  <c r="CY29" i="373"/>
  <c r="CY59" i="373"/>
  <c r="Q59" i="373" s="1"/>
  <c r="CY54" i="373"/>
  <c r="Q54" i="373" s="1"/>
  <c r="CY50" i="373"/>
  <c r="CY21" i="373"/>
  <c r="Q21" i="373" s="1"/>
  <c r="CY44" i="373"/>
  <c r="Q44" i="373" s="1"/>
  <c r="CY58" i="373"/>
  <c r="Q58" i="373" s="1"/>
  <c r="CY20" i="373"/>
  <c r="Q20" i="373" s="1"/>
  <c r="DA38" i="373"/>
  <c r="S38" i="373" s="1"/>
  <c r="CY52" i="373"/>
  <c r="Q52" i="373" s="1"/>
  <c r="CZ48" i="373"/>
  <c r="CZ42" i="373"/>
  <c r="CZ38" i="373"/>
  <c r="CZ31" i="373"/>
  <c r="CZ24" i="373"/>
  <c r="CZ39" i="373"/>
  <c r="CZ28" i="373"/>
  <c r="R28" i="373" s="1"/>
  <c r="CZ57" i="373"/>
  <c r="R57" i="373" s="1"/>
  <c r="CZ41" i="373"/>
  <c r="CZ29" i="373"/>
  <c r="CZ30" i="373"/>
  <c r="CZ65" i="373"/>
  <c r="CZ47" i="373"/>
  <c r="CZ54" i="373"/>
  <c r="CZ50" i="373"/>
  <c r="CZ22" i="373"/>
  <c r="R22" i="373" s="1"/>
  <c r="CZ21" i="373"/>
  <c r="CZ53" i="373"/>
  <c r="CZ52" i="373"/>
  <c r="CZ46" i="373"/>
  <c r="CZ44" i="373"/>
  <c r="CZ20" i="373"/>
  <c r="CZ25" i="373"/>
  <c r="R25" i="373" s="1"/>
  <c r="DC62" i="373"/>
  <c r="U62" i="373" s="1"/>
  <c r="DC30" i="373"/>
  <c r="DC34" i="373"/>
  <c r="DC65" i="373"/>
  <c r="DC54" i="373"/>
  <c r="DC50" i="373"/>
  <c r="DC47" i="373"/>
  <c r="DC21" i="373"/>
  <c r="U21" i="373" s="1"/>
  <c r="DC44" i="373"/>
  <c r="U44" i="373" s="1"/>
  <c r="DC35" i="373"/>
  <c r="DC22" i="373"/>
  <c r="DC46" i="373"/>
  <c r="DC25" i="373"/>
  <c r="U25" i="373" s="1"/>
  <c r="DC51" i="373"/>
  <c r="DC45" i="373"/>
  <c r="DC38" i="373"/>
  <c r="U38" i="373" s="1"/>
  <c r="DC26" i="373"/>
  <c r="U26" i="373" s="1"/>
  <c r="DC42" i="373"/>
  <c r="DC39" i="373"/>
  <c r="DC36" i="373"/>
  <c r="DA24" i="373"/>
  <c r="CZ45" i="373"/>
  <c r="CY64" i="373"/>
  <c r="Q64" i="373" s="1"/>
  <c r="AF43" i="361"/>
  <c r="DC29" i="373"/>
  <c r="U29" i="373" s="1"/>
  <c r="DA60" i="373"/>
  <c r="S60" i="373" s="1"/>
  <c r="DA43" i="373"/>
  <c r="DA39" i="373"/>
  <c r="DA28" i="373"/>
  <c r="S28" i="373" s="1"/>
  <c r="DA29" i="373"/>
  <c r="S29" i="373" s="1"/>
  <c r="DA30" i="373"/>
  <c r="DA65" i="373"/>
  <c r="S65" i="373" s="1"/>
  <c r="DA34" i="373"/>
  <c r="DA54" i="373"/>
  <c r="S54" i="373" s="1"/>
  <c r="DA50" i="373"/>
  <c r="DA21" i="373"/>
  <c r="DA55" i="373"/>
  <c r="S55" i="373" s="1"/>
  <c r="DA49" i="373"/>
  <c r="S49" i="373" s="1"/>
  <c r="DA44" i="373"/>
  <c r="DA20" i="373"/>
  <c r="DA64" i="373"/>
  <c r="S64" i="373" s="1"/>
  <c r="DA45" i="373"/>
  <c r="S45" i="373" s="1"/>
  <c r="DA25" i="373"/>
  <c r="DB26" i="373"/>
  <c r="DB38" i="373"/>
  <c r="DB51" i="373"/>
  <c r="DB25" i="373"/>
  <c r="DB27" i="373"/>
  <c r="T27" i="373" s="1"/>
  <c r="DB37" i="373"/>
  <c r="T37" i="373" s="1"/>
  <c r="DB46" i="373"/>
  <c r="DB22" i="373"/>
  <c r="DB44" i="373"/>
  <c r="DB49" i="373"/>
  <c r="T49" i="373" s="1"/>
  <c r="DB21" i="373"/>
  <c r="DB23" i="373"/>
  <c r="DB47" i="373"/>
  <c r="T47" i="373" s="1"/>
  <c r="DB50" i="373"/>
  <c r="T50" i="373" s="1"/>
  <c r="DB54" i="373"/>
  <c r="DB34" i="373"/>
  <c r="DB19" i="373"/>
  <c r="DB30" i="373"/>
  <c r="T30" i="373" s="1"/>
  <c r="H204" i="361"/>
  <c r="CC202" i="361" s="1"/>
  <c r="CD202" i="361" s="1"/>
  <c r="H136" i="361"/>
  <c r="CC134" i="361" s="1"/>
  <c r="CD134" i="361" s="1"/>
  <c r="G234" i="361"/>
  <c r="H238" i="361"/>
  <c r="CC236" i="361" s="1"/>
  <c r="CD236" i="361" s="1"/>
  <c r="AA45" i="361"/>
  <c r="V40" i="361"/>
  <c r="AA51" i="361"/>
  <c r="V45" i="361"/>
  <c r="AF35" i="361"/>
  <c r="AA48" i="361"/>
  <c r="V53" i="361"/>
  <c r="AA46" i="361"/>
  <c r="AA43" i="361"/>
  <c r="AA41" i="361"/>
  <c r="V39" i="361"/>
  <c r="V37" i="361"/>
  <c r="V50" i="361"/>
  <c r="V46" i="361"/>
  <c r="AF44" i="361"/>
  <c r="V41" i="361"/>
  <c r="AF47" i="361"/>
  <c r="AA44" i="361"/>
  <c r="AF34" i="361"/>
  <c r="AF52" i="361"/>
  <c r="AA47" i="361"/>
  <c r="V44" i="361"/>
  <c r="AF42" i="361"/>
  <c r="AF38" i="361"/>
  <c r="V36" i="361"/>
  <c r="AA34" i="361"/>
  <c r="G132" i="361"/>
  <c r="G200" i="361"/>
  <c r="AA49" i="361"/>
  <c r="D75" i="360"/>
  <c r="E75" i="360"/>
  <c r="AA37" i="360"/>
  <c r="AF49" i="360"/>
  <c r="AF42" i="360"/>
  <c r="AF44" i="360"/>
  <c r="B75" i="360"/>
  <c r="AA39" i="360"/>
  <c r="V44" i="360"/>
  <c r="V34" i="360"/>
  <c r="V47" i="360"/>
  <c r="V53" i="360"/>
  <c r="AF34" i="360"/>
  <c r="AF36" i="360"/>
  <c r="AF38" i="360"/>
  <c r="V43" i="360"/>
  <c r="CT51" i="373"/>
  <c r="L51" i="373" s="1"/>
  <c r="CT30" i="373"/>
  <c r="L30" i="373" s="1"/>
  <c r="CT23" i="373"/>
  <c r="L23" i="373" s="1"/>
  <c r="CT21" i="373"/>
  <c r="L21" i="373" s="1"/>
  <c r="CT53" i="373"/>
  <c r="L53" i="373" s="1"/>
  <c r="CT47" i="373"/>
  <c r="CT34" i="373"/>
  <c r="L34" i="373" s="1"/>
  <c r="CT27" i="373"/>
  <c r="L27" i="373" s="1"/>
  <c r="CT25" i="373"/>
  <c r="L25" i="373" s="1"/>
  <c r="CT48" i="373"/>
  <c r="L48" i="373" s="1"/>
  <c r="CT39" i="373"/>
  <c r="L39" i="373" s="1"/>
  <c r="CT55" i="373"/>
  <c r="L55" i="373" s="1"/>
  <c r="CT50" i="373"/>
  <c r="L50" i="373" s="1"/>
  <c r="CT42" i="373"/>
  <c r="L42" i="373" s="1"/>
  <c r="CT32" i="373"/>
  <c r="L32" i="373" s="1"/>
  <c r="CT29" i="373"/>
  <c r="L29" i="373" s="1"/>
  <c r="CT22" i="373"/>
  <c r="L22" i="373" s="1"/>
  <c r="CT58" i="373"/>
  <c r="L58" i="373" s="1"/>
  <c r="CT44" i="373"/>
  <c r="L44" i="373" s="1"/>
  <c r="CT41" i="373"/>
  <c r="L41" i="373" s="1"/>
  <c r="CT38" i="373"/>
  <c r="CT54" i="373"/>
  <c r="CT46" i="373"/>
  <c r="L46" i="373" s="1"/>
  <c r="CT36" i="373"/>
  <c r="CT19" i="373"/>
  <c r="L19" i="373" s="1"/>
  <c r="V41" i="360"/>
  <c r="V51" i="360"/>
  <c r="AF48" i="360"/>
  <c r="AF41" i="360"/>
  <c r="V35" i="360"/>
  <c r="V37" i="360"/>
  <c r="V39" i="360"/>
  <c r="V46" i="360"/>
  <c r="AF35" i="360"/>
  <c r="CT26" i="373"/>
  <c r="L26" i="373" s="1"/>
  <c r="CU21" i="373"/>
  <c r="CV23" i="373"/>
  <c r="CX25" i="373"/>
  <c r="P25" i="373" s="1"/>
  <c r="CU30" i="373"/>
  <c r="M30" i="373" s="1"/>
  <c r="CV34" i="373"/>
  <c r="N34" i="373" s="1"/>
  <c r="CW39" i="373"/>
  <c r="O39" i="373" s="1"/>
  <c r="CX42" i="373"/>
  <c r="CW47" i="373"/>
  <c r="CX48" i="373"/>
  <c r="P48" i="373" s="1"/>
  <c r="CV51" i="373"/>
  <c r="CX53" i="373"/>
  <c r="P53" i="373" s="1"/>
  <c r="CV19" i="373"/>
  <c r="CX21" i="373"/>
  <c r="CV30" i="373"/>
  <c r="N30" i="373" s="1"/>
  <c r="CW34" i="373"/>
  <c r="CV36" i="373"/>
  <c r="CU46" i="373"/>
  <c r="CW51" i="373"/>
  <c r="CU52" i="373"/>
  <c r="M52" i="373" s="1"/>
  <c r="CU54" i="373"/>
  <c r="M54" i="373" s="1"/>
  <c r="CV24" i="373"/>
  <c r="N24" i="373" s="1"/>
  <c r="CU26" i="373"/>
  <c r="M26" i="373" s="1"/>
  <c r="CX28" i="373"/>
  <c r="CX35" i="373"/>
  <c r="CV38" i="373"/>
  <c r="CV40" i="373"/>
  <c r="CV44" i="373"/>
  <c r="CX46" i="373"/>
  <c r="P46" i="373" s="1"/>
  <c r="CW52" i="373"/>
  <c r="CW58" i="373"/>
  <c r="CX60" i="373"/>
  <c r="P60" i="373" s="1"/>
  <c r="CV20" i="373"/>
  <c r="CU22" i="373"/>
  <c r="CX24" i="373"/>
  <c r="P24" i="373" s="1"/>
  <c r="CU29" i="373"/>
  <c r="M29" i="373" s="1"/>
  <c r="CW32" i="373"/>
  <c r="O32" i="373" s="1"/>
  <c r="CW37" i="373"/>
  <c r="CX38" i="373"/>
  <c r="P38" i="373" s="1"/>
  <c r="CX44" i="373"/>
  <c r="P44" i="373" s="1"/>
  <c r="CV49" i="373"/>
  <c r="CX52" i="373"/>
  <c r="CX20" i="373"/>
  <c r="CV29" i="373"/>
  <c r="CU31" i="373"/>
  <c r="M31" i="373" s="1"/>
  <c r="CX37" i="373"/>
  <c r="P37" i="373" s="1"/>
  <c r="CU42" i="373"/>
  <c r="M42" i="373" s="1"/>
  <c r="CU45" i="373"/>
  <c r="CU50" i="373"/>
  <c r="CU55" i="373"/>
  <c r="CU56" i="373"/>
  <c r="CW61" i="373"/>
  <c r="CX29" i="373"/>
  <c r="P29" i="373" s="1"/>
  <c r="CW31" i="373"/>
  <c r="CU39" i="373"/>
  <c r="M39" i="373" s="1"/>
  <c r="CV42" i="373"/>
  <c r="N42" i="373" s="1"/>
  <c r="CV45" i="373"/>
  <c r="CU48" i="373"/>
  <c r="CV50" i="373"/>
  <c r="CV55" i="373"/>
  <c r="CW56" i="373"/>
  <c r="O56" i="373" s="1"/>
  <c r="CW57" i="373"/>
  <c r="CU25" i="373"/>
  <c r="M25" i="373" s="1"/>
  <c r="CV27" i="373"/>
  <c r="N27" i="373" s="1"/>
  <c r="CX31" i="373"/>
  <c r="CV39" i="373"/>
  <c r="CW42" i="373"/>
  <c r="CX45" i="373"/>
  <c r="P45" i="373" s="1"/>
  <c r="CV47" i="373"/>
  <c r="N47" i="373" s="1"/>
  <c r="CW48" i="373"/>
  <c r="CX50" i="373"/>
  <c r="P50" i="373" s="1"/>
  <c r="CW53" i="373"/>
  <c r="CX56" i="373"/>
  <c r="G132" i="360"/>
  <c r="H204" i="360"/>
  <c r="CC202" i="360" s="1"/>
  <c r="CD202" i="360" s="1"/>
  <c r="H238" i="360"/>
  <c r="CC236" i="360" s="1"/>
  <c r="CD236" i="360" s="1"/>
  <c r="AA41" i="360"/>
  <c r="AA44" i="360"/>
  <c r="AF47" i="360"/>
  <c r="V49" i="360"/>
  <c r="AA51" i="360"/>
  <c r="AA36" i="360"/>
  <c r="V38" i="360"/>
  <c r="AA43" i="360"/>
  <c r="AA46" i="360"/>
  <c r="G234" i="360"/>
  <c r="V40" i="360"/>
  <c r="AF43" i="360"/>
  <c r="AF46" i="360"/>
  <c r="V48" i="360"/>
  <c r="V52" i="360"/>
  <c r="AA40" i="360"/>
  <c r="V42" i="360"/>
  <c r="V45" i="360"/>
  <c r="AA48" i="360"/>
  <c r="V50" i="360"/>
  <c r="AA35" i="360"/>
  <c r="AA42" i="360"/>
  <c r="AA45" i="360"/>
  <c r="CC73" i="359"/>
  <c r="CD73" i="359" s="1"/>
  <c r="CR43" i="373"/>
  <c r="CI66" i="373"/>
  <c r="DL16" i="373"/>
  <c r="EG16" i="373"/>
  <c r="AY16" i="373" s="1"/>
  <c r="EZ16" i="373"/>
  <c r="BR16" i="373" s="1"/>
  <c r="CV16" i="373"/>
  <c r="N16" i="373" s="1"/>
  <c r="DN16" i="373"/>
  <c r="EJ16" i="373"/>
  <c r="BB16" i="373" s="1"/>
  <c r="FC16" i="373"/>
  <c r="BU16" i="373" s="1"/>
  <c r="CX16" i="373"/>
  <c r="P16" i="373" s="1"/>
  <c r="DP16" i="373"/>
  <c r="EL16" i="373"/>
  <c r="A16" i="373"/>
  <c r="CY16" i="373"/>
  <c r="Q16" i="373" s="1"/>
  <c r="DV16" i="373"/>
  <c r="EM16" i="373"/>
  <c r="CZ16" i="373"/>
  <c r="R16" i="373" s="1"/>
  <c r="DW16" i="373"/>
  <c r="EO16" i="373"/>
  <c r="BG16" i="373" s="1"/>
  <c r="DD16" i="373"/>
  <c r="DX16" i="373"/>
  <c r="AP16" i="373" s="1"/>
  <c r="EU16" i="373"/>
  <c r="DH16" i="373"/>
  <c r="DY16" i="373"/>
  <c r="AQ16" i="373" s="1"/>
  <c r="EV16" i="373"/>
  <c r="BN16" i="373" s="1"/>
  <c r="DI16" i="373"/>
  <c r="AA16" i="373" s="1"/>
  <c r="ED16" i="373"/>
  <c r="EW16" i="373"/>
  <c r="CO46" i="373"/>
  <c r="G46" i="373" s="1"/>
  <c r="CQ31" i="373"/>
  <c r="CO42" i="373"/>
  <c r="G42" i="373" s="1"/>
  <c r="CS30" i="373"/>
  <c r="K30" i="373" s="1"/>
  <c r="CO52" i="373"/>
  <c r="G52" i="373" s="1"/>
  <c r="CR22" i="373"/>
  <c r="J22" i="373" s="1"/>
  <c r="CR26" i="373"/>
  <c r="J26" i="373" s="1"/>
  <c r="CS50" i="373"/>
  <c r="K50" i="373" s="1"/>
  <c r="CR65" i="373"/>
  <c r="J65" i="373" s="1"/>
  <c r="CR29" i="373"/>
  <c r="J29" i="373" s="1"/>
  <c r="BC103" i="359"/>
  <c r="H102" i="359"/>
  <c r="CC100" i="359" s="1"/>
  <c r="CD100" i="359" s="1"/>
  <c r="G234" i="359"/>
  <c r="V40" i="359"/>
  <c r="G166" i="359"/>
  <c r="BX97" i="359"/>
  <c r="BX101" i="359" s="1"/>
  <c r="BX103" i="359" s="1"/>
  <c r="G200" i="359"/>
  <c r="AF40" i="359"/>
  <c r="CP20" i="373"/>
  <c r="H20" i="373" s="1"/>
  <c r="CQ21" i="373"/>
  <c r="I21" i="373" s="1"/>
  <c r="CP24" i="373"/>
  <c r="CQ25" i="373"/>
  <c r="I25" i="373" s="1"/>
  <c r="CP28" i="373"/>
  <c r="H28" i="373" s="1"/>
  <c r="CS29" i="373"/>
  <c r="CR36" i="373"/>
  <c r="J36" i="373" s="1"/>
  <c r="CQ42" i="373"/>
  <c r="I42" i="373" s="1"/>
  <c r="CS43" i="373"/>
  <c r="CP46" i="373"/>
  <c r="H46" i="373" s="1"/>
  <c r="CS47" i="373"/>
  <c r="CO48" i="373"/>
  <c r="G48" i="373" s="1"/>
  <c r="CP52" i="373"/>
  <c r="H52" i="373" s="1"/>
  <c r="CS53" i="373"/>
  <c r="CS59" i="373"/>
  <c r="K59" i="373" s="1"/>
  <c r="CS65" i="373"/>
  <c r="CP21" i="373"/>
  <c r="CQ16" i="373"/>
  <c r="I16" i="373" s="1"/>
  <c r="CQ20" i="373"/>
  <c r="CR21" i="373"/>
  <c r="J21" i="373" s="1"/>
  <c r="CQ24" i="373"/>
  <c r="I24" i="373" s="1"/>
  <c r="CR25" i="373"/>
  <c r="J25" i="373" s="1"/>
  <c r="CQ28" i="373"/>
  <c r="I28" i="373" s="1"/>
  <c r="CO34" i="373"/>
  <c r="G34" i="373" s="1"/>
  <c r="CO35" i="373"/>
  <c r="G35" i="373" s="1"/>
  <c r="CR42" i="373"/>
  <c r="J42" i="373" s="1"/>
  <c r="CP44" i="373"/>
  <c r="CP45" i="373"/>
  <c r="H45" i="373" s="1"/>
  <c r="CQ48" i="373"/>
  <c r="I48" i="373" s="1"/>
  <c r="CR52" i="373"/>
  <c r="J52" i="373" s="1"/>
  <c r="CP64" i="373"/>
  <c r="H64" i="373" s="1"/>
  <c r="AA35" i="359"/>
  <c r="CR20" i="373"/>
  <c r="J20" i="373" s="1"/>
  <c r="CS21" i="373"/>
  <c r="K21" i="373" s="1"/>
  <c r="CR24" i="373"/>
  <c r="CS25" i="373"/>
  <c r="K25" i="373" s="1"/>
  <c r="CR28" i="373"/>
  <c r="J28" i="373" s="1"/>
  <c r="CQ34" i="373"/>
  <c r="CR35" i="373"/>
  <c r="J35" i="373" s="1"/>
  <c r="CP41" i="373"/>
  <c r="H41" i="373" s="1"/>
  <c r="CQ44" i="373"/>
  <c r="CR45" i="373"/>
  <c r="J45" i="373" s="1"/>
  <c r="CR48" i="373"/>
  <c r="CR49" i="373"/>
  <c r="J49" i="373" s="1"/>
  <c r="CO55" i="373"/>
  <c r="G55" i="373" s="1"/>
  <c r="CR61" i="373"/>
  <c r="J61" i="373" s="1"/>
  <c r="CO63" i="373"/>
  <c r="G63" i="373" s="1"/>
  <c r="CQ64" i="373"/>
  <c r="I64" i="373" s="1"/>
  <c r="CP53" i="373"/>
  <c r="H53" i="373" s="1"/>
  <c r="AF41" i="359"/>
  <c r="AA41" i="359"/>
  <c r="CS20" i="373"/>
  <c r="K20" i="373" s="1"/>
  <c r="CS24" i="373"/>
  <c r="K24" i="373" s="1"/>
  <c r="CS28" i="373"/>
  <c r="CS34" i="373"/>
  <c r="K34" i="373" s="1"/>
  <c r="CP38" i="373"/>
  <c r="H38" i="373" s="1"/>
  <c r="CP39" i="373"/>
  <c r="H39" i="373" s="1"/>
  <c r="CQ41" i="373"/>
  <c r="CR44" i="373"/>
  <c r="CS45" i="373"/>
  <c r="K45" i="373" s="1"/>
  <c r="CS49" i="373"/>
  <c r="K49" i="373" s="1"/>
  <c r="CO51" i="373"/>
  <c r="CQ54" i="373"/>
  <c r="I54" i="373" s="1"/>
  <c r="CS61" i="373"/>
  <c r="K61" i="373" s="1"/>
  <c r="CQ63" i="373"/>
  <c r="I63" i="373" s="1"/>
  <c r="CS64" i="373"/>
  <c r="K64" i="373" s="1"/>
  <c r="CP25" i="373"/>
  <c r="AF53" i="359"/>
  <c r="V39" i="359"/>
  <c r="CQ38" i="373"/>
  <c r="CR39" i="373"/>
  <c r="J39" i="373" s="1"/>
  <c r="CS44" i="373"/>
  <c r="K44" i="373" s="1"/>
  <c r="CP50" i="373"/>
  <c r="H50" i="373" s="1"/>
  <c r="CP51" i="373"/>
  <c r="CR54" i="373"/>
  <c r="CP56" i="373"/>
  <c r="CP60" i="373"/>
  <c r="H60" i="373" s="1"/>
  <c r="V36" i="359"/>
  <c r="CP29" i="373"/>
  <c r="H29" i="373" s="1"/>
  <c r="CP30" i="373"/>
  <c r="H30" i="373" s="1"/>
  <c r="CQ37" i="373"/>
  <c r="CR38" i="373"/>
  <c r="J38" i="373" s="1"/>
  <c r="CS39" i="373"/>
  <c r="CQ50" i="373"/>
  <c r="I50" i="373" s="1"/>
  <c r="CS54" i="373"/>
  <c r="K54" i="373" s="1"/>
  <c r="CQ56" i="373"/>
  <c r="CQ60" i="373"/>
  <c r="I60" i="373" s="1"/>
  <c r="CO62" i="373"/>
  <c r="G62" i="373" s="1"/>
  <c r="V50" i="359"/>
  <c r="CR30" i="373"/>
  <c r="J30" i="373" s="1"/>
  <c r="CS38" i="373"/>
  <c r="J178" i="97"/>
  <c r="J191" i="97"/>
  <c r="J92" i="97"/>
  <c r="J152" i="97"/>
  <c r="H45" i="363"/>
  <c r="CC171" i="363" s="1"/>
  <c r="CD171" i="363" s="1"/>
  <c r="J225" i="97"/>
  <c r="CU17" i="373"/>
  <c r="M17" i="373" s="1"/>
  <c r="J160" i="97"/>
  <c r="H43" i="368"/>
  <c r="CC103" i="368" s="1"/>
  <c r="CD103" i="368" s="1"/>
  <c r="H44" i="368"/>
  <c r="CC137" i="368" s="1"/>
  <c r="CD137" i="368" s="1"/>
  <c r="DG17" i="373"/>
  <c r="J116" i="97"/>
  <c r="DQ17" i="373"/>
  <c r="EA17" i="373"/>
  <c r="J84" i="97"/>
  <c r="EM17" i="373"/>
  <c r="BE17" i="373" s="1"/>
  <c r="EW17" i="373"/>
  <c r="BO17" i="373" s="1"/>
  <c r="J145" i="97"/>
  <c r="J182" i="97"/>
  <c r="H44" i="366"/>
  <c r="CC137" i="366" s="1"/>
  <c r="CD137" i="366" s="1"/>
  <c r="H47" i="366"/>
  <c r="CC239" i="366" s="1"/>
  <c r="CD239" i="366" s="1"/>
  <c r="J125" i="97"/>
  <c r="J126" i="97"/>
  <c r="J154" i="97"/>
  <c r="J184" i="97"/>
  <c r="J192" i="97"/>
  <c r="CD79" i="97"/>
  <c r="J110" i="97"/>
  <c r="CD155" i="97"/>
  <c r="H43" i="367"/>
  <c r="CC103" i="367" s="1"/>
  <c r="CD103" i="367" s="1"/>
  <c r="CD193" i="97"/>
  <c r="J117" i="97"/>
  <c r="J118" i="97"/>
  <c r="J146" i="97"/>
  <c r="CD223" i="97"/>
  <c r="H45" i="364"/>
  <c r="CC171" i="364" s="1"/>
  <c r="CD171" i="364" s="1"/>
  <c r="H46" i="364"/>
  <c r="CC205" i="364" s="1"/>
  <c r="CD205" i="364" s="1"/>
  <c r="H43" i="369"/>
  <c r="CC103" i="369" s="1"/>
  <c r="CD103" i="369" s="1"/>
  <c r="H47" i="370"/>
  <c r="CC239" i="370" s="1"/>
  <c r="CD239" i="370" s="1"/>
  <c r="DB18" i="373"/>
  <c r="DX18" i="373"/>
  <c r="EQ18" i="373"/>
  <c r="BI18" i="373" s="1"/>
  <c r="J115" i="97"/>
  <c r="J150" i="97"/>
  <c r="CD78" i="97"/>
  <c r="H46" i="370"/>
  <c r="CC205" i="370" s="1"/>
  <c r="CD205" i="370" s="1"/>
  <c r="DC18" i="373"/>
  <c r="DZ18" i="373"/>
  <c r="EV18" i="373"/>
  <c r="H43" i="363"/>
  <c r="CC103" i="363" s="1"/>
  <c r="CD103" i="363" s="1"/>
  <c r="H44" i="370"/>
  <c r="CC137" i="370" s="1"/>
  <c r="CD137" i="370" s="1"/>
  <c r="H45" i="370"/>
  <c r="CC171" i="370" s="1"/>
  <c r="CD171" i="370" s="1"/>
  <c r="DH18" i="373"/>
  <c r="EA18" i="373"/>
  <c r="EX18" i="373"/>
  <c r="CD212" i="97"/>
  <c r="H46" i="368"/>
  <c r="CC205" i="368" s="1"/>
  <c r="CD205" i="368" s="1"/>
  <c r="DJ18" i="373"/>
  <c r="EF18" i="373"/>
  <c r="EY18" i="373"/>
  <c r="J88" i="97"/>
  <c r="CD86" i="97"/>
  <c r="CR18" i="373"/>
  <c r="J18" i="373" s="1"/>
  <c r="DK18" i="373"/>
  <c r="AC18" i="373" s="1"/>
  <c r="EH18" i="373"/>
  <c r="FD18" i="373"/>
  <c r="J123" i="97"/>
  <c r="J144" i="97"/>
  <c r="J161" i="97"/>
  <c r="J190" i="97"/>
  <c r="J218" i="97"/>
  <c r="CD220" i="97"/>
  <c r="H46" i="365"/>
  <c r="CC205" i="365" s="1"/>
  <c r="CD205" i="365" s="1"/>
  <c r="H47" i="365"/>
  <c r="CC239" i="365" s="1"/>
  <c r="CD239" i="365" s="1"/>
  <c r="H44" i="371"/>
  <c r="CC137" i="371" s="1"/>
  <c r="CD137" i="371" s="1"/>
  <c r="H46" i="371"/>
  <c r="CC205" i="371" s="1"/>
  <c r="CD205" i="371" s="1"/>
  <c r="H47" i="371"/>
  <c r="CC239" i="371" s="1"/>
  <c r="CD239" i="371" s="1"/>
  <c r="CT18" i="373"/>
  <c r="L18" i="373" s="1"/>
  <c r="DP18" i="373"/>
  <c r="EI18" i="373"/>
  <c r="FF18" i="373"/>
  <c r="CD162" i="97"/>
  <c r="H47" i="362"/>
  <c r="CC239" i="362" s="1"/>
  <c r="CD239" i="362" s="1"/>
  <c r="H46" i="367"/>
  <c r="CC205" i="367" s="1"/>
  <c r="CD205" i="367" s="1"/>
  <c r="CU18" i="373"/>
  <c r="M18" i="373" s="1"/>
  <c r="DR18" i="373"/>
  <c r="EN18" i="373"/>
  <c r="CD228" i="97"/>
  <c r="H43" i="362"/>
  <c r="CC103" i="362" s="1"/>
  <c r="CD103" i="362" s="1"/>
  <c r="H45" i="369"/>
  <c r="CC171" i="369" s="1"/>
  <c r="CD171" i="369" s="1"/>
  <c r="CZ18" i="373"/>
  <c r="R18" i="373" s="1"/>
  <c r="DS18" i="373"/>
  <c r="AK18" i="373" s="1"/>
  <c r="EP18" i="373"/>
  <c r="J127" i="97"/>
  <c r="J149" i="97"/>
  <c r="CD230" i="97"/>
  <c r="H43" i="366"/>
  <c r="CC103" i="366" s="1"/>
  <c r="CD103" i="366" s="1"/>
  <c r="H43" i="364"/>
  <c r="CC103" i="364" s="1"/>
  <c r="CD103" i="364" s="1"/>
  <c r="H45" i="365"/>
  <c r="CC171" i="365" s="1"/>
  <c r="CD171" i="365" s="1"/>
  <c r="CX17" i="373"/>
  <c r="P17" i="373" s="1"/>
  <c r="DH17" i="373"/>
  <c r="DR17" i="373"/>
  <c r="AJ17" i="373" s="1"/>
  <c r="ED17" i="373"/>
  <c r="AV17" i="373" s="1"/>
  <c r="EN17" i="373"/>
  <c r="BF17" i="373" s="1"/>
  <c r="EX17" i="373"/>
  <c r="J119" i="97"/>
  <c r="J194" i="97"/>
  <c r="J226" i="97"/>
  <c r="CD87" i="97"/>
  <c r="CD214" i="97"/>
  <c r="H44" i="362"/>
  <c r="CC137" i="362" s="1"/>
  <c r="CD137" i="362" s="1"/>
  <c r="H45" i="362"/>
  <c r="CC171" i="362" s="1"/>
  <c r="CD171" i="362" s="1"/>
  <c r="H46" i="362"/>
  <c r="CC205" i="362" s="1"/>
  <c r="CD205" i="362" s="1"/>
  <c r="H47" i="363"/>
  <c r="CC239" i="363" s="1"/>
  <c r="CD239" i="363" s="1"/>
  <c r="H43" i="370"/>
  <c r="CC103" i="370" s="1"/>
  <c r="CD103" i="370" s="1"/>
  <c r="H45" i="371"/>
  <c r="CC171" i="371" s="1"/>
  <c r="CD171" i="371" s="1"/>
  <c r="CY17" i="373"/>
  <c r="Q17" i="373" s="1"/>
  <c r="DI17" i="373"/>
  <c r="AA17" i="373" s="1"/>
  <c r="DS17" i="373"/>
  <c r="AK17" i="373" s="1"/>
  <c r="EE17" i="373"/>
  <c r="EO17" i="373"/>
  <c r="EY17" i="373"/>
  <c r="H46" i="363"/>
  <c r="CC205" i="363" s="1"/>
  <c r="CD205" i="363" s="1"/>
  <c r="H47" i="364"/>
  <c r="CC239" i="364" s="1"/>
  <c r="CD239" i="364" s="1"/>
  <c r="H45" i="368"/>
  <c r="CC171" i="368" s="1"/>
  <c r="CD171" i="368" s="1"/>
  <c r="H46" i="369"/>
  <c r="CC205" i="369" s="1"/>
  <c r="CD205" i="369" s="1"/>
  <c r="H43" i="371"/>
  <c r="CC103" i="371" s="1"/>
  <c r="CD103" i="371" s="1"/>
  <c r="H47" i="372"/>
  <c r="CC239" i="372" s="1"/>
  <c r="CD239" i="372" s="1"/>
  <c r="CP17" i="373"/>
  <c r="CZ17" i="373"/>
  <c r="R17" i="373" s="1"/>
  <c r="DJ17" i="373"/>
  <c r="DV17" i="373"/>
  <c r="EF17" i="373"/>
  <c r="AX17" i="373" s="1"/>
  <c r="EP17" i="373"/>
  <c r="BH17" i="373" s="1"/>
  <c r="FB17" i="373"/>
  <c r="BT17" i="373" s="1"/>
  <c r="J77" i="97"/>
  <c r="J124" i="97"/>
  <c r="J158" i="97"/>
  <c r="CD94" i="97"/>
  <c r="CD147" i="97"/>
  <c r="H44" i="363"/>
  <c r="CC137" i="363" s="1"/>
  <c r="CD137" i="363" s="1"/>
  <c r="H45" i="366"/>
  <c r="CC171" i="366" s="1"/>
  <c r="CD171" i="366" s="1"/>
  <c r="H47" i="368"/>
  <c r="CC239" i="368" s="1"/>
  <c r="CD239" i="368" s="1"/>
  <c r="CQ17" i="373"/>
  <c r="DA17" i="373"/>
  <c r="S17" i="373" s="1"/>
  <c r="DK17" i="373"/>
  <c r="DW17" i="373"/>
  <c r="EG17" i="373"/>
  <c r="AY17" i="373" s="1"/>
  <c r="EQ17" i="373"/>
  <c r="BI17" i="373" s="1"/>
  <c r="FC17" i="373"/>
  <c r="BU17" i="373" s="1"/>
  <c r="J82" i="97"/>
  <c r="J112" i="97"/>
  <c r="J183" i="97"/>
  <c r="CD109" i="97"/>
  <c r="CD185" i="97"/>
  <c r="H44" i="364"/>
  <c r="CC137" i="364" s="1"/>
  <c r="CD137" i="364" s="1"/>
  <c r="H44" i="367"/>
  <c r="CC137" i="367" s="1"/>
  <c r="CD137" i="367" s="1"/>
  <c r="H47" i="367"/>
  <c r="CC239" i="367" s="1"/>
  <c r="CD239" i="367" s="1"/>
  <c r="H44" i="369"/>
  <c r="CC137" i="369" s="1"/>
  <c r="CD137" i="369" s="1"/>
  <c r="H47" i="369"/>
  <c r="CC239" i="369" s="1"/>
  <c r="CD239" i="369" s="1"/>
  <c r="CR17" i="373"/>
  <c r="J17" i="373" s="1"/>
  <c r="DB17" i="373"/>
  <c r="T17" i="373" s="1"/>
  <c r="DN17" i="373"/>
  <c r="DX17" i="373"/>
  <c r="AP17" i="373" s="1"/>
  <c r="EH17" i="373"/>
  <c r="AZ17" i="373" s="1"/>
  <c r="ET17" i="373"/>
  <c r="BL17" i="373" s="1"/>
  <c r="FD17" i="373"/>
  <c r="H46" i="366"/>
  <c r="CC205" i="366" s="1"/>
  <c r="CD205" i="366" s="1"/>
  <c r="CS17" i="373"/>
  <c r="K17" i="373" s="1"/>
  <c r="DC17" i="373"/>
  <c r="U17" i="373" s="1"/>
  <c r="DO17" i="373"/>
  <c r="AG17" i="373" s="1"/>
  <c r="DY17" i="373"/>
  <c r="AQ17" i="373" s="1"/>
  <c r="EI17" i="373"/>
  <c r="EU17" i="373"/>
  <c r="BM17" i="373" s="1"/>
  <c r="FE17" i="373"/>
  <c r="H43" i="365"/>
  <c r="CC103" i="365" s="1"/>
  <c r="CD103" i="365" s="1"/>
  <c r="H44" i="365"/>
  <c r="CC137" i="365" s="1"/>
  <c r="CD137" i="365" s="1"/>
  <c r="Q54" i="366"/>
  <c r="H45" i="367"/>
  <c r="CC171" i="367" s="1"/>
  <c r="CD171" i="367" s="1"/>
  <c r="H43" i="372"/>
  <c r="CC103" i="372" s="1"/>
  <c r="CD103" i="372" s="1"/>
  <c r="H44" i="372"/>
  <c r="CC137" i="372" s="1"/>
  <c r="CD137" i="372" s="1"/>
  <c r="H45" i="372"/>
  <c r="CC171" i="372" s="1"/>
  <c r="CD171" i="372" s="1"/>
  <c r="H46" i="372"/>
  <c r="CC205" i="372" s="1"/>
  <c r="CD205" i="372" s="1"/>
  <c r="CT17" i="373"/>
  <c r="L17" i="373" s="1"/>
  <c r="DF17" i="373"/>
  <c r="DP17" i="373"/>
  <c r="DZ17" i="373"/>
  <c r="AR17" i="373" s="1"/>
  <c r="EL17" i="373"/>
  <c r="BD17" i="373" s="1"/>
  <c r="EV17" i="373"/>
  <c r="FF17" i="373"/>
  <c r="Q54" i="362"/>
  <c r="Q54" i="364"/>
  <c r="Q54" i="367"/>
  <c r="Q54" i="368"/>
  <c r="Q54" i="370"/>
  <c r="J83" i="97"/>
  <c r="CD83" i="97"/>
  <c r="CD91" i="97"/>
  <c r="J91" i="97"/>
  <c r="J122" i="97"/>
  <c r="CD122" i="97"/>
  <c r="J151" i="97"/>
  <c r="CD151" i="97"/>
  <c r="J159" i="97"/>
  <c r="CD159" i="97"/>
  <c r="J181" i="97"/>
  <c r="CD181" i="97"/>
  <c r="J189" i="97"/>
  <c r="CD189" i="97"/>
  <c r="CD211" i="97"/>
  <c r="CD219" i="97"/>
  <c r="J219" i="97"/>
  <c r="J227" i="97"/>
  <c r="CD227" i="97"/>
  <c r="Q54" i="363"/>
  <c r="Q54" i="360"/>
  <c r="Q54" i="365"/>
  <c r="Q54" i="361"/>
  <c r="Q54" i="371"/>
  <c r="Q54" i="369"/>
  <c r="CP16" i="373"/>
  <c r="H16" i="373" s="1"/>
  <c r="DA16" i="373"/>
  <c r="S16" i="373" s="1"/>
  <c r="DO16" i="373"/>
  <c r="AG16" i="373" s="1"/>
  <c r="EB16" i="373"/>
  <c r="AT16" i="373" s="1"/>
  <c r="EN16" i="373"/>
  <c r="BF16" i="373" s="1"/>
  <c r="FB16" i="373"/>
  <c r="BT16" i="373" s="1"/>
  <c r="J85" i="97"/>
  <c r="J153" i="97"/>
  <c r="J217" i="97"/>
  <c r="CD156" i="97"/>
  <c r="CD186" i="97"/>
  <c r="CD224" i="97"/>
  <c r="CD81" i="97"/>
  <c r="CD89" i="97"/>
  <c r="CD157" i="97"/>
  <c r="CD179" i="97"/>
  <c r="CD187" i="97"/>
  <c r="CD195" i="97"/>
  <c r="CR16" i="373"/>
  <c r="J16" i="373" s="1"/>
  <c r="DF16" i="373"/>
  <c r="X16" i="373" s="1"/>
  <c r="DQ16" i="373"/>
  <c r="AI16" i="373" s="1"/>
  <c r="EE16" i="373"/>
  <c r="ER16" i="373"/>
  <c r="BJ16" i="373" s="1"/>
  <c r="FD16" i="373"/>
  <c r="BV16" i="373" s="1"/>
  <c r="J120" i="97"/>
  <c r="CD90" i="97"/>
  <c r="CD180" i="97"/>
  <c r="CD188" i="97"/>
  <c r="CD196" i="97"/>
  <c r="Q54" i="372"/>
  <c r="CS16" i="373"/>
  <c r="K16" i="373" s="1"/>
  <c r="DG16" i="373"/>
  <c r="Y16" i="373" s="1"/>
  <c r="DT16" i="373"/>
  <c r="AL16" i="373" s="1"/>
  <c r="EF16" i="373"/>
  <c r="AX16" i="373" s="1"/>
  <c r="ET16" i="373"/>
  <c r="BL16" i="373" s="1"/>
  <c r="FE16" i="373"/>
  <c r="BW16" i="373" s="1"/>
  <c r="J93" i="97"/>
  <c r="CD113" i="97"/>
  <c r="CD121" i="97"/>
  <c r="CD213" i="97"/>
  <c r="CD221" i="97"/>
  <c r="CD229" i="97"/>
  <c r="CQ33" i="373"/>
  <c r="I33" i="373" s="1"/>
  <c r="DK33" i="373"/>
  <c r="EQ33" i="373"/>
  <c r="CY33" i="373"/>
  <c r="Q33" i="373" s="1"/>
  <c r="DI33" i="373"/>
  <c r="DS33" i="373"/>
  <c r="AK33" i="373" s="1"/>
  <c r="EC33" i="373"/>
  <c r="EN33" i="373"/>
  <c r="EY33" i="373"/>
  <c r="A26" i="373"/>
  <c r="CO16" i="373"/>
  <c r="G16" i="373" s="1"/>
  <c r="CW16" i="373"/>
  <c r="O16" i="373" s="1"/>
  <c r="DE16" i="373"/>
  <c r="W16" i="373" s="1"/>
  <c r="DM16" i="373"/>
  <c r="AE16" i="373" s="1"/>
  <c r="DU16" i="373"/>
  <c r="AM16" i="373" s="1"/>
  <c r="EC16" i="373"/>
  <c r="AU16" i="373" s="1"/>
  <c r="EK16" i="373"/>
  <c r="BC16" i="373" s="1"/>
  <c r="ES16" i="373"/>
  <c r="BK16" i="373" s="1"/>
  <c r="FA16" i="373"/>
  <c r="BS16" i="373" s="1"/>
  <c r="CS18" i="373"/>
  <c r="DA18" i="373"/>
  <c r="S18" i="373" s="1"/>
  <c r="DI18" i="373"/>
  <c r="DQ18" i="373"/>
  <c r="DY18" i="373"/>
  <c r="EG18" i="373"/>
  <c r="AY18" i="373" s="1"/>
  <c r="EO18" i="373"/>
  <c r="EW18" i="373"/>
  <c r="FE18" i="373"/>
  <c r="CU19" i="373"/>
  <c r="DC19" i="373"/>
  <c r="DK19" i="373"/>
  <c r="DS19" i="373"/>
  <c r="EA19" i="373"/>
  <c r="EI19" i="373"/>
  <c r="EQ19" i="373"/>
  <c r="EY19" i="373"/>
  <c r="CO20" i="373"/>
  <c r="G20" i="373" s="1"/>
  <c r="CW20" i="373"/>
  <c r="O20" i="373" s="1"/>
  <c r="DE20" i="373"/>
  <c r="DM20" i="373"/>
  <c r="DU20" i="373"/>
  <c r="EC20" i="373"/>
  <c r="EK20" i="373"/>
  <c r="ES20" i="373"/>
  <c r="FA20" i="373"/>
  <c r="CS22" i="373"/>
  <c r="DA22" i="373"/>
  <c r="S22" i="373" s="1"/>
  <c r="DI22" i="373"/>
  <c r="DQ22" i="373"/>
  <c r="DY22" i="373"/>
  <c r="EG22" i="373"/>
  <c r="EO22" i="373"/>
  <c r="EW22" i="373"/>
  <c r="BO22" i="373" s="1"/>
  <c r="FE22" i="373"/>
  <c r="CU23" i="373"/>
  <c r="M23" i="373" s="1"/>
  <c r="DC23" i="373"/>
  <c r="DK23" i="373"/>
  <c r="DS23" i="373"/>
  <c r="EA23" i="373"/>
  <c r="EI23" i="373"/>
  <c r="EQ23" i="373"/>
  <c r="EY23" i="373"/>
  <c r="CO24" i="373"/>
  <c r="G24" i="373" s="1"/>
  <c r="CW24" i="373"/>
  <c r="O24" i="373" s="1"/>
  <c r="DE24" i="373"/>
  <c r="DM24" i="373"/>
  <c r="DU24" i="373"/>
  <c r="EC24" i="373"/>
  <c r="EK24" i="373"/>
  <c r="ES24" i="373"/>
  <c r="FA24" i="373"/>
  <c r="CS26" i="373"/>
  <c r="K26" i="373" s="1"/>
  <c r="DA26" i="373"/>
  <c r="S26" i="373" s="1"/>
  <c r="DI26" i="373"/>
  <c r="AA26" i="373" s="1"/>
  <c r="DQ26" i="373"/>
  <c r="DY26" i="373"/>
  <c r="EG26" i="373"/>
  <c r="EO26" i="373"/>
  <c r="EW26" i="373"/>
  <c r="FE26" i="373"/>
  <c r="CU27" i="373"/>
  <c r="DC27" i="373"/>
  <c r="DK27" i="373"/>
  <c r="DS27" i="373"/>
  <c r="AK27" i="373" s="1"/>
  <c r="EA27" i="373"/>
  <c r="EI27" i="373"/>
  <c r="EQ27" i="373"/>
  <c r="EY27" i="373"/>
  <c r="EY28" i="373"/>
  <c r="EQ28" i="373"/>
  <c r="EI28" i="373"/>
  <c r="EA28" i="373"/>
  <c r="DS28" i="373"/>
  <c r="AK28" i="373" s="1"/>
  <c r="CO28" i="373"/>
  <c r="G28" i="373" s="1"/>
  <c r="CW28" i="373"/>
  <c r="DE28" i="373"/>
  <c r="DM28" i="373"/>
  <c r="DV28" i="373"/>
  <c r="EE28" i="373"/>
  <c r="EN28" i="373"/>
  <c r="EW28" i="373"/>
  <c r="FF28" i="373"/>
  <c r="CV31" i="373"/>
  <c r="N31" i="373" s="1"/>
  <c r="DE31" i="373"/>
  <c r="DN31" i="373"/>
  <c r="AF31" i="373" s="1"/>
  <c r="DW31" i="373"/>
  <c r="EF31" i="373"/>
  <c r="ER31" i="373"/>
  <c r="BJ31" i="373" s="1"/>
  <c r="CU32" i="373"/>
  <c r="M32" i="373" s="1"/>
  <c r="DF32" i="373"/>
  <c r="DP32" i="373"/>
  <c r="DZ32" i="373"/>
  <c r="EK32" i="373"/>
  <c r="EV32" i="373"/>
  <c r="FF32" i="373"/>
  <c r="CO33" i="373"/>
  <c r="G33" i="373" s="1"/>
  <c r="CZ33" i="373"/>
  <c r="DJ33" i="373"/>
  <c r="DT33" i="373"/>
  <c r="EE33" i="373"/>
  <c r="EP33" i="373"/>
  <c r="EZ33" i="373"/>
  <c r="CP35" i="373"/>
  <c r="H35" i="373" s="1"/>
  <c r="DF35" i="373"/>
  <c r="DV35" i="373"/>
  <c r="CO19" i="373"/>
  <c r="G19" i="373" s="1"/>
  <c r="CW19" i="373"/>
  <c r="O19" i="373" s="1"/>
  <c r="DE19" i="373"/>
  <c r="DM19" i="373"/>
  <c r="DU19" i="373"/>
  <c r="EC19" i="373"/>
  <c r="EK19" i="373"/>
  <c r="ES19" i="373"/>
  <c r="FA19" i="373"/>
  <c r="CO23" i="373"/>
  <c r="CW23" i="373"/>
  <c r="O23" i="373" s="1"/>
  <c r="DE23" i="373"/>
  <c r="DM23" i="373"/>
  <c r="DU23" i="373"/>
  <c r="EC23" i="373"/>
  <c r="AU23" i="373" s="1"/>
  <c r="EK23" i="373"/>
  <c r="ES23" i="373"/>
  <c r="FA23" i="373"/>
  <c r="CO27" i="373"/>
  <c r="G27" i="373" s="1"/>
  <c r="CW27" i="373"/>
  <c r="DE27" i="373"/>
  <c r="DM27" i="373"/>
  <c r="DU27" i="373"/>
  <c r="EC27" i="373"/>
  <c r="EK27" i="373"/>
  <c r="ES27" i="373"/>
  <c r="FA27" i="373"/>
  <c r="CX32" i="373"/>
  <c r="P32" i="373" s="1"/>
  <c r="DH32" i="373"/>
  <c r="DR32" i="373"/>
  <c r="ED32" i="373"/>
  <c r="EN32" i="373"/>
  <c r="EX32" i="373"/>
  <c r="CR33" i="373"/>
  <c r="J33" i="373" s="1"/>
  <c r="DB33" i="373"/>
  <c r="DL33" i="373"/>
  <c r="DX33" i="373"/>
  <c r="EH33" i="373"/>
  <c r="ER33" i="373"/>
  <c r="BJ33" i="373" s="1"/>
  <c r="FC33" i="373"/>
  <c r="FC35" i="373"/>
  <c r="BU35" i="373" s="1"/>
  <c r="EU35" i="373"/>
  <c r="EM35" i="373"/>
  <c r="EE35" i="373"/>
  <c r="DW35" i="373"/>
  <c r="DO35" i="373"/>
  <c r="DG35" i="373"/>
  <c r="FE35" i="373"/>
  <c r="EV35" i="373"/>
  <c r="EL35" i="373"/>
  <c r="EC35" i="373"/>
  <c r="AU35" i="373" s="1"/>
  <c r="DT35" i="373"/>
  <c r="DK35" i="373"/>
  <c r="DB35" i="373"/>
  <c r="CT35" i="373"/>
  <c r="EW35" i="373"/>
  <c r="BO35" i="373" s="1"/>
  <c r="EK35" i="373"/>
  <c r="FF35" i="373"/>
  <c r="ET35" i="373"/>
  <c r="EJ35" i="373"/>
  <c r="DZ35" i="373"/>
  <c r="DP35" i="373"/>
  <c r="DE35" i="373"/>
  <c r="CV35" i="373"/>
  <c r="FD35" i="373"/>
  <c r="ES35" i="373"/>
  <c r="EI35" i="373"/>
  <c r="DY35" i="373"/>
  <c r="DN35" i="373"/>
  <c r="AF35" i="373" s="1"/>
  <c r="DD35" i="373"/>
  <c r="CU35" i="373"/>
  <c r="EZ35" i="373"/>
  <c r="EP35" i="373"/>
  <c r="EF35" i="373"/>
  <c r="DU35" i="373"/>
  <c r="DJ35" i="373"/>
  <c r="CZ35" i="373"/>
  <c r="R35" i="373" s="1"/>
  <c r="CQ35" i="373"/>
  <c r="I35" i="373" s="1"/>
  <c r="CS35" i="373"/>
  <c r="K35" i="373" s="1"/>
  <c r="DI35" i="373"/>
  <c r="EA35" i="373"/>
  <c r="ER35" i="373"/>
  <c r="EG33" i="373"/>
  <c r="A18" i="373"/>
  <c r="CV18" i="373"/>
  <c r="N18" i="373" s="1"/>
  <c r="DD18" i="373"/>
  <c r="V18" i="373" s="1"/>
  <c r="DL18" i="373"/>
  <c r="DT18" i="373"/>
  <c r="EB18" i="373"/>
  <c r="EJ18" i="373"/>
  <c r="ER18" i="373"/>
  <c r="EZ18" i="373"/>
  <c r="CP19" i="373"/>
  <c r="H19" i="373" s="1"/>
  <c r="CX19" i="373"/>
  <c r="P19" i="373" s="1"/>
  <c r="DF19" i="373"/>
  <c r="DN19" i="373"/>
  <c r="AF19" i="373" s="1"/>
  <c r="DV19" i="373"/>
  <c r="ED19" i="373"/>
  <c r="EL19" i="373"/>
  <c r="ET19" i="373"/>
  <c r="FB19" i="373"/>
  <c r="CV22" i="373"/>
  <c r="N22" i="373" s="1"/>
  <c r="DD22" i="373"/>
  <c r="DL22" i="373"/>
  <c r="DT22" i="373"/>
  <c r="EB22" i="373"/>
  <c r="EJ22" i="373"/>
  <c r="ER22" i="373"/>
  <c r="EZ22" i="373"/>
  <c r="CP23" i="373"/>
  <c r="H23" i="373" s="1"/>
  <c r="CX23" i="373"/>
  <c r="DF23" i="373"/>
  <c r="X23" i="373" s="1"/>
  <c r="DN23" i="373"/>
  <c r="DV23" i="373"/>
  <c r="ED23" i="373"/>
  <c r="EL23" i="373"/>
  <c r="BD23" i="373" s="1"/>
  <c r="ET23" i="373"/>
  <c r="FB23" i="373"/>
  <c r="CV26" i="373"/>
  <c r="DD26" i="373"/>
  <c r="DL26" i="373"/>
  <c r="DT26" i="373"/>
  <c r="EB26" i="373"/>
  <c r="EJ26" i="373"/>
  <c r="ER26" i="373"/>
  <c r="EZ26" i="373"/>
  <c r="CP27" i="373"/>
  <c r="H27" i="373" s="1"/>
  <c r="CX27" i="373"/>
  <c r="P27" i="373" s="1"/>
  <c r="DF27" i="373"/>
  <c r="DN27" i="373"/>
  <c r="DV27" i="373"/>
  <c r="ED27" i="373"/>
  <c r="EL27" i="373"/>
  <c r="ET27" i="373"/>
  <c r="FB27" i="373"/>
  <c r="BT27" i="373" s="1"/>
  <c r="DH28" i="373"/>
  <c r="DP28" i="373"/>
  <c r="DY28" i="373"/>
  <c r="EH28" i="373"/>
  <c r="ER28" i="373"/>
  <c r="FA28" i="373"/>
  <c r="FF31" i="373"/>
  <c r="EX31" i="373"/>
  <c r="EP31" i="373"/>
  <c r="EH31" i="373"/>
  <c r="AZ31" i="373" s="1"/>
  <c r="EZ31" i="373"/>
  <c r="EQ31" i="373"/>
  <c r="EG31" i="373"/>
  <c r="DY31" i="373"/>
  <c r="DQ31" i="373"/>
  <c r="DI31" i="373"/>
  <c r="DA31" i="373"/>
  <c r="S31" i="373" s="1"/>
  <c r="CS31" i="373"/>
  <c r="CP31" i="373"/>
  <c r="H31" i="373" s="1"/>
  <c r="CY31" i="373"/>
  <c r="DH31" i="373"/>
  <c r="DR31" i="373"/>
  <c r="EA31" i="373"/>
  <c r="EK31" i="373"/>
  <c r="EU31" i="373"/>
  <c r="FE31" i="373"/>
  <c r="CO32" i="373"/>
  <c r="G32" i="373" s="1"/>
  <c r="CY32" i="373"/>
  <c r="Q32" i="373" s="1"/>
  <c r="DI32" i="373"/>
  <c r="AA32" i="373" s="1"/>
  <c r="DU32" i="373"/>
  <c r="EE32" i="373"/>
  <c r="EO32" i="373"/>
  <c r="CS33" i="373"/>
  <c r="K33" i="373" s="1"/>
  <c r="DC33" i="373"/>
  <c r="DO33" i="373"/>
  <c r="DY33" i="373"/>
  <c r="EI33" i="373"/>
  <c r="ES33" i="373"/>
  <c r="CW35" i="373"/>
  <c r="O35" i="373" s="1"/>
  <c r="DL35" i="373"/>
  <c r="EB35" i="373"/>
  <c r="EX35" i="373"/>
  <c r="FB33" i="373"/>
  <c r="ET33" i="373"/>
  <c r="EL33" i="373"/>
  <c r="ED33" i="373"/>
  <c r="DV33" i="373"/>
  <c r="DN33" i="373"/>
  <c r="DF33" i="373"/>
  <c r="CX33" i="373"/>
  <c r="P33" i="373" s="1"/>
  <c r="CP33" i="373"/>
  <c r="EX33" i="373"/>
  <c r="EO33" i="373"/>
  <c r="EF33" i="373"/>
  <c r="DW33" i="373"/>
  <c r="DM33" i="373"/>
  <c r="DD33" i="373"/>
  <c r="V33" i="373" s="1"/>
  <c r="CU33" i="373"/>
  <c r="M33" i="373" s="1"/>
  <c r="DA33" i="373"/>
  <c r="S33" i="373" s="1"/>
  <c r="DU33" i="373"/>
  <c r="FA33" i="373"/>
  <c r="CO18" i="373"/>
  <c r="G18" i="373" s="1"/>
  <c r="CW18" i="373"/>
  <c r="O18" i="373" s="1"/>
  <c r="DE18" i="373"/>
  <c r="DM18" i="373"/>
  <c r="DU18" i="373"/>
  <c r="EC18" i="373"/>
  <c r="EK18" i="373"/>
  <c r="ES18" i="373"/>
  <c r="FA18" i="373"/>
  <c r="BS18" i="373" s="1"/>
  <c r="CQ19" i="373"/>
  <c r="I19" i="373" s="1"/>
  <c r="CY19" i="373"/>
  <c r="Q19" i="373" s="1"/>
  <c r="DG19" i="373"/>
  <c r="DO19" i="373"/>
  <c r="DW19" i="373"/>
  <c r="EE19" i="373"/>
  <c r="EM19" i="373"/>
  <c r="BE19" i="373" s="1"/>
  <c r="EU19" i="373"/>
  <c r="FC19" i="373"/>
  <c r="CO22" i="373"/>
  <c r="G22" i="373" s="1"/>
  <c r="CW22" i="373"/>
  <c r="O22" i="373" s="1"/>
  <c r="DE22" i="373"/>
  <c r="DM22" i="373"/>
  <c r="DU22" i="373"/>
  <c r="EC22" i="373"/>
  <c r="AU22" i="373" s="1"/>
  <c r="EK22" i="373"/>
  <c r="ES22" i="373"/>
  <c r="FA22" i="373"/>
  <c r="BS22" i="373" s="1"/>
  <c r="CQ23" i="373"/>
  <c r="I23" i="373" s="1"/>
  <c r="CY23" i="373"/>
  <c r="Q23" i="373" s="1"/>
  <c r="DG23" i="373"/>
  <c r="DO23" i="373"/>
  <c r="DW23" i="373"/>
  <c r="EE23" i="373"/>
  <c r="EM23" i="373"/>
  <c r="BE23" i="373" s="1"/>
  <c r="EU23" i="373"/>
  <c r="FC23" i="373"/>
  <c r="CO26" i="373"/>
  <c r="G26" i="373" s="1"/>
  <c r="CW26" i="373"/>
  <c r="O26" i="373" s="1"/>
  <c r="DE26" i="373"/>
  <c r="DM26" i="373"/>
  <c r="DU26" i="373"/>
  <c r="EC26" i="373"/>
  <c r="EK26" i="373"/>
  <c r="ES26" i="373"/>
  <c r="FA26" i="373"/>
  <c r="CQ27" i="373"/>
  <c r="I27" i="373" s="1"/>
  <c r="CY27" i="373"/>
  <c r="Q27" i="373" s="1"/>
  <c r="DG27" i="373"/>
  <c r="DO27" i="373"/>
  <c r="DW27" i="373"/>
  <c r="EE27" i="373"/>
  <c r="EM27" i="373"/>
  <c r="EU27" i="373"/>
  <c r="FC27" i="373"/>
  <c r="BU27" i="373" s="1"/>
  <c r="EZ32" i="373"/>
  <c r="ER32" i="373"/>
  <c r="EJ32" i="373"/>
  <c r="EB32" i="373"/>
  <c r="DT32" i="373"/>
  <c r="DL32" i="373"/>
  <c r="DD32" i="373"/>
  <c r="CV32" i="373"/>
  <c r="N32" i="373" s="1"/>
  <c r="FD32" i="373"/>
  <c r="EU32" i="373"/>
  <c r="EL32" i="373"/>
  <c r="EC32" i="373"/>
  <c r="DS32" i="373"/>
  <c r="AK32" i="373" s="1"/>
  <c r="DJ32" i="373"/>
  <c r="DA32" i="373"/>
  <c r="CR32" i="373"/>
  <c r="J32" i="373" s="1"/>
  <c r="CP32" i="373"/>
  <c r="H32" i="373" s="1"/>
  <c r="CZ32" i="373"/>
  <c r="DK32" i="373"/>
  <c r="DV32" i="373"/>
  <c r="EF32" i="373"/>
  <c r="EP32" i="373"/>
  <c r="FA32" i="373"/>
  <c r="CT33" i="373"/>
  <c r="L33" i="373" s="1"/>
  <c r="DE33" i="373"/>
  <c r="DP33" i="373"/>
  <c r="DZ33" i="373"/>
  <c r="EJ33" i="373"/>
  <c r="EU33" i="373"/>
  <c r="FE33" i="373"/>
  <c r="A33" i="373"/>
  <c r="CT16" i="373"/>
  <c r="L16" i="373" s="1"/>
  <c r="DB16" i="373"/>
  <c r="T16" i="373" s="1"/>
  <c r="DJ16" i="373"/>
  <c r="AB16" i="373" s="1"/>
  <c r="DR16" i="373"/>
  <c r="AJ16" i="373" s="1"/>
  <c r="DZ16" i="373"/>
  <c r="AR16" i="373" s="1"/>
  <c r="EH16" i="373"/>
  <c r="AZ16" i="373" s="1"/>
  <c r="EP16" i="373"/>
  <c r="BH16" i="373" s="1"/>
  <c r="EX16" i="373"/>
  <c r="BP16" i="373" s="1"/>
  <c r="FF16" i="373"/>
  <c r="BX16" i="373" s="1"/>
  <c r="CV17" i="373"/>
  <c r="N17" i="373" s="1"/>
  <c r="DD17" i="373"/>
  <c r="V17" i="373" s="1"/>
  <c r="DL17" i="373"/>
  <c r="AD17" i="373" s="1"/>
  <c r="DT17" i="373"/>
  <c r="AL17" i="373" s="1"/>
  <c r="EB17" i="373"/>
  <c r="EJ17" i="373"/>
  <c r="BB17" i="373" s="1"/>
  <c r="ER17" i="373"/>
  <c r="BJ17" i="373" s="1"/>
  <c r="EZ17" i="373"/>
  <c r="BR17" i="373" s="1"/>
  <c r="CP18" i="373"/>
  <c r="H18" i="373" s="1"/>
  <c r="CX18" i="373"/>
  <c r="P18" i="373" s="1"/>
  <c r="DF18" i="373"/>
  <c r="X18" i="373" s="1"/>
  <c r="DN18" i="373"/>
  <c r="AF18" i="373" s="1"/>
  <c r="DV18" i="373"/>
  <c r="ED18" i="373"/>
  <c r="EL18" i="373"/>
  <c r="ET18" i="373"/>
  <c r="FB18" i="373"/>
  <c r="BT18" i="373" s="1"/>
  <c r="CR19" i="373"/>
  <c r="J19" i="373" s="1"/>
  <c r="CZ19" i="373"/>
  <c r="R19" i="373" s="1"/>
  <c r="DH19" i="373"/>
  <c r="DP19" i="373"/>
  <c r="DX19" i="373"/>
  <c r="EF19" i="373"/>
  <c r="EN19" i="373"/>
  <c r="EV19" i="373"/>
  <c r="FD19" i="373"/>
  <c r="CT20" i="373"/>
  <c r="L20" i="373" s="1"/>
  <c r="DB20" i="373"/>
  <c r="DJ20" i="373"/>
  <c r="DR20" i="373"/>
  <c r="DZ20" i="373"/>
  <c r="EH20" i="373"/>
  <c r="AZ20" i="373" s="1"/>
  <c r="EP20" i="373"/>
  <c r="EX20" i="373"/>
  <c r="FF20" i="373"/>
  <c r="CV21" i="373"/>
  <c r="N21" i="373" s="1"/>
  <c r="DD21" i="373"/>
  <c r="DL21" i="373"/>
  <c r="DT21" i="373"/>
  <c r="EB21" i="373"/>
  <c r="EJ21" i="373"/>
  <c r="ER21" i="373"/>
  <c r="EZ21" i="373"/>
  <c r="CP22" i="373"/>
  <c r="H22" i="373" s="1"/>
  <c r="CX22" i="373"/>
  <c r="DF22" i="373"/>
  <c r="DN22" i="373"/>
  <c r="AF22" i="373" s="1"/>
  <c r="DV22" i="373"/>
  <c r="ED22" i="373"/>
  <c r="EL22" i="373"/>
  <c r="ET22" i="373"/>
  <c r="FB22" i="373"/>
  <c r="CR23" i="373"/>
  <c r="J23" i="373" s="1"/>
  <c r="CZ23" i="373"/>
  <c r="R23" i="373" s="1"/>
  <c r="DH23" i="373"/>
  <c r="DP23" i="373"/>
  <c r="DX23" i="373"/>
  <c r="EF23" i="373"/>
  <c r="EN23" i="373"/>
  <c r="EV23" i="373"/>
  <c r="FD23" i="373"/>
  <c r="CT24" i="373"/>
  <c r="L24" i="373" s="1"/>
  <c r="DB24" i="373"/>
  <c r="DJ24" i="373"/>
  <c r="AB24" i="373" s="1"/>
  <c r="DR24" i="373"/>
  <c r="DZ24" i="373"/>
  <c r="EH24" i="373"/>
  <c r="EP24" i="373"/>
  <c r="EX24" i="373"/>
  <c r="FF24" i="373"/>
  <c r="CV25" i="373"/>
  <c r="N25" i="373" s="1"/>
  <c r="DD25" i="373"/>
  <c r="DL25" i="373"/>
  <c r="DT25" i="373"/>
  <c r="EB25" i="373"/>
  <c r="EJ25" i="373"/>
  <c r="ER25" i="373"/>
  <c r="BJ25" i="373" s="1"/>
  <c r="EZ25" i="373"/>
  <c r="CP26" i="373"/>
  <c r="CX26" i="373"/>
  <c r="P26" i="373" s="1"/>
  <c r="DF26" i="373"/>
  <c r="DN26" i="373"/>
  <c r="AF26" i="373" s="1"/>
  <c r="DV26" i="373"/>
  <c r="ED26" i="373"/>
  <c r="EL26" i="373"/>
  <c r="ET26" i="373"/>
  <c r="FB26" i="373"/>
  <c r="BT26" i="373" s="1"/>
  <c r="CR27" i="373"/>
  <c r="J27" i="373" s="1"/>
  <c r="CZ27" i="373"/>
  <c r="DH27" i="373"/>
  <c r="DP27" i="373"/>
  <c r="DX27" i="373"/>
  <c r="AP27" i="373" s="1"/>
  <c r="EF27" i="373"/>
  <c r="EN27" i="373"/>
  <c r="EV27" i="373"/>
  <c r="FD27" i="373"/>
  <c r="CT28" i="373"/>
  <c r="L28" i="373" s="1"/>
  <c r="DB28" i="373"/>
  <c r="DJ28" i="373"/>
  <c r="DR28" i="373"/>
  <c r="EB28" i="373"/>
  <c r="EK28" i="373"/>
  <c r="ET28" i="373"/>
  <c r="FC28" i="373"/>
  <c r="BU28" i="373" s="1"/>
  <c r="CW30" i="373"/>
  <c r="O30" i="373" s="1"/>
  <c r="DF30" i="373"/>
  <c r="DP30" i="373"/>
  <c r="DY30" i="373"/>
  <c r="EH30" i="373"/>
  <c r="AZ30" i="373" s="1"/>
  <c r="EQ30" i="373"/>
  <c r="CR31" i="373"/>
  <c r="J31" i="373" s="1"/>
  <c r="DB31" i="373"/>
  <c r="DK31" i="373"/>
  <c r="DT31" i="373"/>
  <c r="EC31" i="373"/>
  <c r="EM31" i="373"/>
  <c r="EW31" i="373"/>
  <c r="BO31" i="373" s="1"/>
  <c r="CQ32" i="373"/>
  <c r="DB32" i="373"/>
  <c r="DM32" i="373"/>
  <c r="DW32" i="373"/>
  <c r="EG32" i="373"/>
  <c r="EQ32" i="373"/>
  <c r="FB32" i="373"/>
  <c r="CV33" i="373"/>
  <c r="DG33" i="373"/>
  <c r="DQ33" i="373"/>
  <c r="EA33" i="373"/>
  <c r="EK33" i="373"/>
  <c r="EV33" i="373"/>
  <c r="FF33" i="373"/>
  <c r="CY35" i="373"/>
  <c r="Q35" i="373" s="1"/>
  <c r="DQ35" i="373"/>
  <c r="EG35" i="373"/>
  <c r="FA35" i="373"/>
  <c r="CU16" i="373"/>
  <c r="M16" i="373" s="1"/>
  <c r="DC16" i="373"/>
  <c r="U16" i="373" s="1"/>
  <c r="DK16" i="373"/>
  <c r="AC16" i="373" s="1"/>
  <c r="DS16" i="373"/>
  <c r="AK16" i="373" s="1"/>
  <c r="EA16" i="373"/>
  <c r="AS16" i="373" s="1"/>
  <c r="EI16" i="373"/>
  <c r="BA16" i="373" s="1"/>
  <c r="EQ16" i="373"/>
  <c r="BI16" i="373" s="1"/>
  <c r="CO17" i="373"/>
  <c r="G17" i="373" s="1"/>
  <c r="CW17" i="373"/>
  <c r="O17" i="373" s="1"/>
  <c r="DE17" i="373"/>
  <c r="W17" i="373" s="1"/>
  <c r="DM17" i="373"/>
  <c r="AE17" i="373" s="1"/>
  <c r="DU17" i="373"/>
  <c r="AM17" i="373" s="1"/>
  <c r="EC17" i="373"/>
  <c r="EK17" i="373"/>
  <c r="ES17" i="373"/>
  <c r="CQ18" i="373"/>
  <c r="I18" i="373" s="1"/>
  <c r="CY18" i="373"/>
  <c r="Q18" i="373" s="1"/>
  <c r="DG18" i="373"/>
  <c r="Y18" i="373" s="1"/>
  <c r="DO18" i="373"/>
  <c r="AG18" i="373" s="1"/>
  <c r="DW18" i="373"/>
  <c r="AO18" i="373" s="1"/>
  <c r="EE18" i="373"/>
  <c r="AW18" i="373" s="1"/>
  <c r="EM18" i="373"/>
  <c r="BE18" i="373" s="1"/>
  <c r="EU18" i="373"/>
  <c r="CS19" i="373"/>
  <c r="K19" i="373" s="1"/>
  <c r="DA19" i="373"/>
  <c r="S19" i="373" s="1"/>
  <c r="DI19" i="373"/>
  <c r="AA19" i="373" s="1"/>
  <c r="DQ19" i="373"/>
  <c r="DY19" i="373"/>
  <c r="EG19" i="373"/>
  <c r="EO19" i="373"/>
  <c r="EW19" i="373"/>
  <c r="BO19" i="373" s="1"/>
  <c r="CU20" i="373"/>
  <c r="M20" i="373" s="1"/>
  <c r="DC20" i="373"/>
  <c r="DK20" i="373"/>
  <c r="DS20" i="373"/>
  <c r="AK20" i="373" s="1"/>
  <c r="EA20" i="373"/>
  <c r="EI20" i="373"/>
  <c r="EQ20" i="373"/>
  <c r="CO21" i="373"/>
  <c r="G21" i="373" s="1"/>
  <c r="CW21" i="373"/>
  <c r="O21" i="373" s="1"/>
  <c r="DE21" i="373"/>
  <c r="DM21" i="373"/>
  <c r="DU21" i="373"/>
  <c r="EC21" i="373"/>
  <c r="EK21" i="373"/>
  <c r="ES21" i="373"/>
  <c r="CQ22" i="373"/>
  <c r="CY22" i="373"/>
  <c r="Q22" i="373" s="1"/>
  <c r="DG22" i="373"/>
  <c r="DO22" i="373"/>
  <c r="DW22" i="373"/>
  <c r="EE22" i="373"/>
  <c r="EM22" i="373"/>
  <c r="BE22" i="373" s="1"/>
  <c r="EU22" i="373"/>
  <c r="CS23" i="373"/>
  <c r="K23" i="373" s="1"/>
  <c r="DA23" i="373"/>
  <c r="DI23" i="373"/>
  <c r="DQ23" i="373"/>
  <c r="DY23" i="373"/>
  <c r="EG23" i="373"/>
  <c r="EO23" i="373"/>
  <c r="EW23" i="373"/>
  <c r="CU24" i="373"/>
  <c r="M24" i="373" s="1"/>
  <c r="DC24" i="373"/>
  <c r="DK24" i="373"/>
  <c r="DS24" i="373"/>
  <c r="EA24" i="373"/>
  <c r="EI24" i="373"/>
  <c r="EQ24" i="373"/>
  <c r="CO25" i="373"/>
  <c r="G25" i="373" s="1"/>
  <c r="CW25" i="373"/>
  <c r="DE25" i="373"/>
  <c r="DM25" i="373"/>
  <c r="DU25" i="373"/>
  <c r="EC25" i="373"/>
  <c r="AU25" i="373" s="1"/>
  <c r="EK25" i="373"/>
  <c r="ES25" i="373"/>
  <c r="CQ26" i="373"/>
  <c r="I26" i="373" s="1"/>
  <c r="CY26" i="373"/>
  <c r="Q26" i="373" s="1"/>
  <c r="DG26" i="373"/>
  <c r="DO26" i="373"/>
  <c r="DW26" i="373"/>
  <c r="EE26" i="373"/>
  <c r="EM26" i="373"/>
  <c r="EU26" i="373"/>
  <c r="CS27" i="373"/>
  <c r="K27" i="373" s="1"/>
  <c r="DA27" i="373"/>
  <c r="S27" i="373" s="1"/>
  <c r="DI27" i="373"/>
  <c r="DQ27" i="373"/>
  <c r="DY27" i="373"/>
  <c r="EG27" i="373"/>
  <c r="EO27" i="373"/>
  <c r="EW27" i="373"/>
  <c r="CU28" i="373"/>
  <c r="DC28" i="373"/>
  <c r="U28" i="373" s="1"/>
  <c r="DK28" i="373"/>
  <c r="DT28" i="373"/>
  <c r="EC28" i="373"/>
  <c r="AU28" i="373" s="1"/>
  <c r="EL28" i="373"/>
  <c r="EU28" i="373"/>
  <c r="FD28" i="373"/>
  <c r="FC30" i="373"/>
  <c r="BU30" i="373" s="1"/>
  <c r="EU30" i="373"/>
  <c r="EM30" i="373"/>
  <c r="BE30" i="373" s="1"/>
  <c r="EE30" i="373"/>
  <c r="DW30" i="373"/>
  <c r="DO30" i="373"/>
  <c r="DG30" i="373"/>
  <c r="CY30" i="373"/>
  <c r="Q30" i="373" s="1"/>
  <c r="CQ30" i="373"/>
  <c r="I30" i="373" s="1"/>
  <c r="CO30" i="373"/>
  <c r="CX30" i="373"/>
  <c r="P30" i="373" s="1"/>
  <c r="DH30" i="373"/>
  <c r="DQ30" i="373"/>
  <c r="DZ30" i="373"/>
  <c r="EI30" i="373"/>
  <c r="ER30" i="373"/>
  <c r="FA30" i="373"/>
  <c r="CT31" i="373"/>
  <c r="L31" i="373" s="1"/>
  <c r="DC31" i="373"/>
  <c r="DL31" i="373"/>
  <c r="DU31" i="373"/>
  <c r="ED31" i="373"/>
  <c r="EN31" i="373"/>
  <c r="EY31" i="373"/>
  <c r="CS32" i="373"/>
  <c r="K32" i="373" s="1"/>
  <c r="DC32" i="373"/>
  <c r="U32" i="373" s="1"/>
  <c r="DN32" i="373"/>
  <c r="DX32" i="373"/>
  <c r="EH32" i="373"/>
  <c r="ES32" i="373"/>
  <c r="FC32" i="373"/>
  <c r="CW33" i="373"/>
  <c r="O33" i="373" s="1"/>
  <c r="DH33" i="373"/>
  <c r="DR33" i="373"/>
  <c r="EB33" i="373"/>
  <c r="EM33" i="373"/>
  <c r="BE33" i="373" s="1"/>
  <c r="EW33" i="373"/>
  <c r="BO33" i="373" s="1"/>
  <c r="DA35" i="373"/>
  <c r="S35" i="373" s="1"/>
  <c r="DR35" i="373"/>
  <c r="EH35" i="373"/>
  <c r="FB35" i="373"/>
  <c r="BT35" i="373" s="1"/>
  <c r="CU36" i="373"/>
  <c r="M36" i="373" s="1"/>
  <c r="DE36" i="373"/>
  <c r="DP36" i="373"/>
  <c r="EA36" i="373"/>
  <c r="EK36" i="373"/>
  <c r="EU36" i="373"/>
  <c r="FF36" i="373"/>
  <c r="CO37" i="373"/>
  <c r="G37" i="373" s="1"/>
  <c r="CY37" i="373"/>
  <c r="Q37" i="373" s="1"/>
  <c r="DI37" i="373"/>
  <c r="DU37" i="373"/>
  <c r="EE37" i="373"/>
  <c r="EO37" i="373"/>
  <c r="FE40" i="373"/>
  <c r="EW40" i="373"/>
  <c r="EO40" i="373"/>
  <c r="EG40" i="373"/>
  <c r="DY40" i="373"/>
  <c r="DQ40" i="373"/>
  <c r="DI40" i="373"/>
  <c r="AA40" i="373" s="1"/>
  <c r="DA40" i="373"/>
  <c r="S40" i="373" s="1"/>
  <c r="CS40" i="373"/>
  <c r="K40" i="373" s="1"/>
  <c r="FF40" i="373"/>
  <c r="EV40" i="373"/>
  <c r="EM40" i="373"/>
  <c r="ED40" i="373"/>
  <c r="DU40" i="373"/>
  <c r="DL40" i="373"/>
  <c r="DC40" i="373"/>
  <c r="CT40" i="373"/>
  <c r="L40" i="373" s="1"/>
  <c r="FD40" i="373"/>
  <c r="EU40" i="373"/>
  <c r="EL40" i="373"/>
  <c r="EC40" i="373"/>
  <c r="AU40" i="373" s="1"/>
  <c r="DT40" i="373"/>
  <c r="DK40" i="373"/>
  <c r="DB40" i="373"/>
  <c r="CR40" i="373"/>
  <c r="J40" i="373" s="1"/>
  <c r="FC40" i="373"/>
  <c r="ET40" i="373"/>
  <c r="EK40" i="373"/>
  <c r="EB40" i="373"/>
  <c r="DS40" i="373"/>
  <c r="AK40" i="373" s="1"/>
  <c r="DJ40" i="373"/>
  <c r="CZ40" i="373"/>
  <c r="CQ40" i="373"/>
  <c r="I40" i="373" s="1"/>
  <c r="FA40" i="373"/>
  <c r="ER40" i="373"/>
  <c r="BJ40" i="373" s="1"/>
  <c r="EI40" i="373"/>
  <c r="DZ40" i="373"/>
  <c r="DP40" i="373"/>
  <c r="DG40" i="373"/>
  <c r="CX40" i="373"/>
  <c r="P40" i="373" s="1"/>
  <c r="CO40" i="373"/>
  <c r="G40" i="373" s="1"/>
  <c r="EZ40" i="373"/>
  <c r="EQ40" i="373"/>
  <c r="EH40" i="373"/>
  <c r="AZ40" i="373" s="1"/>
  <c r="DX40" i="373"/>
  <c r="AP40" i="373" s="1"/>
  <c r="DO40" i="373"/>
  <c r="DF40" i="373"/>
  <c r="CW40" i="373"/>
  <c r="CY40" i="373"/>
  <c r="Q40" i="373" s="1"/>
  <c r="DW40" i="373"/>
  <c r="EX40" i="373"/>
  <c r="EY37" i="373"/>
  <c r="EQ37" i="373"/>
  <c r="EI37" i="373"/>
  <c r="EA37" i="373"/>
  <c r="DS37" i="373"/>
  <c r="AK37" i="373" s="1"/>
  <c r="DK37" i="373"/>
  <c r="DC37" i="373"/>
  <c r="CU37" i="373"/>
  <c r="FD37" i="373"/>
  <c r="EU37" i="373"/>
  <c r="EL37" i="373"/>
  <c r="EC37" i="373"/>
  <c r="AU37" i="373" s="1"/>
  <c r="DT37" i="373"/>
  <c r="DJ37" i="373"/>
  <c r="DA37" i="373"/>
  <c r="CR37" i="373"/>
  <c r="J37" i="373" s="1"/>
  <c r="CP37" i="373"/>
  <c r="H37" i="373" s="1"/>
  <c r="CZ37" i="373"/>
  <c r="DL37" i="373"/>
  <c r="DV37" i="373"/>
  <c r="EF37" i="373"/>
  <c r="EP37" i="373"/>
  <c r="FA37" i="373"/>
  <c r="CO29" i="373"/>
  <c r="G29" i="373" s="1"/>
  <c r="CW29" i="373"/>
  <c r="O29" i="373" s="1"/>
  <c r="DE29" i="373"/>
  <c r="DM29" i="373"/>
  <c r="DU29" i="373"/>
  <c r="EC29" i="373"/>
  <c r="AU29" i="373" s="1"/>
  <c r="EK29" i="373"/>
  <c r="ES29" i="373"/>
  <c r="FD34" i="373"/>
  <c r="EV34" i="373"/>
  <c r="EN34" i="373"/>
  <c r="EF34" i="373"/>
  <c r="DX34" i="373"/>
  <c r="DP34" i="373"/>
  <c r="DH34" i="373"/>
  <c r="CZ34" i="373"/>
  <c r="CR34" i="373"/>
  <c r="J34" i="373" s="1"/>
  <c r="CP34" i="373"/>
  <c r="H34" i="373" s="1"/>
  <c r="CY34" i="373"/>
  <c r="Q34" i="373" s="1"/>
  <c r="DI34" i="373"/>
  <c r="DR34" i="373"/>
  <c r="EA34" i="373"/>
  <c r="EJ34" i="373"/>
  <c r="ES34" i="373"/>
  <c r="FB34" i="373"/>
  <c r="BT34" i="373" s="1"/>
  <c r="CO36" i="373"/>
  <c r="G36" i="373" s="1"/>
  <c r="CY36" i="373"/>
  <c r="Q36" i="373" s="1"/>
  <c r="DJ36" i="373"/>
  <c r="DT36" i="373"/>
  <c r="ED36" i="373"/>
  <c r="EN36" i="373"/>
  <c r="EY36" i="373"/>
  <c r="CS37" i="373"/>
  <c r="DD37" i="373"/>
  <c r="V37" i="373" s="1"/>
  <c r="DN37" i="373"/>
  <c r="DX37" i="373"/>
  <c r="EH37" i="373"/>
  <c r="ES37" i="373"/>
  <c r="FC37" i="373"/>
  <c r="DH40" i="373"/>
  <c r="EF40" i="373"/>
  <c r="FC41" i="373"/>
  <c r="EU41" i="373"/>
  <c r="EM41" i="373"/>
  <c r="BE41" i="373" s="1"/>
  <c r="EE41" i="373"/>
  <c r="DW41" i="373"/>
  <c r="DO41" i="373"/>
  <c r="DG41" i="373"/>
  <c r="CY41" i="373"/>
  <c r="Q41" i="373" s="1"/>
  <c r="EX41" i="373"/>
  <c r="EO41" i="373"/>
  <c r="EF41" i="373"/>
  <c r="DV41" i="373"/>
  <c r="DM41" i="373"/>
  <c r="DD41" i="373"/>
  <c r="V41" i="373" s="1"/>
  <c r="CU41" i="373"/>
  <c r="M41" i="373" s="1"/>
  <c r="EY41" i="373"/>
  <c r="EN41" i="373"/>
  <c r="EC41" i="373"/>
  <c r="AU41" i="373" s="1"/>
  <c r="DS41" i="373"/>
  <c r="AK41" i="373" s="1"/>
  <c r="DI41" i="373"/>
  <c r="AA41" i="373" s="1"/>
  <c r="CX41" i="373"/>
  <c r="CO41" i="373"/>
  <c r="G41" i="373" s="1"/>
  <c r="EW41" i="373"/>
  <c r="EL41" i="373"/>
  <c r="EB41" i="373"/>
  <c r="DR41" i="373"/>
  <c r="DH41" i="373"/>
  <c r="CW41" i="373"/>
  <c r="O41" i="373" s="1"/>
  <c r="FF41" i="373"/>
  <c r="EV41" i="373"/>
  <c r="EK41" i="373"/>
  <c r="EA41" i="373"/>
  <c r="DQ41" i="373"/>
  <c r="DF41" i="373"/>
  <c r="CV41" i="373"/>
  <c r="N41" i="373" s="1"/>
  <c r="FD41" i="373"/>
  <c r="ES41" i="373"/>
  <c r="EI41" i="373"/>
  <c r="DY41" i="373"/>
  <c r="DN41" i="373"/>
  <c r="DC41" i="373"/>
  <c r="U41" i="373" s="1"/>
  <c r="CS41" i="373"/>
  <c r="FB41" i="373"/>
  <c r="BT41" i="373" s="1"/>
  <c r="ER41" i="373"/>
  <c r="EH41" i="373"/>
  <c r="DX41" i="373"/>
  <c r="DL41" i="373"/>
  <c r="DB41" i="373"/>
  <c r="T41" i="373" s="1"/>
  <c r="CR41" i="373"/>
  <c r="J41" i="373" s="1"/>
  <c r="DA41" i="373"/>
  <c r="ED41" i="373"/>
  <c r="FE41" i="373"/>
  <c r="CP36" i="373"/>
  <c r="H36" i="373" s="1"/>
  <c r="CZ36" i="373"/>
  <c r="R36" i="373" s="1"/>
  <c r="DK36" i="373"/>
  <c r="DU36" i="373"/>
  <c r="EE36" i="373"/>
  <c r="EP36" i="373"/>
  <c r="CT37" i="373"/>
  <c r="L37" i="373" s="1"/>
  <c r="DE37" i="373"/>
  <c r="DO37" i="373"/>
  <c r="DY37" i="373"/>
  <c r="EJ37" i="373"/>
  <c r="ET37" i="373"/>
  <c r="FE37" i="373"/>
  <c r="DM40" i="373"/>
  <c r="EJ40" i="373"/>
  <c r="FE36" i="373"/>
  <c r="EW36" i="373"/>
  <c r="EO36" i="373"/>
  <c r="EG36" i="373"/>
  <c r="DY36" i="373"/>
  <c r="DQ36" i="373"/>
  <c r="DI36" i="373"/>
  <c r="DA36" i="373"/>
  <c r="S36" i="373" s="1"/>
  <c r="CS36" i="373"/>
  <c r="K36" i="373" s="1"/>
  <c r="EZ36" i="373"/>
  <c r="EQ36" i="373"/>
  <c r="EH36" i="373"/>
  <c r="DX36" i="373"/>
  <c r="AP36" i="373" s="1"/>
  <c r="DO36" i="373"/>
  <c r="DF36" i="373"/>
  <c r="CW36" i="373"/>
  <c r="O36" i="373" s="1"/>
  <c r="CQ36" i="373"/>
  <c r="I36" i="373" s="1"/>
  <c r="DB36" i="373"/>
  <c r="DL36" i="373"/>
  <c r="DV36" i="373"/>
  <c r="EF36" i="373"/>
  <c r="ER36" i="373"/>
  <c r="FB36" i="373"/>
  <c r="BT36" i="373" s="1"/>
  <c r="CV37" i="373"/>
  <c r="N37" i="373" s="1"/>
  <c r="DF37" i="373"/>
  <c r="DP37" i="373"/>
  <c r="DZ37" i="373"/>
  <c r="EK37" i="373"/>
  <c r="EV37" i="373"/>
  <c r="FF37" i="373"/>
  <c r="CP40" i="373"/>
  <c r="DN40" i="373"/>
  <c r="AF40" i="373" s="1"/>
  <c r="EN40" i="373"/>
  <c r="EY43" i="373"/>
  <c r="EQ43" i="373"/>
  <c r="EI43" i="373"/>
  <c r="EA43" i="373"/>
  <c r="DS43" i="373"/>
  <c r="AK43" i="373" s="1"/>
  <c r="DK43" i="373"/>
  <c r="DC43" i="373"/>
  <c r="CU43" i="373"/>
  <c r="M43" i="373" s="1"/>
  <c r="FF43" i="373"/>
  <c r="EW43" i="373"/>
  <c r="BO43" i="373" s="1"/>
  <c r="EN43" i="373"/>
  <c r="EE43" i="373"/>
  <c r="DV43" i="373"/>
  <c r="DM43" i="373"/>
  <c r="DD43" i="373"/>
  <c r="CT43" i="373"/>
  <c r="L43" i="373" s="1"/>
  <c r="FC43" i="373"/>
  <c r="BU43" i="373" s="1"/>
  <c r="ET43" i="373"/>
  <c r="EK43" i="373"/>
  <c r="EB43" i="373"/>
  <c r="DR43" i="373"/>
  <c r="DI43" i="373"/>
  <c r="CZ43" i="373"/>
  <c r="CQ43" i="373"/>
  <c r="I43" i="373" s="1"/>
  <c r="FA43" i="373"/>
  <c r="ER43" i="373"/>
  <c r="EH43" i="373"/>
  <c r="DY43" i="373"/>
  <c r="DP43" i="373"/>
  <c r="DG43" i="373"/>
  <c r="CX43" i="373"/>
  <c r="P43" i="373" s="1"/>
  <c r="CO43" i="373"/>
  <c r="G43" i="373" s="1"/>
  <c r="EZ43" i="373"/>
  <c r="EP43" i="373"/>
  <c r="EG43" i="373"/>
  <c r="DX43" i="373"/>
  <c r="AP43" i="373" s="1"/>
  <c r="DO43" i="373"/>
  <c r="DF43" i="373"/>
  <c r="CW43" i="373"/>
  <c r="O43" i="373" s="1"/>
  <c r="CV43" i="373"/>
  <c r="N43" i="373" s="1"/>
  <c r="DN43" i="373"/>
  <c r="EF43" i="373"/>
  <c r="EX43" i="373"/>
  <c r="CY43" i="373"/>
  <c r="Q43" i="373" s="1"/>
  <c r="DQ43" i="373"/>
  <c r="EJ43" i="373"/>
  <c r="FB43" i="373"/>
  <c r="BT43" i="373" s="1"/>
  <c r="DB43" i="373"/>
  <c r="T43" i="373" s="1"/>
  <c r="DU43" i="373"/>
  <c r="EM43" i="373"/>
  <c r="BE43" i="373" s="1"/>
  <c r="FE43" i="373"/>
  <c r="FC39" i="373"/>
  <c r="BU39" i="373" s="1"/>
  <c r="EU39" i="373"/>
  <c r="EM39" i="373"/>
  <c r="BE39" i="373" s="1"/>
  <c r="EE39" i="373"/>
  <c r="DW39" i="373"/>
  <c r="DO39" i="373"/>
  <c r="DG39" i="373"/>
  <c r="CY39" i="373"/>
  <c r="Q39" i="373" s="1"/>
  <c r="CQ39" i="373"/>
  <c r="I39" i="373" s="1"/>
  <c r="CO39" i="373"/>
  <c r="G39" i="373" s="1"/>
  <c r="CX39" i="373"/>
  <c r="P39" i="373" s="1"/>
  <c r="DH39" i="373"/>
  <c r="DQ39" i="373"/>
  <c r="DZ39" i="373"/>
  <c r="EI39" i="373"/>
  <c r="ER39" i="373"/>
  <c r="FA39" i="373"/>
  <c r="CP43" i="373"/>
  <c r="H43" i="373" s="1"/>
  <c r="DH43" i="373"/>
  <c r="DZ43" i="373"/>
  <c r="ES43" i="373"/>
  <c r="CO38" i="373"/>
  <c r="G38" i="373" s="1"/>
  <c r="CW38" i="373"/>
  <c r="DE38" i="373"/>
  <c r="DM38" i="373"/>
  <c r="DU38" i="373"/>
  <c r="EC38" i="373"/>
  <c r="AU38" i="373" s="1"/>
  <c r="EK38" i="373"/>
  <c r="ES38" i="373"/>
  <c r="FE42" i="373"/>
  <c r="EW42" i="373"/>
  <c r="EO42" i="373"/>
  <c r="EG42" i="373"/>
  <c r="DY42" i="373"/>
  <c r="DQ42" i="373"/>
  <c r="DI42" i="373"/>
  <c r="DA42" i="373"/>
  <c r="S42" i="373" s="1"/>
  <c r="CS42" i="373"/>
  <c r="K42" i="373" s="1"/>
  <c r="CP42" i="373"/>
  <c r="H42" i="373" s="1"/>
  <c r="CY42" i="373"/>
  <c r="Q42" i="373" s="1"/>
  <c r="DH42" i="373"/>
  <c r="DR42" i="373"/>
  <c r="EA42" i="373"/>
  <c r="EJ42" i="373"/>
  <c r="ES42" i="373"/>
  <c r="FB42" i="373"/>
  <c r="BT42" i="373" s="1"/>
  <c r="FA46" i="373"/>
  <c r="ES46" i="373"/>
  <c r="EK46" i="373"/>
  <c r="EC46" i="373"/>
  <c r="FD46" i="373"/>
  <c r="EU46" i="373"/>
  <c r="EL46" i="373"/>
  <c r="EB46" i="373"/>
  <c r="DT46" i="373"/>
  <c r="DL46" i="373"/>
  <c r="DD46" i="373"/>
  <c r="CV46" i="373"/>
  <c r="N46" i="373" s="1"/>
  <c r="EZ46" i="373"/>
  <c r="EQ46" i="373"/>
  <c r="EH46" i="373"/>
  <c r="DY46" i="373"/>
  <c r="DQ46" i="373"/>
  <c r="DI46" i="373"/>
  <c r="DA46" i="373"/>
  <c r="S46" i="373" s="1"/>
  <c r="CS46" i="373"/>
  <c r="K46" i="373" s="1"/>
  <c r="EX46" i="373"/>
  <c r="EO46" i="373"/>
  <c r="EF46" i="373"/>
  <c r="DW46" i="373"/>
  <c r="DO46" i="373"/>
  <c r="DG46" i="373"/>
  <c r="CY46" i="373"/>
  <c r="Q46" i="373" s="1"/>
  <c r="CQ46" i="373"/>
  <c r="I46" i="373" s="1"/>
  <c r="CR46" i="373"/>
  <c r="J46" i="373" s="1"/>
  <c r="DE46" i="373"/>
  <c r="DR46" i="373"/>
  <c r="EE46" i="373"/>
  <c r="ET46" i="373"/>
  <c r="CW49" i="373"/>
  <c r="O49" i="373" s="1"/>
  <c r="DF49" i="373"/>
  <c r="DO49" i="373"/>
  <c r="DX49" i="373"/>
  <c r="AP49" i="373" s="1"/>
  <c r="EG49" i="373"/>
  <c r="EP49" i="373"/>
  <c r="EZ49" i="373"/>
  <c r="CO45" i="373"/>
  <c r="G45" i="373" s="1"/>
  <c r="CW45" i="373"/>
  <c r="DE45" i="373"/>
  <c r="DM45" i="373"/>
  <c r="DU45" i="373"/>
  <c r="EC45" i="373"/>
  <c r="EK45" i="373"/>
  <c r="ES45" i="373"/>
  <c r="FA45" i="373"/>
  <c r="FC47" i="373"/>
  <c r="EU47" i="373"/>
  <c r="EM47" i="373"/>
  <c r="EE47" i="373"/>
  <c r="DW47" i="373"/>
  <c r="DO47" i="373"/>
  <c r="DG47" i="373"/>
  <c r="CY47" i="373"/>
  <c r="Q47" i="373" s="1"/>
  <c r="CQ47" i="373"/>
  <c r="CO47" i="373"/>
  <c r="G47" i="373" s="1"/>
  <c r="CX47" i="373"/>
  <c r="P47" i="373" s="1"/>
  <c r="DH47" i="373"/>
  <c r="DQ47" i="373"/>
  <c r="DZ47" i="373"/>
  <c r="EI47" i="373"/>
  <c r="ER47" i="373"/>
  <c r="FA47" i="373"/>
  <c r="DC48" i="373"/>
  <c r="U48" i="373" s="1"/>
  <c r="DL48" i="373"/>
  <c r="DU48" i="373"/>
  <c r="ED48" i="373"/>
  <c r="EM48" i="373"/>
  <c r="EV48" i="373"/>
  <c r="FF48" i="373"/>
  <c r="CO49" i="373"/>
  <c r="G49" i="373" s="1"/>
  <c r="CX49" i="373"/>
  <c r="P49" i="373" s="1"/>
  <c r="DG49" i="373"/>
  <c r="DP49" i="373"/>
  <c r="DY49" i="373"/>
  <c r="EH49" i="373"/>
  <c r="AZ49" i="373" s="1"/>
  <c r="ER49" i="373"/>
  <c r="FF57" i="373"/>
  <c r="EX57" i="373"/>
  <c r="EP57" i="373"/>
  <c r="EH57" i="373"/>
  <c r="AZ57" i="373" s="1"/>
  <c r="DZ57" i="373"/>
  <c r="DR57" i="373"/>
  <c r="DJ57" i="373"/>
  <c r="DB57" i="373"/>
  <c r="CT57" i="373"/>
  <c r="L57" i="373" s="1"/>
  <c r="FC57" i="373"/>
  <c r="EU57" i="373"/>
  <c r="EM57" i="373"/>
  <c r="EE57" i="373"/>
  <c r="DW57" i="373"/>
  <c r="DO57" i="373"/>
  <c r="DG57" i="373"/>
  <c r="CY57" i="373"/>
  <c r="Q57" i="373" s="1"/>
  <c r="FB57" i="373"/>
  <c r="ET57" i="373"/>
  <c r="EL57" i="373"/>
  <c r="ED57" i="373"/>
  <c r="DV57" i="373"/>
  <c r="DN57" i="373"/>
  <c r="AF57" i="373" s="1"/>
  <c r="DF57" i="373"/>
  <c r="CX57" i="373"/>
  <c r="P57" i="373" s="1"/>
  <c r="CP57" i="373"/>
  <c r="H57" i="373" s="1"/>
  <c r="EZ57" i="373"/>
  <c r="ER57" i="373"/>
  <c r="BJ57" i="373" s="1"/>
  <c r="EJ57" i="373"/>
  <c r="EB57" i="373"/>
  <c r="DT57" i="373"/>
  <c r="DL57" i="373"/>
  <c r="DD57" i="373"/>
  <c r="V57" i="373" s="1"/>
  <c r="CV57" i="373"/>
  <c r="N57" i="373" s="1"/>
  <c r="FD57" i="373"/>
  <c r="EN57" i="373"/>
  <c r="DX57" i="373"/>
  <c r="AP57" i="373" s="1"/>
  <c r="DH57" i="373"/>
  <c r="CR57" i="373"/>
  <c r="EY57" i="373"/>
  <c r="EI57" i="373"/>
  <c r="DS57" i="373"/>
  <c r="AK57" i="373" s="1"/>
  <c r="DC57" i="373"/>
  <c r="U57" i="373" s="1"/>
  <c r="CO57" i="373"/>
  <c r="G57" i="373" s="1"/>
  <c r="EW57" i="373"/>
  <c r="BO57" i="373" s="1"/>
  <c r="EG57" i="373"/>
  <c r="DQ57" i="373"/>
  <c r="DA57" i="373"/>
  <c r="S57" i="373" s="1"/>
  <c r="EQ57" i="373"/>
  <c r="DP57" i="373"/>
  <c r="CS57" i="373"/>
  <c r="EO57" i="373"/>
  <c r="DM57" i="373"/>
  <c r="CQ57" i="373"/>
  <c r="EF57" i="373"/>
  <c r="DI57" i="373"/>
  <c r="AA57" i="373" s="1"/>
  <c r="DE57" i="373"/>
  <c r="EV57" i="373"/>
  <c r="EY49" i="373"/>
  <c r="EQ49" i="373"/>
  <c r="EI49" i="373"/>
  <c r="EA49" i="373"/>
  <c r="DS49" i="373"/>
  <c r="DK49" i="373"/>
  <c r="DC49" i="373"/>
  <c r="U49" i="373" s="1"/>
  <c r="CU49" i="373"/>
  <c r="M49" i="373" s="1"/>
  <c r="CP49" i="373"/>
  <c r="H49" i="373" s="1"/>
  <c r="CY49" i="373"/>
  <c r="Q49" i="373" s="1"/>
  <c r="DH49" i="373"/>
  <c r="DQ49" i="373"/>
  <c r="DZ49" i="373"/>
  <c r="EJ49" i="373"/>
  <c r="ES49" i="373"/>
  <c r="FB49" i="373"/>
  <c r="CO44" i="373"/>
  <c r="G44" i="373" s="1"/>
  <c r="CW44" i="373"/>
  <c r="O44" i="373" s="1"/>
  <c r="DE44" i="373"/>
  <c r="DM44" i="373"/>
  <c r="DU44" i="373"/>
  <c r="EC44" i="373"/>
  <c r="EK44" i="373"/>
  <c r="ES44" i="373"/>
  <c r="CQ45" i="373"/>
  <c r="I45" i="373" s="1"/>
  <c r="CY45" i="373"/>
  <c r="Q45" i="373" s="1"/>
  <c r="DG45" i="373"/>
  <c r="DO45" i="373"/>
  <c r="DW45" i="373"/>
  <c r="EE45" i="373"/>
  <c r="EM45" i="373"/>
  <c r="BE45" i="373" s="1"/>
  <c r="EU45" i="373"/>
  <c r="FC45" i="373"/>
  <c r="CR47" i="373"/>
  <c r="J47" i="373" s="1"/>
  <c r="DA47" i="373"/>
  <c r="DJ47" i="373"/>
  <c r="DS47" i="373"/>
  <c r="EB47" i="373"/>
  <c r="EK47" i="373"/>
  <c r="ET47" i="373"/>
  <c r="FD47" i="373"/>
  <c r="CV48" i="373"/>
  <c r="N48" i="373" s="1"/>
  <c r="DE48" i="373"/>
  <c r="DN48" i="373"/>
  <c r="DW48" i="373"/>
  <c r="EF48" i="373"/>
  <c r="EP48" i="373"/>
  <c r="CQ49" i="373"/>
  <c r="I49" i="373" s="1"/>
  <c r="CZ49" i="373"/>
  <c r="R49" i="373" s="1"/>
  <c r="DI49" i="373"/>
  <c r="DR49" i="373"/>
  <c r="EB49" i="373"/>
  <c r="EK49" i="373"/>
  <c r="ET49" i="373"/>
  <c r="FC49" i="373"/>
  <c r="FD51" i="373"/>
  <c r="EV51" i="373"/>
  <c r="EN51" i="373"/>
  <c r="EF51" i="373"/>
  <c r="DX51" i="373"/>
  <c r="DP51" i="373"/>
  <c r="DH51" i="373"/>
  <c r="CZ51" i="373"/>
  <c r="R51" i="373" s="1"/>
  <c r="CR51" i="373"/>
  <c r="J51" i="373" s="1"/>
  <c r="FC51" i="373"/>
  <c r="BU51" i="373" s="1"/>
  <c r="EU51" i="373"/>
  <c r="EM51" i="373"/>
  <c r="BE51" i="373" s="1"/>
  <c r="EE51" i="373"/>
  <c r="DW51" i="373"/>
  <c r="DO51" i="373"/>
  <c r="DG51" i="373"/>
  <c r="CY51" i="373"/>
  <c r="Q51" i="373" s="1"/>
  <c r="CQ51" i="373"/>
  <c r="I51" i="373" s="1"/>
  <c r="EZ51" i="373"/>
  <c r="EP51" i="373"/>
  <c r="ED51" i="373"/>
  <c r="DT51" i="373"/>
  <c r="DJ51" i="373"/>
  <c r="CX51" i="373"/>
  <c r="P51" i="373" s="1"/>
  <c r="EW51" i="373"/>
  <c r="EK51" i="373"/>
  <c r="EA51" i="373"/>
  <c r="DQ51" i="373"/>
  <c r="DE51" i="373"/>
  <c r="CU51" i="373"/>
  <c r="M51" i="373" s="1"/>
  <c r="CS51" i="373"/>
  <c r="K51" i="373" s="1"/>
  <c r="DF51" i="373"/>
  <c r="DU51" i="373"/>
  <c r="EI51" i="373"/>
  <c r="EX51" i="373"/>
  <c r="DU57" i="373"/>
  <c r="FE57" i="373"/>
  <c r="CT45" i="373"/>
  <c r="L45" i="373" s="1"/>
  <c r="DB45" i="373"/>
  <c r="DJ45" i="373"/>
  <c r="DR45" i="373"/>
  <c r="DZ45" i="373"/>
  <c r="EH45" i="373"/>
  <c r="AZ45" i="373" s="1"/>
  <c r="EP45" i="373"/>
  <c r="EX45" i="373"/>
  <c r="CU47" i="373"/>
  <c r="M47" i="373" s="1"/>
  <c r="DD47" i="373"/>
  <c r="DM47" i="373"/>
  <c r="DV47" i="373"/>
  <c r="EF47" i="373"/>
  <c r="EO47" i="373"/>
  <c r="EX47" i="373"/>
  <c r="FE48" i="373"/>
  <c r="EW48" i="373"/>
  <c r="BO48" i="373" s="1"/>
  <c r="EO48" i="373"/>
  <c r="EG48" i="373"/>
  <c r="DY48" i="373"/>
  <c r="DQ48" i="373"/>
  <c r="DI48" i="373"/>
  <c r="DA48" i="373"/>
  <c r="CS48" i="373"/>
  <c r="K48" i="373" s="1"/>
  <c r="CP48" i="373"/>
  <c r="CY48" i="373"/>
  <c r="Q48" i="373" s="1"/>
  <c r="DH48" i="373"/>
  <c r="DR48" i="373"/>
  <c r="EA48" i="373"/>
  <c r="EJ48" i="373"/>
  <c r="ES48" i="373"/>
  <c r="FB48" i="373"/>
  <c r="BT48" i="373" s="1"/>
  <c r="CT49" i="373"/>
  <c r="L49" i="373" s="1"/>
  <c r="DD49" i="373"/>
  <c r="DM49" i="373"/>
  <c r="DV49" i="373"/>
  <c r="EE49" i="373"/>
  <c r="EN49" i="373"/>
  <c r="EW49" i="373"/>
  <c r="BO49" i="373" s="1"/>
  <c r="FF49" i="373"/>
  <c r="EO51" i="373"/>
  <c r="FB51" i="373"/>
  <c r="BT51" i="373" s="1"/>
  <c r="CU57" i="373"/>
  <c r="EC57" i="373"/>
  <c r="CO50" i="373"/>
  <c r="G50" i="373" s="1"/>
  <c r="CW50" i="373"/>
  <c r="O50" i="373" s="1"/>
  <c r="DE50" i="373"/>
  <c r="DM50" i="373"/>
  <c r="DU50" i="373"/>
  <c r="EC50" i="373"/>
  <c r="AU50" i="373" s="1"/>
  <c r="EK50" i="373"/>
  <c r="ES50" i="373"/>
  <c r="FA50" i="373"/>
  <c r="FF52" i="373"/>
  <c r="EX52" i="373"/>
  <c r="EP52" i="373"/>
  <c r="EH52" i="373"/>
  <c r="DZ52" i="373"/>
  <c r="DR52" i="373"/>
  <c r="DJ52" i="373"/>
  <c r="DB52" i="373"/>
  <c r="T52" i="373" s="1"/>
  <c r="CT52" i="373"/>
  <c r="L52" i="373" s="1"/>
  <c r="FE52" i="373"/>
  <c r="EW52" i="373"/>
  <c r="EO52" i="373"/>
  <c r="EG52" i="373"/>
  <c r="DY52" i="373"/>
  <c r="DQ52" i="373"/>
  <c r="DI52" i="373"/>
  <c r="DA52" i="373"/>
  <c r="S52" i="373" s="1"/>
  <c r="CS52" i="373"/>
  <c r="CQ52" i="373"/>
  <c r="DC52" i="373"/>
  <c r="DM52" i="373"/>
  <c r="DW52" i="373"/>
  <c r="EI52" i="373"/>
  <c r="ES52" i="373"/>
  <c r="FC52" i="373"/>
  <c r="CO53" i="373"/>
  <c r="G53" i="373" s="1"/>
  <c r="CY53" i="373"/>
  <c r="Q53" i="373" s="1"/>
  <c r="DI53" i="373"/>
  <c r="AA53" i="373" s="1"/>
  <c r="DU53" i="373"/>
  <c r="EE53" i="373"/>
  <c r="EO53" i="373"/>
  <c r="CX55" i="373"/>
  <c r="P55" i="373" s="1"/>
  <c r="DJ55" i="373"/>
  <c r="DT55" i="373"/>
  <c r="ED55" i="373"/>
  <c r="EP55" i="373"/>
  <c r="CO56" i="373"/>
  <c r="G56" i="373" s="1"/>
  <c r="CZ56" i="373"/>
  <c r="R56" i="373" s="1"/>
  <c r="DN56" i="373"/>
  <c r="AF56" i="373" s="1"/>
  <c r="EA56" i="373"/>
  <c r="EM56" i="373"/>
  <c r="EZ58" i="373"/>
  <c r="ER58" i="373"/>
  <c r="EJ58" i="373"/>
  <c r="EB58" i="373"/>
  <c r="DT58" i="373"/>
  <c r="DL58" i="373"/>
  <c r="DD58" i="373"/>
  <c r="CV58" i="373"/>
  <c r="N58" i="373" s="1"/>
  <c r="FE58" i="373"/>
  <c r="EW58" i="373"/>
  <c r="EO58" i="373"/>
  <c r="EG58" i="373"/>
  <c r="DY58" i="373"/>
  <c r="DQ58" i="373"/>
  <c r="DI58" i="373"/>
  <c r="DA58" i="373"/>
  <c r="S58" i="373" s="1"/>
  <c r="CS58" i="373"/>
  <c r="FD58" i="373"/>
  <c r="EV58" i="373"/>
  <c r="EN58" i="373"/>
  <c r="EF58" i="373"/>
  <c r="DX58" i="373"/>
  <c r="AP58" i="373" s="1"/>
  <c r="DP58" i="373"/>
  <c r="DH58" i="373"/>
  <c r="CZ58" i="373"/>
  <c r="CR58" i="373"/>
  <c r="J58" i="373" s="1"/>
  <c r="FB58" i="373"/>
  <c r="BT58" i="373" s="1"/>
  <c r="ET58" i="373"/>
  <c r="EL58" i="373"/>
  <c r="ED58" i="373"/>
  <c r="DV58" i="373"/>
  <c r="DN58" i="373"/>
  <c r="AF58" i="373" s="1"/>
  <c r="DF58" i="373"/>
  <c r="CX58" i="373"/>
  <c r="P58" i="373" s="1"/>
  <c r="CP58" i="373"/>
  <c r="ES58" i="373"/>
  <c r="EC58" i="373"/>
  <c r="DM58" i="373"/>
  <c r="FC58" i="373"/>
  <c r="BU58" i="373" s="1"/>
  <c r="EM58" i="373"/>
  <c r="DW58" i="373"/>
  <c r="DG58" i="373"/>
  <c r="CQ58" i="373"/>
  <c r="I58" i="373" s="1"/>
  <c r="FA58" i="373"/>
  <c r="EK58" i="373"/>
  <c r="DU58" i="373"/>
  <c r="DE58" i="373"/>
  <c r="EY58" i="373"/>
  <c r="EI58" i="373"/>
  <c r="DS58" i="373"/>
  <c r="AK58" i="373" s="1"/>
  <c r="DC58" i="373"/>
  <c r="EX58" i="373"/>
  <c r="EH58" i="373"/>
  <c r="DR58" i="373"/>
  <c r="DB58" i="373"/>
  <c r="T58" i="373" s="1"/>
  <c r="DJ58" i="373"/>
  <c r="EU58" i="373"/>
  <c r="DI59" i="373"/>
  <c r="DH61" i="373"/>
  <c r="EZ53" i="373"/>
  <c r="ER53" i="373"/>
  <c r="EJ53" i="373"/>
  <c r="EB53" i="373"/>
  <c r="DT53" i="373"/>
  <c r="DL53" i="373"/>
  <c r="DD53" i="373"/>
  <c r="CV53" i="373"/>
  <c r="N53" i="373" s="1"/>
  <c r="EY53" i="373"/>
  <c r="EQ53" i="373"/>
  <c r="EI53" i="373"/>
  <c r="EA53" i="373"/>
  <c r="DS53" i="373"/>
  <c r="AK53" i="373" s="1"/>
  <c r="DK53" i="373"/>
  <c r="DC53" i="373"/>
  <c r="CU53" i="373"/>
  <c r="M53" i="373" s="1"/>
  <c r="CQ53" i="373"/>
  <c r="I53" i="373" s="1"/>
  <c r="DA53" i="373"/>
  <c r="S53" i="373" s="1"/>
  <c r="DM53" i="373"/>
  <c r="DW53" i="373"/>
  <c r="EG53" i="373"/>
  <c r="ES53" i="373"/>
  <c r="FC53" i="373"/>
  <c r="BU53" i="373" s="1"/>
  <c r="FF55" i="373"/>
  <c r="EX55" i="373"/>
  <c r="FD55" i="373"/>
  <c r="EV55" i="373"/>
  <c r="EN55" i="373"/>
  <c r="EF55" i="373"/>
  <c r="DX55" i="373"/>
  <c r="AP55" i="373" s="1"/>
  <c r="DP55" i="373"/>
  <c r="DH55" i="373"/>
  <c r="CZ55" i="373"/>
  <c r="CR55" i="373"/>
  <c r="J55" i="373" s="1"/>
  <c r="FC55" i="373"/>
  <c r="EU55" i="373"/>
  <c r="EM55" i="373"/>
  <c r="EE55" i="373"/>
  <c r="DW55" i="373"/>
  <c r="DO55" i="373"/>
  <c r="DG55" i="373"/>
  <c r="CY55" i="373"/>
  <c r="Q55" i="373" s="1"/>
  <c r="CQ55" i="373"/>
  <c r="CP55" i="373"/>
  <c r="DB55" i="373"/>
  <c r="T55" i="373" s="1"/>
  <c r="DL55" i="373"/>
  <c r="DV55" i="373"/>
  <c r="EH55" i="373"/>
  <c r="ER55" i="373"/>
  <c r="FE55" i="373"/>
  <c r="FB59" i="373"/>
  <c r="ET59" i="373"/>
  <c r="EL59" i="373"/>
  <c r="ED59" i="373"/>
  <c r="DV59" i="373"/>
  <c r="DN59" i="373"/>
  <c r="DF59" i="373"/>
  <c r="CX59" i="373"/>
  <c r="P59" i="373" s="1"/>
  <c r="CP59" i="373"/>
  <c r="EY59" i="373"/>
  <c r="EQ59" i="373"/>
  <c r="EI59" i="373"/>
  <c r="EA59" i="373"/>
  <c r="DS59" i="373"/>
  <c r="DK59" i="373"/>
  <c r="DC59" i="373"/>
  <c r="CU59" i="373"/>
  <c r="FF59" i="373"/>
  <c r="EX59" i="373"/>
  <c r="EP59" i="373"/>
  <c r="EH59" i="373"/>
  <c r="AZ59" i="373" s="1"/>
  <c r="DZ59" i="373"/>
  <c r="DR59" i="373"/>
  <c r="DJ59" i="373"/>
  <c r="DB59" i="373"/>
  <c r="CT59" i="373"/>
  <c r="L59" i="373" s="1"/>
  <c r="FD59" i="373"/>
  <c r="EV59" i="373"/>
  <c r="EN59" i="373"/>
  <c r="EF59" i="373"/>
  <c r="DX59" i="373"/>
  <c r="DP59" i="373"/>
  <c r="DH59" i="373"/>
  <c r="CZ59" i="373"/>
  <c r="R59" i="373" s="1"/>
  <c r="CR59" i="373"/>
  <c r="J59" i="373" s="1"/>
  <c r="ES59" i="373"/>
  <c r="EC59" i="373"/>
  <c r="DM59" i="373"/>
  <c r="CW59" i="373"/>
  <c r="FC59" i="373"/>
  <c r="EM59" i="373"/>
  <c r="DW59" i="373"/>
  <c r="DG59" i="373"/>
  <c r="CQ59" i="373"/>
  <c r="FA59" i="373"/>
  <c r="EK59" i="373"/>
  <c r="DU59" i="373"/>
  <c r="DE59" i="373"/>
  <c r="CO59" i="373"/>
  <c r="G59" i="373" s="1"/>
  <c r="EZ59" i="373"/>
  <c r="EJ59" i="373"/>
  <c r="DT59" i="373"/>
  <c r="DD59" i="373"/>
  <c r="EW59" i="373"/>
  <c r="BO59" i="373" s="1"/>
  <c r="EG59" i="373"/>
  <c r="DQ59" i="373"/>
  <c r="DA59" i="373"/>
  <c r="DO59" i="373"/>
  <c r="FF61" i="373"/>
  <c r="EX61" i="373"/>
  <c r="EP61" i="373"/>
  <c r="EH61" i="373"/>
  <c r="DZ61" i="373"/>
  <c r="DR61" i="373"/>
  <c r="DJ61" i="373"/>
  <c r="DB61" i="373"/>
  <c r="T61" i="373" s="1"/>
  <c r="CT61" i="373"/>
  <c r="L61" i="373" s="1"/>
  <c r="FC61" i="373"/>
  <c r="EU61" i="373"/>
  <c r="EM61" i="373"/>
  <c r="EE61" i="373"/>
  <c r="DW61" i="373"/>
  <c r="DO61" i="373"/>
  <c r="DG61" i="373"/>
  <c r="CY61" i="373"/>
  <c r="Q61" i="373" s="1"/>
  <c r="CQ61" i="373"/>
  <c r="FB61" i="373"/>
  <c r="BT61" i="373" s="1"/>
  <c r="ET61" i="373"/>
  <c r="EL61" i="373"/>
  <c r="ED61" i="373"/>
  <c r="DV61" i="373"/>
  <c r="DN61" i="373"/>
  <c r="DF61" i="373"/>
  <c r="CX61" i="373"/>
  <c r="P61" i="373" s="1"/>
  <c r="CP61" i="373"/>
  <c r="FA61" i="373"/>
  <c r="ES61" i="373"/>
  <c r="EK61" i="373"/>
  <c r="EC61" i="373"/>
  <c r="EZ61" i="373"/>
  <c r="ER61" i="373"/>
  <c r="BJ61" i="373" s="1"/>
  <c r="EJ61" i="373"/>
  <c r="EB61" i="373"/>
  <c r="DT61" i="373"/>
  <c r="DL61" i="373"/>
  <c r="DD61" i="373"/>
  <c r="V61" i="373" s="1"/>
  <c r="CV61" i="373"/>
  <c r="N61" i="373" s="1"/>
  <c r="EW61" i="373"/>
  <c r="EA61" i="373"/>
  <c r="DK61" i="373"/>
  <c r="CU61" i="373"/>
  <c r="EO61" i="373"/>
  <c r="DU61" i="373"/>
  <c r="DE61" i="373"/>
  <c r="CO61" i="373"/>
  <c r="G61" i="373" s="1"/>
  <c r="EN61" i="373"/>
  <c r="DS61" i="373"/>
  <c r="AK61" i="373" s="1"/>
  <c r="DC61" i="373"/>
  <c r="FE61" i="373"/>
  <c r="EI61" i="373"/>
  <c r="DQ61" i="373"/>
  <c r="DA61" i="373"/>
  <c r="S61" i="373" s="1"/>
  <c r="FD61" i="373"/>
  <c r="EG61" i="373"/>
  <c r="DP61" i="373"/>
  <c r="CZ61" i="373"/>
  <c r="R61" i="373" s="1"/>
  <c r="DM61" i="373"/>
  <c r="CR53" i="373"/>
  <c r="J53" i="373" s="1"/>
  <c r="DB53" i="373"/>
  <c r="DN53" i="373"/>
  <c r="AF53" i="373" s="1"/>
  <c r="DX53" i="373"/>
  <c r="AP53" i="373" s="1"/>
  <c r="EH53" i="373"/>
  <c r="AZ53" i="373" s="1"/>
  <c r="ET53" i="373"/>
  <c r="FD53" i="373"/>
  <c r="CS55" i="373"/>
  <c r="DC55" i="373"/>
  <c r="DM55" i="373"/>
  <c r="DY55" i="373"/>
  <c r="EI55" i="373"/>
  <c r="ES55" i="373"/>
  <c r="EZ56" i="373"/>
  <c r="ER56" i="373"/>
  <c r="BJ56" i="373" s="1"/>
  <c r="EJ56" i="373"/>
  <c r="EB56" i="373"/>
  <c r="DT56" i="373"/>
  <c r="DL56" i="373"/>
  <c r="DD56" i="373"/>
  <c r="V56" i="373" s="1"/>
  <c r="CV56" i="373"/>
  <c r="FF56" i="373"/>
  <c r="EX56" i="373"/>
  <c r="EP56" i="373"/>
  <c r="EH56" i="373"/>
  <c r="DZ56" i="373"/>
  <c r="DR56" i="373"/>
  <c r="DJ56" i="373"/>
  <c r="DB56" i="373"/>
  <c r="T56" i="373" s="1"/>
  <c r="CT56" i="373"/>
  <c r="L56" i="373" s="1"/>
  <c r="FE56" i="373"/>
  <c r="EW56" i="373"/>
  <c r="EO56" i="373"/>
  <c r="EG56" i="373"/>
  <c r="DY56" i="373"/>
  <c r="DQ56" i="373"/>
  <c r="DI56" i="373"/>
  <c r="DA56" i="373"/>
  <c r="S56" i="373" s="1"/>
  <c r="CS56" i="373"/>
  <c r="CR56" i="373"/>
  <c r="J56" i="373" s="1"/>
  <c r="DF56" i="373"/>
  <c r="DS56" i="373"/>
  <c r="EE56" i="373"/>
  <c r="ES56" i="373"/>
  <c r="FD56" i="373"/>
  <c r="CO58" i="373"/>
  <c r="G58" i="373" s="1"/>
  <c r="DZ58" i="373"/>
  <c r="DY59" i="373"/>
  <c r="DX61" i="373"/>
  <c r="CO54" i="373"/>
  <c r="CW54" i="373"/>
  <c r="DE54" i="373"/>
  <c r="DM54" i="373"/>
  <c r="DU54" i="373"/>
  <c r="EC54" i="373"/>
  <c r="AU54" i="373" s="1"/>
  <c r="EK54" i="373"/>
  <c r="ES54" i="373"/>
  <c r="FA54" i="373"/>
  <c r="CT62" i="373"/>
  <c r="L62" i="373" s="1"/>
  <c r="DM62" i="373"/>
  <c r="EI62" i="373"/>
  <c r="FF62" i="373"/>
  <c r="CW63" i="373"/>
  <c r="O63" i="373" s="1"/>
  <c r="DT63" i="373"/>
  <c r="CP54" i="373"/>
  <c r="CX54" i="373"/>
  <c r="P54" i="373" s="1"/>
  <c r="DF54" i="373"/>
  <c r="DN54" i="373"/>
  <c r="AF54" i="373" s="1"/>
  <c r="DV54" i="373"/>
  <c r="ED54" i="373"/>
  <c r="EL54" i="373"/>
  <c r="ET54" i="373"/>
  <c r="CU62" i="373"/>
  <c r="M62" i="373" s="1"/>
  <c r="DR62" i="373"/>
  <c r="FB63" i="373"/>
  <c r="ET63" i="373"/>
  <c r="EL63" i="373"/>
  <c r="ED63" i="373"/>
  <c r="DV63" i="373"/>
  <c r="DN63" i="373"/>
  <c r="DF63" i="373"/>
  <c r="CX63" i="373"/>
  <c r="P63" i="373" s="1"/>
  <c r="CP63" i="373"/>
  <c r="H63" i="373" s="1"/>
  <c r="EY63" i="373"/>
  <c r="EQ63" i="373"/>
  <c r="EI63" i="373"/>
  <c r="EA63" i="373"/>
  <c r="DS63" i="373"/>
  <c r="AK63" i="373" s="1"/>
  <c r="DK63" i="373"/>
  <c r="DC63" i="373"/>
  <c r="CU63" i="373"/>
  <c r="FF63" i="373"/>
  <c r="EX63" i="373"/>
  <c r="EP63" i="373"/>
  <c r="EH63" i="373"/>
  <c r="AZ63" i="373" s="1"/>
  <c r="DZ63" i="373"/>
  <c r="DR63" i="373"/>
  <c r="DJ63" i="373"/>
  <c r="DB63" i="373"/>
  <c r="T63" i="373" s="1"/>
  <c r="CT63" i="373"/>
  <c r="L63" i="373" s="1"/>
  <c r="FE63" i="373"/>
  <c r="EW63" i="373"/>
  <c r="EO63" i="373"/>
  <c r="EG63" i="373"/>
  <c r="DY63" i="373"/>
  <c r="DQ63" i="373"/>
  <c r="DI63" i="373"/>
  <c r="AA63" i="373" s="1"/>
  <c r="DA63" i="373"/>
  <c r="CS63" i="373"/>
  <c r="FD63" i="373"/>
  <c r="EV63" i="373"/>
  <c r="EN63" i="373"/>
  <c r="EF63" i="373"/>
  <c r="DX63" i="373"/>
  <c r="AP63" i="373" s="1"/>
  <c r="DP63" i="373"/>
  <c r="DH63" i="373"/>
  <c r="CZ63" i="373"/>
  <c r="R63" i="373" s="1"/>
  <c r="CR63" i="373"/>
  <c r="CY63" i="373"/>
  <c r="Q63" i="373" s="1"/>
  <c r="DU63" i="373"/>
  <c r="ER63" i="373"/>
  <c r="EZ62" i="373"/>
  <c r="ER62" i="373"/>
  <c r="EJ62" i="373"/>
  <c r="EB62" i="373"/>
  <c r="DT62" i="373"/>
  <c r="DL62" i="373"/>
  <c r="DD62" i="373"/>
  <c r="CV62" i="373"/>
  <c r="N62" i="373" s="1"/>
  <c r="FE62" i="373"/>
  <c r="EW62" i="373"/>
  <c r="BO62" i="373" s="1"/>
  <c r="EO62" i="373"/>
  <c r="EG62" i="373"/>
  <c r="DY62" i="373"/>
  <c r="DQ62" i="373"/>
  <c r="DI62" i="373"/>
  <c r="DA62" i="373"/>
  <c r="CS62" i="373"/>
  <c r="K62" i="373" s="1"/>
  <c r="FD62" i="373"/>
  <c r="EV62" i="373"/>
  <c r="EN62" i="373"/>
  <c r="EF62" i="373"/>
  <c r="DX62" i="373"/>
  <c r="AP62" i="373" s="1"/>
  <c r="DP62" i="373"/>
  <c r="DH62" i="373"/>
  <c r="CZ62" i="373"/>
  <c r="CR62" i="373"/>
  <c r="J62" i="373" s="1"/>
  <c r="FC62" i="373"/>
  <c r="EU62" i="373"/>
  <c r="EM62" i="373"/>
  <c r="EE62" i="373"/>
  <c r="DW62" i="373"/>
  <c r="DO62" i="373"/>
  <c r="DG62" i="373"/>
  <c r="CY62" i="373"/>
  <c r="Q62" i="373" s="1"/>
  <c r="CQ62" i="373"/>
  <c r="FB62" i="373"/>
  <c r="BT62" i="373" s="1"/>
  <c r="ET62" i="373"/>
  <c r="EL62" i="373"/>
  <c r="ED62" i="373"/>
  <c r="DV62" i="373"/>
  <c r="DN62" i="373"/>
  <c r="DF62" i="373"/>
  <c r="CX62" i="373"/>
  <c r="P62" i="373" s="1"/>
  <c r="CP62" i="373"/>
  <c r="H62" i="373" s="1"/>
  <c r="CW62" i="373"/>
  <c r="DS62" i="373"/>
  <c r="AK62" i="373" s="1"/>
  <c r="EP62" i="373"/>
  <c r="DB62" i="373"/>
  <c r="DU62" i="373"/>
  <c r="EQ62" i="373"/>
  <c r="DJ62" i="373"/>
  <c r="EC62" i="373"/>
  <c r="EY62" i="373"/>
  <c r="CT60" i="373"/>
  <c r="L60" i="373" s="1"/>
  <c r="DB60" i="373"/>
  <c r="DJ60" i="373"/>
  <c r="DR60" i="373"/>
  <c r="DZ60" i="373"/>
  <c r="EH60" i="373"/>
  <c r="EP60" i="373"/>
  <c r="EX60" i="373"/>
  <c r="FF60" i="373"/>
  <c r="CT64" i="373"/>
  <c r="L64" i="373" s="1"/>
  <c r="DB64" i="373"/>
  <c r="DJ64" i="373"/>
  <c r="DR64" i="373"/>
  <c r="DZ64" i="373"/>
  <c r="EH64" i="373"/>
  <c r="AZ64" i="373" s="1"/>
  <c r="EP64" i="373"/>
  <c r="EX64" i="373"/>
  <c r="FF64" i="373"/>
  <c r="CV65" i="373"/>
  <c r="N65" i="373" s="1"/>
  <c r="DD65" i="373"/>
  <c r="DL65" i="373"/>
  <c r="DT65" i="373"/>
  <c r="EB65" i="373"/>
  <c r="EJ65" i="373"/>
  <c r="ER65" i="373"/>
  <c r="BJ65" i="373" s="1"/>
  <c r="EZ65" i="373"/>
  <c r="CU64" i="373"/>
  <c r="M64" i="373" s="1"/>
  <c r="DC64" i="373"/>
  <c r="DK64" i="373"/>
  <c r="DS64" i="373"/>
  <c r="AK64" i="373" s="1"/>
  <c r="EA64" i="373"/>
  <c r="EI64" i="373"/>
  <c r="EQ64" i="373"/>
  <c r="EY64" i="373"/>
  <c r="CO65" i="373"/>
  <c r="G65" i="373" s="1"/>
  <c r="CW65" i="373"/>
  <c r="DE65" i="373"/>
  <c r="DM65" i="373"/>
  <c r="DU65" i="373"/>
  <c r="EC65" i="373"/>
  <c r="AU65" i="373" s="1"/>
  <c r="EK65" i="373"/>
  <c r="ES65" i="373"/>
  <c r="FA65" i="373"/>
  <c r="CV60" i="373"/>
  <c r="DD60" i="373"/>
  <c r="V60" i="373" s="1"/>
  <c r="DL60" i="373"/>
  <c r="DT60" i="373"/>
  <c r="EB60" i="373"/>
  <c r="EJ60" i="373"/>
  <c r="ER60" i="373"/>
  <c r="EZ60" i="373"/>
  <c r="CV64" i="373"/>
  <c r="DD64" i="373"/>
  <c r="V64" i="373" s="1"/>
  <c r="DL64" i="373"/>
  <c r="DT64" i="373"/>
  <c r="EB64" i="373"/>
  <c r="EJ64" i="373"/>
  <c r="ER64" i="373"/>
  <c r="EZ64" i="373"/>
  <c r="CP65" i="373"/>
  <c r="H65" i="373" s="1"/>
  <c r="CX65" i="373"/>
  <c r="P65" i="373" s="1"/>
  <c r="DF65" i="373"/>
  <c r="DN65" i="373"/>
  <c r="DV65" i="373"/>
  <c r="ED65" i="373"/>
  <c r="EL65" i="373"/>
  <c r="ET65" i="373"/>
  <c r="FB65" i="373"/>
  <c r="BT65" i="373" s="1"/>
  <c r="CO60" i="373"/>
  <c r="G60" i="373" s="1"/>
  <c r="CW60" i="373"/>
  <c r="O60" i="373" s="1"/>
  <c r="DE60" i="373"/>
  <c r="DM60" i="373"/>
  <c r="DU60" i="373"/>
  <c r="EC60" i="373"/>
  <c r="EK60" i="373"/>
  <c r="ES60" i="373"/>
  <c r="FA60" i="373"/>
  <c r="CO64" i="373"/>
  <c r="G64" i="373" s="1"/>
  <c r="CW64" i="373"/>
  <c r="DE64" i="373"/>
  <c r="DM64" i="373"/>
  <c r="DU64" i="373"/>
  <c r="EC64" i="373"/>
  <c r="AU64" i="373" s="1"/>
  <c r="EK64" i="373"/>
  <c r="ES64" i="373"/>
  <c r="FA64" i="373"/>
  <c r="CQ65" i="373"/>
  <c r="I65" i="373" s="1"/>
  <c r="CY65" i="373"/>
  <c r="Q65" i="373" s="1"/>
  <c r="DG65" i="373"/>
  <c r="DO65" i="373"/>
  <c r="DW65" i="373"/>
  <c r="EE65" i="373"/>
  <c r="EM65" i="373"/>
  <c r="EU65" i="373"/>
  <c r="FC65" i="373"/>
  <c r="BU65" i="373" s="1"/>
  <c r="CR60" i="373"/>
  <c r="CZ60" i="373"/>
  <c r="DH60" i="373"/>
  <c r="DP60" i="373"/>
  <c r="DX60" i="373"/>
  <c r="EF60" i="373"/>
  <c r="EN60" i="373"/>
  <c r="EV60" i="373"/>
  <c r="CR64" i="373"/>
  <c r="J64" i="373" s="1"/>
  <c r="CZ64" i="373"/>
  <c r="DH64" i="373"/>
  <c r="DP64" i="373"/>
  <c r="DX64" i="373"/>
  <c r="AP64" i="373" s="1"/>
  <c r="EF64" i="373"/>
  <c r="EN64" i="373"/>
  <c r="EV64" i="373"/>
  <c r="CT65" i="373"/>
  <c r="L65" i="373" s="1"/>
  <c r="DB65" i="373"/>
  <c r="DJ65" i="373"/>
  <c r="DR65" i="373"/>
  <c r="DZ65" i="373"/>
  <c r="EH65" i="373"/>
  <c r="EP65" i="373"/>
  <c r="EX65" i="373"/>
  <c r="AS62" i="373"/>
  <c r="AR58" i="373"/>
  <c r="AR59" i="373"/>
  <c r="AT61" i="373"/>
  <c r="AP61" i="373"/>
  <c r="AP56" i="373"/>
  <c r="AT56" i="373"/>
  <c r="AP51" i="373"/>
  <c r="AR48" i="373"/>
  <c r="AQ46" i="373"/>
  <c r="AS48" i="373"/>
  <c r="AP46" i="373"/>
  <c r="AS45" i="373"/>
  <c r="AR45" i="373"/>
  <c r="AP47" i="373"/>
  <c r="AP45" i="373"/>
  <c r="AR43" i="373"/>
  <c r="AS38" i="373"/>
  <c r="AP41" i="373"/>
  <c r="AQ40" i="373"/>
  <c r="AT37" i="373"/>
  <c r="AT33" i="373"/>
  <c r="AS33" i="373"/>
  <c r="AP33" i="373"/>
  <c r="AP32" i="373"/>
  <c r="AS28" i="373"/>
  <c r="AR30" i="373"/>
  <c r="AT26" i="373"/>
  <c r="AS26" i="373"/>
  <c r="AQ21" i="373"/>
  <c r="Y17" i="373"/>
  <c r="K18" i="373"/>
  <c r="AJ18" i="373"/>
  <c r="AX18" i="373"/>
  <c r="BW18" i="373"/>
  <c r="N19" i="373"/>
  <c r="BC19" i="373"/>
  <c r="AH20" i="373"/>
  <c r="BE20" i="373"/>
  <c r="BW20" i="373"/>
  <c r="W21" i="373"/>
  <c r="AP21" i="373"/>
  <c r="BE21" i="373"/>
  <c r="BI22" i="373"/>
  <c r="H58" i="373"/>
  <c r="J54" i="373"/>
  <c r="I38" i="373"/>
  <c r="I34" i="373"/>
  <c r="G31" i="373"/>
  <c r="AV59" i="373"/>
  <c r="AX61" i="373"/>
  <c r="AV58" i="373"/>
  <c r="AX56" i="373"/>
  <c r="AX51" i="373"/>
  <c r="AV49" i="373"/>
  <c r="AW45" i="373"/>
  <c r="AV45" i="373"/>
  <c r="AV43" i="373"/>
  <c r="AX45" i="373"/>
  <c r="AU36" i="373"/>
  <c r="AX37" i="373"/>
  <c r="AV35" i="373"/>
  <c r="AV30" i="373"/>
  <c r="AX33" i="373"/>
  <c r="AY32" i="373"/>
  <c r="AW33" i="373"/>
  <c r="AW27" i="373"/>
  <c r="AW30" i="373"/>
  <c r="AV27" i="373"/>
  <c r="AW28" i="373"/>
  <c r="AY25" i="373"/>
  <c r="Z17" i="373"/>
  <c r="AN17" i="373"/>
  <c r="Z18" i="373"/>
  <c r="BX18" i="373"/>
  <c r="AL19" i="373"/>
  <c r="BD19" i="373"/>
  <c r="AI20" i="373"/>
  <c r="BF20" i="373"/>
  <c r="Y21" i="373"/>
  <c r="T22" i="373"/>
  <c r="BJ22" i="373"/>
  <c r="AM24" i="373"/>
  <c r="BK25" i="373"/>
  <c r="M57" i="373"/>
  <c r="N56" i="373"/>
  <c r="O46" i="373"/>
  <c r="M46" i="373"/>
  <c r="M45" i="373"/>
  <c r="M48" i="373"/>
  <c r="P35" i="373"/>
  <c r="M34" i="373"/>
  <c r="P34" i="373"/>
  <c r="N33" i="373"/>
  <c r="N28" i="373"/>
  <c r="M28" i="373"/>
  <c r="N26" i="373"/>
  <c r="BA62" i="373"/>
  <c r="AZ58" i="373"/>
  <c r="BD59" i="373"/>
  <c r="BB56" i="373"/>
  <c r="BD49" i="373"/>
  <c r="AZ48" i="373"/>
  <c r="BD45" i="373"/>
  <c r="BA48" i="373"/>
  <c r="BC46" i="373"/>
  <c r="BA45" i="373"/>
  <c r="AZ43" i="373"/>
  <c r="BD35" i="373"/>
  <c r="BB37" i="373"/>
  <c r="BA38" i="373"/>
  <c r="BC36" i="373"/>
  <c r="BC32" i="373"/>
  <c r="BB33" i="373"/>
  <c r="BA33" i="373"/>
  <c r="BD30" i="373"/>
  <c r="BA30" i="373"/>
  <c r="BA28" i="373"/>
  <c r="BD27" i="373"/>
  <c r="BB26" i="373"/>
  <c r="BA26" i="373"/>
  <c r="BC21" i="373"/>
  <c r="BB21" i="373"/>
  <c r="BM16" i="373"/>
  <c r="BE16" i="373"/>
  <c r="AW16" i="373"/>
  <c r="AO16" i="373"/>
  <c r="BD16" i="373"/>
  <c r="AV16" i="373"/>
  <c r="AN16" i="373"/>
  <c r="AF16" i="373"/>
  <c r="AH16" i="373"/>
  <c r="Z16" i="373"/>
  <c r="BO16" i="373"/>
  <c r="AO17" i="373"/>
  <c r="BC17" i="373"/>
  <c r="BN17" i="373"/>
  <c r="AA18" i="373"/>
  <c r="AZ18" i="373"/>
  <c r="BN18" i="373"/>
  <c r="BV19" i="373"/>
  <c r="BN19" i="373"/>
  <c r="BF19" i="373"/>
  <c r="AX19" i="373"/>
  <c r="AP19" i="373"/>
  <c r="AH19" i="373"/>
  <c r="Z19" i="373"/>
  <c r="BU19" i="373"/>
  <c r="BM19" i="373"/>
  <c r="AW19" i="373"/>
  <c r="AO19" i="373"/>
  <c r="AG19" i="373"/>
  <c r="Y19" i="373"/>
  <c r="BQ19" i="373"/>
  <c r="BI19" i="373"/>
  <c r="BA19" i="373"/>
  <c r="AS19" i="373"/>
  <c r="AK19" i="373"/>
  <c r="AC19" i="373"/>
  <c r="U19" i="373"/>
  <c r="M19" i="373"/>
  <c r="A19" i="373"/>
  <c r="BX19" i="373"/>
  <c r="BP19" i="373"/>
  <c r="BH19" i="373"/>
  <c r="AZ19" i="373"/>
  <c r="AR19" i="373"/>
  <c r="AJ19" i="373"/>
  <c r="AB19" i="373"/>
  <c r="T19" i="373"/>
  <c r="BW19" i="373"/>
  <c r="BG19" i="373"/>
  <c r="AY19" i="373"/>
  <c r="AQ19" i="373"/>
  <c r="AI19" i="373"/>
  <c r="AM19" i="373"/>
  <c r="BJ19" i="373"/>
  <c r="R20" i="373"/>
  <c r="AO20" i="373"/>
  <c r="BG20" i="373"/>
  <c r="Z21" i="373"/>
  <c r="AC22" i="373"/>
  <c r="R24" i="373"/>
  <c r="T59" i="373"/>
  <c r="R54" i="373"/>
  <c r="T48" i="373"/>
  <c r="U45" i="373"/>
  <c r="T45" i="373"/>
  <c r="R45" i="373"/>
  <c r="U40" i="373"/>
  <c r="R40" i="373"/>
  <c r="U34" i="373"/>
  <c r="R37" i="373"/>
  <c r="U33" i="373"/>
  <c r="R33" i="373"/>
  <c r="R32" i="373"/>
  <c r="U30" i="373"/>
  <c r="S25" i="373"/>
  <c r="BI62" i="373"/>
  <c r="BE62" i="373"/>
  <c r="BH58" i="373"/>
  <c r="BH59" i="373"/>
  <c r="BF56" i="373"/>
  <c r="BF51" i="373"/>
  <c r="BI48" i="373"/>
  <c r="BF46" i="373"/>
  <c r="BI45" i="373"/>
  <c r="BH45" i="373"/>
  <c r="BF45" i="373"/>
  <c r="BG46" i="373"/>
  <c r="BI38" i="373"/>
  <c r="BH34" i="373"/>
  <c r="BE38" i="373"/>
  <c r="BH43" i="373"/>
  <c r="BF37" i="373"/>
  <c r="BF33" i="373"/>
  <c r="BG31" i="373"/>
  <c r="BI33" i="373"/>
  <c r="BE27" i="373"/>
  <c r="BH31" i="373"/>
  <c r="BI28" i="373"/>
  <c r="BI27" i="373"/>
  <c r="BI30" i="373"/>
  <c r="BI26" i="373"/>
  <c r="BA18" i="373"/>
  <c r="AB18" i="373"/>
  <c r="AP18" i="373"/>
  <c r="BO18" i="373"/>
  <c r="V19" i="373"/>
  <c r="AN19" i="373"/>
  <c r="BK19" i="373"/>
  <c r="S20" i="373"/>
  <c r="AP20" i="373"/>
  <c r="BM20" i="373"/>
  <c r="AU21" i="373"/>
  <c r="AE21" i="373"/>
  <c r="AT21" i="373"/>
  <c r="BT22" i="373"/>
  <c r="BL22" i="373"/>
  <c r="BD22" i="373"/>
  <c r="AV22" i="373"/>
  <c r="AN22" i="373"/>
  <c r="X22" i="373"/>
  <c r="P22" i="373"/>
  <c r="BW22" i="373"/>
  <c r="BG22" i="373"/>
  <c r="AY22" i="373"/>
  <c r="AQ22" i="373"/>
  <c r="AI22" i="373"/>
  <c r="AA22" i="373"/>
  <c r="K22" i="373"/>
  <c r="BX22" i="373"/>
  <c r="BM22" i="373"/>
  <c r="BB22" i="373"/>
  <c r="AR22" i="373"/>
  <c r="AG22" i="373"/>
  <c r="V22" i="373"/>
  <c r="A22" i="373"/>
  <c r="BV22" i="373"/>
  <c r="BK22" i="373"/>
  <c r="BA22" i="373"/>
  <c r="AP22" i="373"/>
  <c r="AE22" i="373"/>
  <c r="U22" i="373"/>
  <c r="BR22" i="373"/>
  <c r="BH22" i="373"/>
  <c r="AW22" i="373"/>
  <c r="AL22" i="373"/>
  <c r="AB22" i="373"/>
  <c r="BQ22" i="373"/>
  <c r="BF22" i="373"/>
  <c r="AK22" i="373"/>
  <c r="Z22" i="373"/>
  <c r="BP22" i="373"/>
  <c r="AT22" i="373"/>
  <c r="AJ22" i="373"/>
  <c r="Y22" i="373"/>
  <c r="BN22" i="373"/>
  <c r="BC22" i="373"/>
  <c r="AS22" i="373"/>
  <c r="AH22" i="373"/>
  <c r="W22" i="373"/>
  <c r="M22" i="373"/>
  <c r="AD22" i="373"/>
  <c r="BU22" i="373"/>
  <c r="BN23" i="373"/>
  <c r="W25" i="373"/>
  <c r="Y62" i="373"/>
  <c r="Z61" i="373"/>
  <c r="X59" i="373"/>
  <c r="X58" i="373"/>
  <c r="Z56" i="373"/>
  <c r="Z54" i="373"/>
  <c r="X49" i="373"/>
  <c r="W49" i="373"/>
  <c r="Z51" i="373"/>
  <c r="Y45" i="373"/>
  <c r="X45" i="373"/>
  <c r="W46" i="373"/>
  <c r="Z45" i="373"/>
  <c r="X35" i="373"/>
  <c r="Y38" i="373"/>
  <c r="Y34" i="373"/>
  <c r="W36" i="373"/>
  <c r="X41" i="373"/>
  <c r="X34" i="373"/>
  <c r="Z33" i="373"/>
  <c r="Y33" i="373"/>
  <c r="Z32" i="373"/>
  <c r="Y27" i="373"/>
  <c r="X27" i="373"/>
  <c r="X30" i="373"/>
  <c r="V26" i="373"/>
  <c r="BM62" i="373"/>
  <c r="BL59" i="373"/>
  <c r="BL48" i="373"/>
  <c r="BN51" i="373"/>
  <c r="BM45" i="373"/>
  <c r="BL45" i="373"/>
  <c r="BN46" i="373"/>
  <c r="BL43" i="373"/>
  <c r="BN45" i="373"/>
  <c r="BK36" i="373"/>
  <c r="BN37" i="373"/>
  <c r="BL35" i="373"/>
  <c r="BJ37" i="373"/>
  <c r="BM38" i="373"/>
  <c r="BN33" i="373"/>
  <c r="BM33" i="373"/>
  <c r="BL30" i="373"/>
  <c r="BM27" i="373"/>
  <c r="BM28" i="373"/>
  <c r="BL27" i="373"/>
  <c r="BM30" i="373"/>
  <c r="BJ26" i="373"/>
  <c r="BN21" i="373"/>
  <c r="BK21" i="373"/>
  <c r="AF17" i="373"/>
  <c r="AT17" i="373"/>
  <c r="BS17" i="373"/>
  <c r="BM18" i="373"/>
  <c r="AQ18" i="373"/>
  <c r="BP18" i="373"/>
  <c r="W19" i="373"/>
  <c r="AT19" i="373"/>
  <c r="BL19" i="373"/>
  <c r="Y20" i="373"/>
  <c r="AQ20" i="373"/>
  <c r="BN20" i="373"/>
  <c r="AG21" i="373"/>
  <c r="AM22" i="373"/>
  <c r="BT23" i="373"/>
  <c r="Y23" i="373"/>
  <c r="BP23" i="373"/>
  <c r="AD61" i="373"/>
  <c r="AB59" i="373"/>
  <c r="AE60" i="373"/>
  <c r="AD56" i="373"/>
  <c r="AE49" i="373"/>
  <c r="AB48" i="373"/>
  <c r="AC48" i="373"/>
  <c r="AC45" i="373"/>
  <c r="AE46" i="373"/>
  <c r="AA46" i="373"/>
  <c r="AB45" i="373"/>
  <c r="AD40" i="373"/>
  <c r="AC34" i="373"/>
  <c r="AC38" i="373"/>
  <c r="AE36" i="373"/>
  <c r="AE35" i="373"/>
  <c r="AB43" i="373"/>
  <c r="AD37" i="373"/>
  <c r="AD33" i="373"/>
  <c r="AD32" i="373"/>
  <c r="AC33" i="373"/>
  <c r="AA31" i="373"/>
  <c r="AC28" i="373"/>
  <c r="AC30" i="373"/>
  <c r="AD26" i="373"/>
  <c r="AC26" i="373"/>
  <c r="AA25" i="373"/>
  <c r="BP58" i="373"/>
  <c r="BP59" i="373"/>
  <c r="BR56" i="373"/>
  <c r="BS52" i="373"/>
  <c r="BS50" i="373"/>
  <c r="BQ48" i="373"/>
  <c r="BO46" i="373"/>
  <c r="BR45" i="373"/>
  <c r="BQ45" i="373"/>
  <c r="BP45" i="373"/>
  <c r="BR37" i="373"/>
  <c r="BP34" i="373"/>
  <c r="BQ42" i="373"/>
  <c r="BQ38" i="373"/>
  <c r="BS36" i="373"/>
  <c r="BR33" i="373"/>
  <c r="BQ30" i="373"/>
  <c r="BQ33" i="373"/>
  <c r="BO32" i="373"/>
  <c r="BS31" i="373"/>
  <c r="BP31" i="373"/>
  <c r="BS30" i="373"/>
  <c r="BP30" i="373"/>
  <c r="BQ27" i="373"/>
  <c r="BQ26" i="373"/>
  <c r="BS25" i="373"/>
  <c r="BR26" i="373"/>
  <c r="AD16" i="373"/>
  <c r="H17" i="373"/>
  <c r="AU17" i="373"/>
  <c r="BQ18" i="373"/>
  <c r="AR18" i="373"/>
  <c r="BF18" i="373"/>
  <c r="X19" i="373"/>
  <c r="AU19" i="373"/>
  <c r="BR19" i="373"/>
  <c r="Z20" i="373"/>
  <c r="AW20" i="373"/>
  <c r="BO20" i="373"/>
  <c r="AO22" i="373"/>
  <c r="AS23" i="373"/>
  <c r="AH23" i="373"/>
  <c r="BC25" i="373"/>
  <c r="AG62" i="373"/>
  <c r="AH61" i="373"/>
  <c r="AF59" i="373"/>
  <c r="AH56" i="373"/>
  <c r="AF49" i="373"/>
  <c r="AJ48" i="373"/>
  <c r="AH51" i="373"/>
  <c r="AJ49" i="373"/>
  <c r="AG45" i="373"/>
  <c r="AF45" i="373"/>
  <c r="AF43" i="373"/>
  <c r="AJ45" i="373"/>
  <c r="AH45" i="373"/>
  <c r="AJ43" i="373"/>
  <c r="AH37" i="373"/>
  <c r="AG41" i="373"/>
  <c r="AG34" i="373"/>
  <c r="AH40" i="373"/>
  <c r="AG33" i="373"/>
  <c r="AH33" i="373"/>
  <c r="AJ30" i="373"/>
  <c r="AG30" i="373"/>
  <c r="AG27" i="373"/>
  <c r="AF30" i="373"/>
  <c r="AF27" i="373"/>
  <c r="AG28" i="373"/>
  <c r="AI25" i="373"/>
  <c r="AH21" i="373"/>
  <c r="BU62" i="373"/>
  <c r="BX59" i="373"/>
  <c r="BT59" i="373"/>
  <c r="BX58" i="373"/>
  <c r="BV61" i="373"/>
  <c r="BV56" i="373"/>
  <c r="BT49" i="373"/>
  <c r="BV51" i="373"/>
  <c r="BU45" i="373"/>
  <c r="BW46" i="373"/>
  <c r="BX45" i="373"/>
  <c r="BV45" i="373"/>
  <c r="BX34" i="373"/>
  <c r="BX38" i="373"/>
  <c r="BU38" i="373"/>
  <c r="BU40" i="373"/>
  <c r="BV37" i="373"/>
  <c r="BT33" i="373"/>
  <c r="BX30" i="373"/>
  <c r="BV33" i="373"/>
  <c r="BU33" i="373"/>
  <c r="BT31" i="373"/>
  <c r="BV26" i="373"/>
  <c r="BT28" i="373"/>
  <c r="BW21" i="373"/>
  <c r="BV21" i="373"/>
  <c r="V16" i="373"/>
  <c r="I17" i="373"/>
  <c r="AH17" i="373"/>
  <c r="AS18" i="373"/>
  <c r="T18" i="373"/>
  <c r="AH18" i="373"/>
  <c r="BG18" i="373"/>
  <c r="AD19" i="373"/>
  <c r="AV19" i="373"/>
  <c r="BS19" i="373"/>
  <c r="I20" i="373"/>
  <c r="AA20" i="373"/>
  <c r="AX20" i="373"/>
  <c r="BU20" i="373"/>
  <c r="AI21" i="373"/>
  <c r="BP21" i="373"/>
  <c r="AX22" i="373"/>
  <c r="AJ23" i="373"/>
  <c r="BV24" i="373"/>
  <c r="AE25" i="373"/>
  <c r="AO62" i="373"/>
  <c r="AN59" i="373"/>
  <c r="AN58" i="373"/>
  <c r="AL61" i="373"/>
  <c r="AL56" i="373"/>
  <c r="AK48" i="373"/>
  <c r="AO45" i="373"/>
  <c r="AN45" i="373"/>
  <c r="AK45" i="373"/>
  <c r="AM46" i="373"/>
  <c r="AM40" i="373"/>
  <c r="AK34" i="373"/>
  <c r="AL37" i="373"/>
  <c r="AN35" i="373"/>
  <c r="AO38" i="373"/>
  <c r="AO34" i="373"/>
  <c r="AK38" i="373"/>
  <c r="AM36" i="373"/>
  <c r="AK30" i="373"/>
  <c r="AO33" i="373"/>
  <c r="AM31" i="373"/>
  <c r="AM32" i="373"/>
  <c r="AL33" i="373"/>
  <c r="AO28" i="373"/>
  <c r="AO27" i="373"/>
  <c r="AN27" i="373"/>
  <c r="AO30" i="373"/>
  <c r="AK26" i="373"/>
  <c r="AM25" i="373"/>
  <c r="AL26" i="373"/>
  <c r="BX17" i="373"/>
  <c r="BP17" i="373"/>
  <c r="AB17" i="373"/>
  <c r="BW17" i="373"/>
  <c r="BG17" i="373"/>
  <c r="AI17" i="373"/>
  <c r="BQ17" i="373"/>
  <c r="BA17" i="373"/>
  <c r="AS17" i="373"/>
  <c r="AC17" i="373"/>
  <c r="A17" i="373"/>
  <c r="X17" i="373"/>
  <c r="AW17" i="373"/>
  <c r="BK17" i="373"/>
  <c r="BV17" i="373"/>
  <c r="U18" i="373"/>
  <c r="AI18" i="373"/>
  <c r="BH18" i="373"/>
  <c r="BV18" i="373"/>
  <c r="AE19" i="373"/>
  <c r="BB19" i="373"/>
  <c r="BT19" i="373"/>
  <c r="AG20" i="373"/>
  <c r="AY20" i="373"/>
  <c r="BV20" i="373"/>
  <c r="V21" i="373"/>
  <c r="AJ21" i="373"/>
  <c r="I22" i="373"/>
  <c r="AZ22" i="373"/>
  <c r="BW24" i="373"/>
  <c r="BO25" i="373"/>
  <c r="AN18" i="373"/>
  <c r="AV18" i="373"/>
  <c r="BD18" i="373"/>
  <c r="BL18" i="373"/>
  <c r="N20" i="373"/>
  <c r="V20" i="373"/>
  <c r="AD20" i="373"/>
  <c r="AL20" i="373"/>
  <c r="AT20" i="373"/>
  <c r="BB20" i="373"/>
  <c r="BJ20" i="373"/>
  <c r="BR20" i="373"/>
  <c r="BQ21" i="373"/>
  <c r="BI21" i="373"/>
  <c r="BA21" i="373"/>
  <c r="AS21" i="373"/>
  <c r="AK21" i="373"/>
  <c r="AC21" i="373"/>
  <c r="M21" i="373"/>
  <c r="BT21" i="373"/>
  <c r="BL21" i="373"/>
  <c r="BD21" i="373"/>
  <c r="AV21" i="373"/>
  <c r="AN21" i="373"/>
  <c r="AF21" i="373"/>
  <c r="X21" i="373"/>
  <c r="P21" i="373"/>
  <c r="H21" i="373"/>
  <c r="S21" i="373"/>
  <c r="AD21" i="373"/>
  <c r="AO21" i="373"/>
  <c r="AY21" i="373"/>
  <c r="BJ21" i="373"/>
  <c r="BU21" i="373"/>
  <c r="AC23" i="373"/>
  <c r="AN23" i="373"/>
  <c r="AX23" i="373"/>
  <c r="BI23" i="373"/>
  <c r="A24" i="373"/>
  <c r="W24" i="373"/>
  <c r="AH24" i="373"/>
  <c r="AR24" i="373"/>
  <c r="BD24" i="373"/>
  <c r="BP24" i="373"/>
  <c r="V25" i="373"/>
  <c r="AQ25" i="373"/>
  <c r="Z26" i="373"/>
  <c r="AV26" i="373"/>
  <c r="BF26" i="373"/>
  <c r="U27" i="373"/>
  <c r="AQ27" i="373"/>
  <c r="BA27" i="373"/>
  <c r="BX27" i="373"/>
  <c r="W20" i="373"/>
  <c r="AE20" i="373"/>
  <c r="AM20" i="373"/>
  <c r="AU20" i="373"/>
  <c r="BC20" i="373"/>
  <c r="BK20" i="373"/>
  <c r="BS20" i="373"/>
  <c r="T21" i="373"/>
  <c r="AZ21" i="373"/>
  <c r="BW23" i="373"/>
  <c r="BO23" i="373"/>
  <c r="BG23" i="373"/>
  <c r="AY23" i="373"/>
  <c r="AQ23" i="373"/>
  <c r="AI23" i="373"/>
  <c r="AA23" i="373"/>
  <c r="S23" i="373"/>
  <c r="BR23" i="373"/>
  <c r="BJ23" i="373"/>
  <c r="BB23" i="373"/>
  <c r="AT23" i="373"/>
  <c r="AL23" i="373"/>
  <c r="AD23" i="373"/>
  <c r="V23" i="373"/>
  <c r="N23" i="373"/>
  <c r="T23" i="373"/>
  <c r="AE23" i="373"/>
  <c r="AO23" i="373"/>
  <c r="AZ23" i="373"/>
  <c r="BK23" i="373"/>
  <c r="BU23" i="373"/>
  <c r="X24" i="373"/>
  <c r="AI24" i="373"/>
  <c r="AS24" i="373"/>
  <c r="BF24" i="373"/>
  <c r="BQ24" i="373"/>
  <c r="AT25" i="373"/>
  <c r="AW26" i="373"/>
  <c r="BG26" i="373"/>
  <c r="V27" i="373"/>
  <c r="AR27" i="373"/>
  <c r="BB27" i="373"/>
  <c r="P20" i="373"/>
  <c r="X20" i="373"/>
  <c r="AF20" i="373"/>
  <c r="AN20" i="373"/>
  <c r="AV20" i="373"/>
  <c r="BD20" i="373"/>
  <c r="BL20" i="373"/>
  <c r="BT20" i="373"/>
  <c r="BM21" i="373"/>
  <c r="U23" i="373"/>
  <c r="AF23" i="373"/>
  <c r="AP23" i="373"/>
  <c r="BA23" i="373"/>
  <c r="BL23" i="373"/>
  <c r="BV23" i="373"/>
  <c r="Z24" i="373"/>
  <c r="AJ24" i="373"/>
  <c r="AU24" i="373"/>
  <c r="BG24" i="373"/>
  <c r="BT24" i="373"/>
  <c r="BR25" i="373"/>
  <c r="H26" i="373"/>
  <c r="R26" i="373"/>
  <c r="AN26" i="373"/>
  <c r="AX26" i="373"/>
  <c r="AI27" i="373"/>
  <c r="AS27" i="373"/>
  <c r="BO27" i="373"/>
  <c r="AR21" i="373"/>
  <c r="BX21" i="373"/>
  <c r="W23" i="373"/>
  <c r="AG23" i="373"/>
  <c r="AR23" i="373"/>
  <c r="BC23" i="373"/>
  <c r="BM23" i="373"/>
  <c r="BX23" i="373"/>
  <c r="AA24" i="373"/>
  <c r="AK24" i="373"/>
  <c r="AV24" i="373"/>
  <c r="BH24" i="373"/>
  <c r="AD25" i="373"/>
  <c r="BX26" i="373"/>
  <c r="AO26" i="373"/>
  <c r="AY26" i="373"/>
  <c r="BU26" i="373"/>
  <c r="AJ27" i="373"/>
  <c r="AT27" i="373"/>
  <c r="BP27" i="373"/>
  <c r="Y28" i="373"/>
  <c r="AX24" i="373"/>
  <c r="BI24" i="373"/>
  <c r="BB25" i="373"/>
  <c r="AP26" i="373"/>
  <c r="BL26" i="373"/>
  <c r="AA27" i="373"/>
  <c r="BG27" i="373"/>
  <c r="BJ29" i="373"/>
  <c r="BR24" i="373"/>
  <c r="BJ24" i="373"/>
  <c r="BB24" i="373"/>
  <c r="AT24" i="373"/>
  <c r="AL24" i="373"/>
  <c r="AD24" i="373"/>
  <c r="V24" i="373"/>
  <c r="BU24" i="373"/>
  <c r="BM24" i="373"/>
  <c r="BE24" i="373"/>
  <c r="AW24" i="373"/>
  <c r="AO24" i="373"/>
  <c r="AG24" i="373"/>
  <c r="Y24" i="373"/>
  <c r="BS24" i="373"/>
  <c r="BK24" i="373"/>
  <c r="BC24" i="373"/>
  <c r="H24" i="373"/>
  <c r="S24" i="373"/>
  <c r="AC24" i="373"/>
  <c r="AN24" i="373"/>
  <c r="AY24" i="373"/>
  <c r="BL24" i="373"/>
  <c r="BX24" i="373"/>
  <c r="AG26" i="373"/>
  <c r="AQ26" i="373"/>
  <c r="BM26" i="373"/>
  <c r="BW26" i="373"/>
  <c r="AB27" i="373"/>
  <c r="AL27" i="373"/>
  <c r="BH27" i="373"/>
  <c r="BR27" i="373"/>
  <c r="AS30" i="373"/>
  <c r="AD18" i="373"/>
  <c r="AL18" i="373"/>
  <c r="AT18" i="373"/>
  <c r="BB18" i="373"/>
  <c r="BJ18" i="373"/>
  <c r="BR18" i="373"/>
  <c r="T20" i="373"/>
  <c r="AB20" i="373"/>
  <c r="AJ20" i="373"/>
  <c r="AR20" i="373"/>
  <c r="BH20" i="373"/>
  <c r="BP20" i="373"/>
  <c r="BX20" i="373"/>
  <c r="AA21" i="373"/>
  <c r="AL21" i="373"/>
  <c r="AW21" i="373"/>
  <c r="BG21" i="373"/>
  <c r="BR21" i="373"/>
  <c r="P23" i="373"/>
  <c r="Z23" i="373"/>
  <c r="AK23" i="373"/>
  <c r="AV23" i="373"/>
  <c r="BF23" i="373"/>
  <c r="BQ23" i="373"/>
  <c r="J24" i="373"/>
  <c r="T24" i="373"/>
  <c r="AE24" i="373"/>
  <c r="AP24" i="373"/>
  <c r="AZ24" i="373"/>
  <c r="BN24" i="373"/>
  <c r="BU25" i="373"/>
  <c r="BM25" i="373"/>
  <c r="BE25" i="373"/>
  <c r="AW25" i="373"/>
  <c r="AO25" i="373"/>
  <c r="AG25" i="373"/>
  <c r="Y25" i="373"/>
  <c r="Q25" i="373"/>
  <c r="BT25" i="373"/>
  <c r="BL25" i="373"/>
  <c r="BD25" i="373"/>
  <c r="AV25" i="373"/>
  <c r="AN25" i="373"/>
  <c r="AF25" i="373"/>
  <c r="X25" i="373"/>
  <c r="BQ25" i="373"/>
  <c r="BI25" i="373"/>
  <c r="BA25" i="373"/>
  <c r="AS25" i="373"/>
  <c r="AK25" i="373"/>
  <c r="AC25" i="373"/>
  <c r="BX25" i="373"/>
  <c r="BP25" i="373"/>
  <c r="BH25" i="373"/>
  <c r="AZ25" i="373"/>
  <c r="AR25" i="373"/>
  <c r="AJ25" i="373"/>
  <c r="AB25" i="373"/>
  <c r="T25" i="373"/>
  <c r="BW25" i="373"/>
  <c r="BV25" i="373"/>
  <c r="BN25" i="373"/>
  <c r="BF25" i="373"/>
  <c r="AX25" i="373"/>
  <c r="AP25" i="373"/>
  <c r="AH25" i="373"/>
  <c r="Z25" i="373"/>
  <c r="O25" i="373"/>
  <c r="AL25" i="373"/>
  <c r="BG25" i="373"/>
  <c r="X26" i="373"/>
  <c r="AH26" i="373"/>
  <c r="BD26" i="373"/>
  <c r="BN26" i="373"/>
  <c r="AC27" i="373"/>
  <c r="AY27" i="373"/>
  <c r="W18" i="373"/>
  <c r="AE18" i="373"/>
  <c r="AM18" i="373"/>
  <c r="AU18" i="373"/>
  <c r="BC18" i="373"/>
  <c r="BK18" i="373"/>
  <c r="A20" i="373"/>
  <c r="U20" i="373"/>
  <c r="AC20" i="373"/>
  <c r="AS20" i="373"/>
  <c r="BA20" i="373"/>
  <c r="BI20" i="373"/>
  <c r="R21" i="373"/>
  <c r="AB21" i="373"/>
  <c r="AM21" i="373"/>
  <c r="AX21" i="373"/>
  <c r="BH21" i="373"/>
  <c r="BS21" i="373"/>
  <c r="AB23" i="373"/>
  <c r="AM23" i="373"/>
  <c r="AW23" i="373"/>
  <c r="BH23" i="373"/>
  <c r="BS23" i="373"/>
  <c r="U24" i="373"/>
  <c r="AF24" i="373"/>
  <c r="AQ24" i="373"/>
  <c r="BA24" i="373"/>
  <c r="BO24" i="373"/>
  <c r="Y26" i="373"/>
  <c r="AI26" i="373"/>
  <c r="BE26" i="373"/>
  <c r="BO26" i="373"/>
  <c r="BS27" i="373"/>
  <c r="AD27" i="373"/>
  <c r="AZ27" i="373"/>
  <c r="BJ27" i="373"/>
  <c r="BW27" i="373"/>
  <c r="BE28" i="373"/>
  <c r="BQ28" i="373"/>
  <c r="K28" i="373"/>
  <c r="V28" i="373"/>
  <c r="AJ28" i="373"/>
  <c r="BW28" i="373"/>
  <c r="R29" i="373"/>
  <c r="AL29" i="373"/>
  <c r="BA29" i="373"/>
  <c r="BS29" i="373"/>
  <c r="T31" i="373"/>
  <c r="AQ31" i="373"/>
  <c r="S32" i="373"/>
  <c r="AT32" i="373"/>
  <c r="M27" i="373"/>
  <c r="AY28" i="373"/>
  <c r="BJ28" i="373"/>
  <c r="BX28" i="373"/>
  <c r="AM29" i="373"/>
  <c r="BD29" i="373"/>
  <c r="BT29" i="373"/>
  <c r="AP30" i="373"/>
  <c r="V31" i="373"/>
  <c r="AR31" i="373"/>
  <c r="BL31" i="373"/>
  <c r="V32" i="373"/>
  <c r="AU32" i="373"/>
  <c r="W26" i="373"/>
  <c r="AE26" i="373"/>
  <c r="AM26" i="373"/>
  <c r="AU26" i="373"/>
  <c r="BC26" i="373"/>
  <c r="BK26" i="373"/>
  <c r="BS26" i="373"/>
  <c r="R27" i="373"/>
  <c r="Z27" i="373"/>
  <c r="AH27" i="373"/>
  <c r="AX27" i="373"/>
  <c r="BF27" i="373"/>
  <c r="BN27" i="373"/>
  <c r="BV27" i="373"/>
  <c r="AA28" i="373"/>
  <c r="AL28" i="373"/>
  <c r="AZ28" i="373"/>
  <c r="X29" i="373"/>
  <c r="AN29" i="373"/>
  <c r="BF29" i="373"/>
  <c r="BU29" i="373"/>
  <c r="AB28" i="373"/>
  <c r="BO28" i="373"/>
  <c r="Z29" i="373"/>
  <c r="AO29" i="373"/>
  <c r="BI29" i="373"/>
  <c r="AH30" i="373"/>
  <c r="AU31" i="373"/>
  <c r="AQ28" i="373"/>
  <c r="BB28" i="373"/>
  <c r="BP28" i="373"/>
  <c r="I29" i="373"/>
  <c r="AC29" i="373"/>
  <c r="AT29" i="373"/>
  <c r="Y30" i="373"/>
  <c r="AI30" i="373"/>
  <c r="BO30" i="373"/>
  <c r="AE31" i="373"/>
  <c r="BF32" i="373"/>
  <c r="AD28" i="373"/>
  <c r="AR28" i="373"/>
  <c r="BX29" i="373"/>
  <c r="BP29" i="373"/>
  <c r="BH29" i="373"/>
  <c r="AZ29" i="373"/>
  <c r="AR29" i="373"/>
  <c r="AJ29" i="373"/>
  <c r="AB29" i="373"/>
  <c r="T29" i="373"/>
  <c r="BW29" i="373"/>
  <c r="BO29" i="373"/>
  <c r="BG29" i="373"/>
  <c r="AY29" i="373"/>
  <c r="AQ29" i="373"/>
  <c r="AI29" i="373"/>
  <c r="AA29" i="373"/>
  <c r="K29" i="373"/>
  <c r="BM29" i="373"/>
  <c r="BC29" i="373"/>
  <c r="AS29" i="373"/>
  <c r="AG29" i="373"/>
  <c r="W29" i="373"/>
  <c r="BV29" i="373"/>
  <c r="BL29" i="373"/>
  <c r="BB29" i="373"/>
  <c r="AP29" i="373"/>
  <c r="AF29" i="373"/>
  <c r="V29" i="373"/>
  <c r="BQ29" i="373"/>
  <c r="BE29" i="373"/>
  <c r="AK29" i="373"/>
  <c r="Y29" i="373"/>
  <c r="A29" i="373"/>
  <c r="N29" i="373"/>
  <c r="AD29" i="373"/>
  <c r="AV29" i="373"/>
  <c r="BK29" i="373"/>
  <c r="BC31" i="373"/>
  <c r="AH32" i="373"/>
  <c r="BG32" i="373"/>
  <c r="T28" i="373"/>
  <c r="BG28" i="373"/>
  <c r="BR28" i="373"/>
  <c r="AE29" i="373"/>
  <c r="AW29" i="373"/>
  <c r="BN29" i="373"/>
  <c r="P31" i="373"/>
  <c r="AI31" i="373"/>
  <c r="BD31" i="373"/>
  <c r="BS32" i="373"/>
  <c r="T26" i="373"/>
  <c r="AB26" i="373"/>
  <c r="AJ26" i="373"/>
  <c r="AR26" i="373"/>
  <c r="AZ26" i="373"/>
  <c r="BH26" i="373"/>
  <c r="BP26" i="373"/>
  <c r="O27" i="373"/>
  <c r="W27" i="373"/>
  <c r="AE27" i="373"/>
  <c r="AM27" i="373"/>
  <c r="AU27" i="373"/>
  <c r="BC27" i="373"/>
  <c r="BK27" i="373"/>
  <c r="AI28" i="373"/>
  <c r="AT28" i="373"/>
  <c r="BH28" i="373"/>
  <c r="Q29" i="373"/>
  <c r="AH29" i="373"/>
  <c r="AX29" i="373"/>
  <c r="BR29" i="373"/>
  <c r="AB30" i="373"/>
  <c r="AN30" i="373"/>
  <c r="BH30" i="373"/>
  <c r="BT30" i="373"/>
  <c r="R30" i="373"/>
  <c r="AX30" i="373"/>
  <c r="BM32" i="373"/>
  <c r="T33" i="373"/>
  <c r="AZ33" i="373"/>
  <c r="AJ34" i="373"/>
  <c r="BS35" i="373"/>
  <c r="Y40" i="373"/>
  <c r="BA42" i="373"/>
  <c r="Z28" i="373"/>
  <c r="AH28" i="373"/>
  <c r="AP28" i="373"/>
  <c r="AX28" i="373"/>
  <c r="BF28" i="373"/>
  <c r="BN28" i="373"/>
  <c r="BV28" i="373"/>
  <c r="S30" i="373"/>
  <c r="AY30" i="373"/>
  <c r="O31" i="373"/>
  <c r="AB31" i="373"/>
  <c r="AN31" i="373"/>
  <c r="BB31" i="373"/>
  <c r="AO32" i="373"/>
  <c r="BB32" i="373"/>
  <c r="BN32" i="373"/>
  <c r="AQ33" i="373"/>
  <c r="BW33" i="373"/>
  <c r="T34" i="373"/>
  <c r="AY36" i="373"/>
  <c r="BV30" i="373"/>
  <c r="AD31" i="373"/>
  <c r="AR33" i="373"/>
  <c r="BX33" i="373"/>
  <c r="Z35" i="373"/>
  <c r="AQ30" i="373"/>
  <c r="BW30" i="373"/>
  <c r="BR31" i="373"/>
  <c r="AE32" i="373"/>
  <c r="AQ32" i="373"/>
  <c r="BE32" i="373"/>
  <c r="BR32" i="373"/>
  <c r="AI33" i="373"/>
  <c r="AR34" i="373"/>
  <c r="AI36" i="373"/>
  <c r="Z37" i="373"/>
  <c r="AP37" i="373"/>
  <c r="BN30" i="373"/>
  <c r="AT31" i="373"/>
  <c r="AG32" i="373"/>
  <c r="AJ33" i="373"/>
  <c r="BP33" i="373"/>
  <c r="AZ34" i="373"/>
  <c r="BU37" i="373"/>
  <c r="I32" i="373"/>
  <c r="BU32" i="373"/>
  <c r="AA33" i="373"/>
  <c r="BG33" i="373"/>
  <c r="AB34" i="373"/>
  <c r="AH35" i="373"/>
  <c r="BH39" i="373"/>
  <c r="O28" i="373"/>
  <c r="W28" i="373"/>
  <c r="AE28" i="373"/>
  <c r="AM28" i="373"/>
  <c r="BC28" i="373"/>
  <c r="BK28" i="373"/>
  <c r="BS28" i="373"/>
  <c r="Z30" i="373"/>
  <c r="BF30" i="373"/>
  <c r="BQ31" i="373"/>
  <c r="BI31" i="373"/>
  <c r="BA31" i="373"/>
  <c r="AS31" i="373"/>
  <c r="AK31" i="373"/>
  <c r="AC31" i="373"/>
  <c r="U31" i="373"/>
  <c r="BV31" i="373"/>
  <c r="BN31" i="373"/>
  <c r="BF31" i="373"/>
  <c r="AX31" i="373"/>
  <c r="AP31" i="373"/>
  <c r="AH31" i="373"/>
  <c r="Z31" i="373"/>
  <c r="R31" i="373"/>
  <c r="BU31" i="373"/>
  <c r="BM31" i="373"/>
  <c r="BE31" i="373"/>
  <c r="AW31" i="373"/>
  <c r="AO31" i="373"/>
  <c r="AG31" i="373"/>
  <c r="Y31" i="373"/>
  <c r="Q31" i="373"/>
  <c r="I31" i="373"/>
  <c r="K31" i="373"/>
  <c r="W31" i="373"/>
  <c r="AJ31" i="373"/>
  <c r="AV31" i="373"/>
  <c r="BW31" i="373"/>
  <c r="BT32" i="373"/>
  <c r="BL32" i="373"/>
  <c r="BD32" i="373"/>
  <c r="AV32" i="373"/>
  <c r="AN32" i="373"/>
  <c r="AF32" i="373"/>
  <c r="X32" i="373"/>
  <c r="BQ32" i="373"/>
  <c r="BI32" i="373"/>
  <c r="BA32" i="373"/>
  <c r="AS32" i="373"/>
  <c r="AC32" i="373"/>
  <c r="A32" i="373"/>
  <c r="BX32" i="373"/>
  <c r="BP32" i="373"/>
  <c r="BH32" i="373"/>
  <c r="AZ32" i="373"/>
  <c r="AR32" i="373"/>
  <c r="AJ32" i="373"/>
  <c r="AB32" i="373"/>
  <c r="T32" i="373"/>
  <c r="W32" i="373"/>
  <c r="AI32" i="373"/>
  <c r="AW32" i="373"/>
  <c r="BJ32" i="373"/>
  <c r="BV32" i="373"/>
  <c r="AB33" i="373"/>
  <c r="BH33" i="373"/>
  <c r="BU34" i="373"/>
  <c r="X28" i="373"/>
  <c r="AF28" i="373"/>
  <c r="AN28" i="373"/>
  <c r="AV28" i="373"/>
  <c r="BD28" i="373"/>
  <c r="BL28" i="373"/>
  <c r="AA30" i="373"/>
  <c r="BG30" i="373"/>
  <c r="X31" i="373"/>
  <c r="AL31" i="373"/>
  <c r="AY31" i="373"/>
  <c r="BK31" i="373"/>
  <c r="BX31" i="373"/>
  <c r="Y32" i="373"/>
  <c r="AL32" i="373"/>
  <c r="AX32" i="373"/>
  <c r="BK32" i="373"/>
  <c r="BW32" i="373"/>
  <c r="AY33" i="373"/>
  <c r="BO36" i="373"/>
  <c r="AG38" i="373"/>
  <c r="AW38" i="373"/>
  <c r="V30" i="373"/>
  <c r="AD30" i="373"/>
  <c r="AL30" i="373"/>
  <c r="AT30" i="373"/>
  <c r="BB30" i="373"/>
  <c r="BJ30" i="373"/>
  <c r="BR30" i="373"/>
  <c r="W33" i="373"/>
  <c r="AE33" i="373"/>
  <c r="AM33" i="373"/>
  <c r="AU33" i="373"/>
  <c r="BC33" i="373"/>
  <c r="BK33" i="373"/>
  <c r="BS33" i="373"/>
  <c r="R34" i="373"/>
  <c r="Z34" i="373"/>
  <c r="AH34" i="373"/>
  <c r="AP34" i="373"/>
  <c r="AX34" i="373"/>
  <c r="BF34" i="373"/>
  <c r="BN34" i="373"/>
  <c r="BV34" i="373"/>
  <c r="A35" i="373"/>
  <c r="T35" i="373"/>
  <c r="AJ35" i="373"/>
  <c r="AZ35" i="373"/>
  <c r="BP35" i="373"/>
  <c r="BR36" i="373"/>
  <c r="BJ36" i="373"/>
  <c r="BB36" i="373"/>
  <c r="AT36" i="373"/>
  <c r="AL36" i="373"/>
  <c r="AD36" i="373"/>
  <c r="V36" i="373"/>
  <c r="N36" i="373"/>
  <c r="BX36" i="373"/>
  <c r="BP36" i="373"/>
  <c r="BH36" i="373"/>
  <c r="AZ36" i="373"/>
  <c r="AR36" i="373"/>
  <c r="AJ36" i="373"/>
  <c r="AB36" i="373"/>
  <c r="T36" i="373"/>
  <c r="L36" i="373"/>
  <c r="BU36" i="373"/>
  <c r="BM36" i="373"/>
  <c r="BE36" i="373"/>
  <c r="AW36" i="373"/>
  <c r="AO36" i="373"/>
  <c r="AG36" i="373"/>
  <c r="Y36" i="373"/>
  <c r="BL36" i="373"/>
  <c r="BD36" i="373"/>
  <c r="AV36" i="373"/>
  <c r="AN36" i="373"/>
  <c r="AF36" i="373"/>
  <c r="X36" i="373"/>
  <c r="AA36" i="373"/>
  <c r="AQ36" i="373"/>
  <c r="BG36" i="373"/>
  <c r="BW36" i="373"/>
  <c r="K38" i="373"/>
  <c r="AA38" i="373"/>
  <c r="AQ38" i="373"/>
  <c r="BG38" i="373"/>
  <c r="BW38" i="373"/>
  <c r="AI39" i="373"/>
  <c r="BT39" i="373"/>
  <c r="BB40" i="373"/>
  <c r="AE41" i="373"/>
  <c r="BP41" i="373"/>
  <c r="AG42" i="373"/>
  <c r="BD43" i="373"/>
  <c r="W30" i="373"/>
  <c r="AE30" i="373"/>
  <c r="AM30" i="373"/>
  <c r="AU30" i="373"/>
  <c r="BC30" i="373"/>
  <c r="BK30" i="373"/>
  <c r="X33" i="373"/>
  <c r="AF33" i="373"/>
  <c r="AN33" i="373"/>
  <c r="AV33" i="373"/>
  <c r="BD33" i="373"/>
  <c r="BL33" i="373"/>
  <c r="S34" i="373"/>
  <c r="AA34" i="373"/>
  <c r="AI34" i="373"/>
  <c r="AQ34" i="373"/>
  <c r="AY34" i="373"/>
  <c r="BG34" i="373"/>
  <c r="BO34" i="373"/>
  <c r="BW34" i="373"/>
  <c r="W35" i="373"/>
  <c r="AM35" i="373"/>
  <c r="BC35" i="373"/>
  <c r="AC36" i="373"/>
  <c r="AS36" i="373"/>
  <c r="BI36" i="373"/>
  <c r="U37" i="373"/>
  <c r="BA37" i="373"/>
  <c r="BQ37" i="373"/>
  <c r="AP39" i="373"/>
  <c r="BF40" i="373"/>
  <c r="BR41" i="373"/>
  <c r="AN42" i="373"/>
  <c r="AF38" i="373"/>
  <c r="AV38" i="373"/>
  <c r="BL38" i="373"/>
  <c r="AR39" i="373"/>
  <c r="V40" i="373"/>
  <c r="AO40" i="373"/>
  <c r="BG40" i="373"/>
  <c r="AN41" i="373"/>
  <c r="AP42" i="373"/>
  <c r="X43" i="373"/>
  <c r="AN43" i="373"/>
  <c r="AS34" i="373"/>
  <c r="BA34" i="373"/>
  <c r="BI34" i="373"/>
  <c r="BQ34" i="373"/>
  <c r="AP35" i="373"/>
  <c r="BF35" i="373"/>
  <c r="BV35" i="373"/>
  <c r="AH36" i="373"/>
  <c r="AX36" i="373"/>
  <c r="BN36" i="373"/>
  <c r="X37" i="373"/>
  <c r="AN37" i="373"/>
  <c r="BD37" i="373"/>
  <c r="BT37" i="373"/>
  <c r="AY39" i="373"/>
  <c r="BI40" i="373"/>
  <c r="V34" i="373"/>
  <c r="AD34" i="373"/>
  <c r="AL34" i="373"/>
  <c r="AT34" i="373"/>
  <c r="BB34" i="373"/>
  <c r="BJ34" i="373"/>
  <c r="BR34" i="373"/>
  <c r="BW35" i="373"/>
  <c r="BG35" i="373"/>
  <c r="AY35" i="373"/>
  <c r="AQ35" i="373"/>
  <c r="AI35" i="373"/>
  <c r="AA35" i="373"/>
  <c r="BM35" i="373"/>
  <c r="BE35" i="373"/>
  <c r="AW35" i="373"/>
  <c r="AO35" i="373"/>
  <c r="AG35" i="373"/>
  <c r="Y35" i="373"/>
  <c r="BR35" i="373"/>
  <c r="BJ35" i="373"/>
  <c r="BB35" i="373"/>
  <c r="AT35" i="373"/>
  <c r="AL35" i="373"/>
  <c r="AD35" i="373"/>
  <c r="V35" i="373"/>
  <c r="N35" i="373"/>
  <c r="BQ35" i="373"/>
  <c r="BI35" i="373"/>
  <c r="BA35" i="373"/>
  <c r="AS35" i="373"/>
  <c r="AK35" i="373"/>
  <c r="AC35" i="373"/>
  <c r="U35" i="373"/>
  <c r="M35" i="373"/>
  <c r="L35" i="373"/>
  <c r="AB35" i="373"/>
  <c r="AR35" i="373"/>
  <c r="BH35" i="373"/>
  <c r="BX35" i="373"/>
  <c r="AI38" i="373"/>
  <c r="AY38" i="373"/>
  <c r="BO38" i="373"/>
  <c r="BB39" i="373"/>
  <c r="AS40" i="373"/>
  <c r="BK40" i="373"/>
  <c r="AW41" i="373"/>
  <c r="O42" i="373"/>
  <c r="BD42" i="373"/>
  <c r="O34" i="373"/>
  <c r="W34" i="373"/>
  <c r="AE34" i="373"/>
  <c r="AM34" i="373"/>
  <c r="AU34" i="373"/>
  <c r="BC34" i="373"/>
  <c r="BK34" i="373"/>
  <c r="BS34" i="373"/>
  <c r="BK35" i="373"/>
  <c r="U36" i="373"/>
  <c r="AK36" i="373"/>
  <c r="BA36" i="373"/>
  <c r="BQ36" i="373"/>
  <c r="M37" i="373"/>
  <c r="AC37" i="373"/>
  <c r="AS37" i="373"/>
  <c r="BI37" i="373"/>
  <c r="X39" i="373"/>
  <c r="AW40" i="373"/>
  <c r="BO40" i="373"/>
  <c r="AZ41" i="373"/>
  <c r="U42" i="373"/>
  <c r="BM42" i="373"/>
  <c r="AF34" i="373"/>
  <c r="AN34" i="373"/>
  <c r="AV34" i="373"/>
  <c r="BD34" i="373"/>
  <c r="BL34" i="373"/>
  <c r="X38" i="373"/>
  <c r="AN38" i="373"/>
  <c r="BD38" i="373"/>
  <c r="BT38" i="373"/>
  <c r="BQ39" i="373"/>
  <c r="BI39" i="373"/>
  <c r="BA39" i="373"/>
  <c r="AS39" i="373"/>
  <c r="AK39" i="373"/>
  <c r="AC39" i="373"/>
  <c r="U39" i="373"/>
  <c r="BL39" i="373"/>
  <c r="BC39" i="373"/>
  <c r="AT39" i="373"/>
  <c r="AJ39" i="373"/>
  <c r="AA39" i="373"/>
  <c r="R39" i="373"/>
  <c r="BS39" i="373"/>
  <c r="BJ39" i="373"/>
  <c r="AZ39" i="373"/>
  <c r="AQ39" i="373"/>
  <c r="AH39" i="373"/>
  <c r="Y39" i="373"/>
  <c r="A39" i="373"/>
  <c r="BP39" i="373"/>
  <c r="BG39" i="373"/>
  <c r="AX39" i="373"/>
  <c r="AO39" i="373"/>
  <c r="AF39" i="373"/>
  <c r="W39" i="373"/>
  <c r="N39" i="373"/>
  <c r="BX39" i="373"/>
  <c r="BO39" i="373"/>
  <c r="BF39" i="373"/>
  <c r="AW39" i="373"/>
  <c r="AN39" i="373"/>
  <c r="AE39" i="373"/>
  <c r="V39" i="373"/>
  <c r="BW39" i="373"/>
  <c r="BN39" i="373"/>
  <c r="AV39" i="373"/>
  <c r="AM39" i="373"/>
  <c r="AD39" i="373"/>
  <c r="T39" i="373"/>
  <c r="K39" i="373"/>
  <c r="BV39" i="373"/>
  <c r="BM39" i="373"/>
  <c r="BD39" i="373"/>
  <c r="AU39" i="373"/>
  <c r="AL39" i="373"/>
  <c r="AB39" i="373"/>
  <c r="S39" i="373"/>
  <c r="Z39" i="373"/>
  <c r="BK39" i="373"/>
  <c r="BQ40" i="373"/>
  <c r="M40" i="373"/>
  <c r="AE40" i="373"/>
  <c r="AX40" i="373"/>
  <c r="BP40" i="373"/>
  <c r="BF41" i="373"/>
  <c r="X42" i="373"/>
  <c r="AW34" i="373"/>
  <c r="BE34" i="373"/>
  <c r="BM34" i="373"/>
  <c r="AX35" i="373"/>
  <c r="BN35" i="373"/>
  <c r="Z36" i="373"/>
  <c r="BF36" i="373"/>
  <c r="BV36" i="373"/>
  <c r="AF37" i="373"/>
  <c r="AV37" i="373"/>
  <c r="BL37" i="373"/>
  <c r="AG39" i="373"/>
  <c r="BR39" i="373"/>
  <c r="O40" i="373"/>
  <c r="BR40" i="373"/>
  <c r="BI41" i="373"/>
  <c r="AE42" i="373"/>
  <c r="BS46" i="373"/>
  <c r="AJ40" i="373"/>
  <c r="BW41" i="373"/>
  <c r="BO41" i="373"/>
  <c r="BG41" i="373"/>
  <c r="AY41" i="373"/>
  <c r="AQ41" i="373"/>
  <c r="AI41" i="373"/>
  <c r="S41" i="373"/>
  <c r="K41" i="373"/>
  <c r="Z41" i="373"/>
  <c r="AJ41" i="373"/>
  <c r="AS41" i="373"/>
  <c r="BB41" i="373"/>
  <c r="BK41" i="373"/>
  <c r="BR42" i="373"/>
  <c r="BJ42" i="373"/>
  <c r="BB42" i="373"/>
  <c r="AT42" i="373"/>
  <c r="AL42" i="373"/>
  <c r="AD42" i="373"/>
  <c r="V42" i="373"/>
  <c r="BX42" i="373"/>
  <c r="BP42" i="373"/>
  <c r="BH42" i="373"/>
  <c r="AZ42" i="373"/>
  <c r="AR42" i="373"/>
  <c r="BW42" i="373"/>
  <c r="BO42" i="373"/>
  <c r="BG42" i="373"/>
  <c r="AY42" i="373"/>
  <c r="AQ42" i="373"/>
  <c r="Z42" i="373"/>
  <c r="AI42" i="373"/>
  <c r="AU42" i="373"/>
  <c r="BF42" i="373"/>
  <c r="K43" i="373"/>
  <c r="AA43" i="373"/>
  <c r="BN43" i="373"/>
  <c r="S44" i="373"/>
  <c r="AY44" i="373"/>
  <c r="AQ45" i="373"/>
  <c r="BS45" i="373"/>
  <c r="R47" i="373"/>
  <c r="K37" i="373"/>
  <c r="S37" i="373"/>
  <c r="AA37" i="373"/>
  <c r="AI37" i="373"/>
  <c r="AQ37" i="373"/>
  <c r="AY37" i="373"/>
  <c r="BG37" i="373"/>
  <c r="BO37" i="373"/>
  <c r="BW37" i="373"/>
  <c r="N38" i="373"/>
  <c r="V38" i="373"/>
  <c r="AD38" i="373"/>
  <c r="AL38" i="373"/>
  <c r="AT38" i="373"/>
  <c r="BB38" i="373"/>
  <c r="BJ38" i="373"/>
  <c r="BR38" i="373"/>
  <c r="AB40" i="373"/>
  <c r="AT40" i="373"/>
  <c r="BC40" i="373"/>
  <c r="BM40" i="373"/>
  <c r="BV40" i="373"/>
  <c r="I41" i="373"/>
  <c r="R41" i="373"/>
  <c r="AB41" i="373"/>
  <c r="AT41" i="373"/>
  <c r="BC41" i="373"/>
  <c r="BL41" i="373"/>
  <c r="BU41" i="373"/>
  <c r="A42" i="373"/>
  <c r="R42" i="373"/>
  <c r="AA42" i="373"/>
  <c r="AJ42" i="373"/>
  <c r="AV42" i="373"/>
  <c r="BI42" i="373"/>
  <c r="BU42" i="373"/>
  <c r="BX44" i="373"/>
  <c r="BA44" i="373"/>
  <c r="AI45" i="373"/>
  <c r="BJ45" i="373"/>
  <c r="BR47" i="373"/>
  <c r="AB37" i="373"/>
  <c r="AJ37" i="373"/>
  <c r="AR37" i="373"/>
  <c r="AZ37" i="373"/>
  <c r="BH37" i="373"/>
  <c r="BP37" i="373"/>
  <c r="BX37" i="373"/>
  <c r="O38" i="373"/>
  <c r="W38" i="373"/>
  <c r="AE38" i="373"/>
  <c r="AM38" i="373"/>
  <c r="BC38" i="373"/>
  <c r="BK38" i="373"/>
  <c r="BS38" i="373"/>
  <c r="T40" i="373"/>
  <c r="AC40" i="373"/>
  <c r="AL40" i="373"/>
  <c r="BE40" i="373"/>
  <c r="BN40" i="373"/>
  <c r="BW40" i="373"/>
  <c r="AC41" i="373"/>
  <c r="AL41" i="373"/>
  <c r="BD41" i="373"/>
  <c r="BM41" i="373"/>
  <c r="BV41" i="373"/>
  <c r="AB42" i="373"/>
  <c r="AK42" i="373"/>
  <c r="AW42" i="373"/>
  <c r="BK42" i="373"/>
  <c r="BV42" i="373"/>
  <c r="AX43" i="373"/>
  <c r="BV43" i="373"/>
  <c r="AA44" i="373"/>
  <c r="BG44" i="373"/>
  <c r="AA45" i="373"/>
  <c r="BB45" i="373"/>
  <c r="BB47" i="373"/>
  <c r="Z47" i="373"/>
  <c r="BX40" i="373"/>
  <c r="AD41" i="373"/>
  <c r="AM41" i="373"/>
  <c r="AV41" i="373"/>
  <c r="BN41" i="373"/>
  <c r="BX41" i="373"/>
  <c r="T42" i="373"/>
  <c r="AC42" i="373"/>
  <c r="AM42" i="373"/>
  <c r="AX42" i="373"/>
  <c r="BL42" i="373"/>
  <c r="R43" i="373"/>
  <c r="AH43" i="373"/>
  <c r="AC44" i="373"/>
  <c r="BI44" i="373"/>
  <c r="AT45" i="373"/>
  <c r="BW45" i="373"/>
  <c r="R46" i="373"/>
  <c r="AS46" i="373"/>
  <c r="AH47" i="373"/>
  <c r="S43" i="373"/>
  <c r="AI43" i="373"/>
  <c r="AI44" i="373"/>
  <c r="BO44" i="373"/>
  <c r="AL45" i="373"/>
  <c r="AH46" i="373"/>
  <c r="AX46" i="373"/>
  <c r="BK46" i="373"/>
  <c r="O37" i="373"/>
  <c r="W37" i="373"/>
  <c r="AE37" i="373"/>
  <c r="AM37" i="373"/>
  <c r="BC37" i="373"/>
  <c r="BK37" i="373"/>
  <c r="BS37" i="373"/>
  <c r="R38" i="373"/>
  <c r="Z38" i="373"/>
  <c r="AH38" i="373"/>
  <c r="AP38" i="373"/>
  <c r="AX38" i="373"/>
  <c r="BF38" i="373"/>
  <c r="BN38" i="373"/>
  <c r="BV38" i="373"/>
  <c r="N40" i="373"/>
  <c r="W40" i="373"/>
  <c r="AG40" i="373"/>
  <c r="AY40" i="373"/>
  <c r="BH40" i="373"/>
  <c r="W41" i="373"/>
  <c r="AF41" i="373"/>
  <c r="AO41" i="373"/>
  <c r="AX41" i="373"/>
  <c r="BH41" i="373"/>
  <c r="BQ41" i="373"/>
  <c r="W42" i="373"/>
  <c r="AF42" i="373"/>
  <c r="AO42" i="373"/>
  <c r="BC42" i="373"/>
  <c r="BN42" i="373"/>
  <c r="BF43" i="373"/>
  <c r="AK44" i="373"/>
  <c r="BQ44" i="373"/>
  <c r="AD45" i="373"/>
  <c r="BO45" i="373"/>
  <c r="T46" i="373"/>
  <c r="AY46" i="373"/>
  <c r="AQ44" i="373"/>
  <c r="BW44" i="373"/>
  <c r="V45" i="373"/>
  <c r="BG45" i="373"/>
  <c r="AX47" i="373"/>
  <c r="I37" i="373"/>
  <c r="Y37" i="373"/>
  <c r="AG37" i="373"/>
  <c r="AO37" i="373"/>
  <c r="AW37" i="373"/>
  <c r="BE37" i="373"/>
  <c r="BM37" i="373"/>
  <c r="L38" i="373"/>
  <c r="T38" i="373"/>
  <c r="AB38" i="373"/>
  <c r="AJ38" i="373"/>
  <c r="AR38" i="373"/>
  <c r="AZ38" i="373"/>
  <c r="BH38" i="373"/>
  <c r="BP38" i="373"/>
  <c r="BT40" i="373"/>
  <c r="BL40" i="373"/>
  <c r="BD40" i="373"/>
  <c r="AV40" i="373"/>
  <c r="AN40" i="373"/>
  <c r="X40" i="373"/>
  <c r="H40" i="373"/>
  <c r="Z40" i="373"/>
  <c r="AI40" i="373"/>
  <c r="AR40" i="373"/>
  <c r="BA40" i="373"/>
  <c r="BS40" i="373"/>
  <c r="P41" i="373"/>
  <c r="Y41" i="373"/>
  <c r="AH41" i="373"/>
  <c r="AR41" i="373"/>
  <c r="BA41" i="373"/>
  <c r="BJ41" i="373"/>
  <c r="BS41" i="373"/>
  <c r="P42" i="373"/>
  <c r="Y42" i="373"/>
  <c r="AH42" i="373"/>
  <c r="AS42" i="373"/>
  <c r="BE42" i="373"/>
  <c r="BS42" i="373"/>
  <c r="J43" i="373"/>
  <c r="Z43" i="373"/>
  <c r="AS44" i="373"/>
  <c r="N45" i="373"/>
  <c r="AY45" i="373"/>
  <c r="Z46" i="373"/>
  <c r="AJ46" i="373"/>
  <c r="BI46" i="373"/>
  <c r="V47" i="373"/>
  <c r="AL47" i="373"/>
  <c r="Z48" i="373"/>
  <c r="AV48" i="373"/>
  <c r="BF48" i="373"/>
  <c r="BL49" i="373"/>
  <c r="AQ43" i="373"/>
  <c r="AY43" i="373"/>
  <c r="BG43" i="373"/>
  <c r="BW43" i="373"/>
  <c r="N44" i="373"/>
  <c r="V44" i="373"/>
  <c r="AD44" i="373"/>
  <c r="AL44" i="373"/>
  <c r="AT44" i="373"/>
  <c r="BB44" i="373"/>
  <c r="BJ44" i="373"/>
  <c r="BR44" i="373"/>
  <c r="AK46" i="373"/>
  <c r="BX46" i="373"/>
  <c r="W47" i="373"/>
  <c r="AM47" i="373"/>
  <c r="BC47" i="373"/>
  <c r="AA48" i="373"/>
  <c r="AW48" i="373"/>
  <c r="BG48" i="373"/>
  <c r="BU48" i="373"/>
  <c r="BP49" i="373"/>
  <c r="BO50" i="373"/>
  <c r="BP43" i="373"/>
  <c r="BX43" i="373"/>
  <c r="W44" i="373"/>
  <c r="AE44" i="373"/>
  <c r="AM44" i="373"/>
  <c r="AU44" i="373"/>
  <c r="BC44" i="373"/>
  <c r="BK44" i="373"/>
  <c r="BS44" i="373"/>
  <c r="AZ46" i="373"/>
  <c r="BI47" i="373"/>
  <c r="H48" i="373"/>
  <c r="R48" i="373"/>
  <c r="AN48" i="373"/>
  <c r="AX48" i="373"/>
  <c r="BV48" i="373"/>
  <c r="W50" i="373"/>
  <c r="U43" i="373"/>
  <c r="AC43" i="373"/>
  <c r="AS43" i="373"/>
  <c r="BA43" i="373"/>
  <c r="BI43" i="373"/>
  <c r="BQ43" i="373"/>
  <c r="H44" i="373"/>
  <c r="X44" i="373"/>
  <c r="AF44" i="373"/>
  <c r="AN44" i="373"/>
  <c r="AV44" i="373"/>
  <c r="BD44" i="373"/>
  <c r="BL44" i="373"/>
  <c r="BT44" i="373"/>
  <c r="AB46" i="373"/>
  <c r="BA46" i="373"/>
  <c r="BU47" i="373"/>
  <c r="BM47" i="373"/>
  <c r="BE47" i="373"/>
  <c r="AW47" i="373"/>
  <c r="AO47" i="373"/>
  <c r="AG47" i="373"/>
  <c r="Y47" i="373"/>
  <c r="I47" i="373"/>
  <c r="BT47" i="373"/>
  <c r="BL47" i="373"/>
  <c r="BD47" i="373"/>
  <c r="AV47" i="373"/>
  <c r="AN47" i="373"/>
  <c r="AF47" i="373"/>
  <c r="X47" i="373"/>
  <c r="H47" i="373"/>
  <c r="BX47" i="373"/>
  <c r="BP47" i="373"/>
  <c r="BH47" i="373"/>
  <c r="AZ47" i="373"/>
  <c r="AR47" i="373"/>
  <c r="AJ47" i="373"/>
  <c r="AB47" i="373"/>
  <c r="L47" i="373"/>
  <c r="BW47" i="373"/>
  <c r="BO47" i="373"/>
  <c r="BG47" i="373"/>
  <c r="AY47" i="373"/>
  <c r="AQ47" i="373"/>
  <c r="AI47" i="373"/>
  <c r="AA47" i="373"/>
  <c r="S47" i="373"/>
  <c r="K47" i="373"/>
  <c r="BV47" i="373"/>
  <c r="BN47" i="373"/>
  <c r="BF47" i="373"/>
  <c r="AC47" i="373"/>
  <c r="AS47" i="373"/>
  <c r="BJ47" i="373"/>
  <c r="BX48" i="373"/>
  <c r="S48" i="373"/>
  <c r="AO48" i="373"/>
  <c r="AY48" i="373"/>
  <c r="BW48" i="373"/>
  <c r="AR49" i="373"/>
  <c r="V43" i="373"/>
  <c r="AD43" i="373"/>
  <c r="AL43" i="373"/>
  <c r="AT43" i="373"/>
  <c r="BB43" i="373"/>
  <c r="BJ43" i="373"/>
  <c r="BR43" i="373"/>
  <c r="I44" i="373"/>
  <c r="Y44" i="373"/>
  <c r="AG44" i="373"/>
  <c r="AO44" i="373"/>
  <c r="AW44" i="373"/>
  <c r="BE44" i="373"/>
  <c r="BM44" i="373"/>
  <c r="BU44" i="373"/>
  <c r="AC46" i="373"/>
  <c r="BP46" i="373"/>
  <c r="A47" i="373"/>
  <c r="AD47" i="373"/>
  <c r="AT47" i="373"/>
  <c r="BK47" i="373"/>
  <c r="J48" i="373"/>
  <c r="AF48" i="373"/>
  <c r="AP48" i="373"/>
  <c r="BM48" i="373"/>
  <c r="AU49" i="373"/>
  <c r="AA50" i="373"/>
  <c r="W43" i="373"/>
  <c r="AE43" i="373"/>
  <c r="AM43" i="373"/>
  <c r="AU43" i="373"/>
  <c r="BC43" i="373"/>
  <c r="BK43" i="373"/>
  <c r="BS43" i="373"/>
  <c r="J44" i="373"/>
  <c r="R44" i="373"/>
  <c r="Z44" i="373"/>
  <c r="AH44" i="373"/>
  <c r="AP44" i="373"/>
  <c r="AX44" i="373"/>
  <c r="BF44" i="373"/>
  <c r="BN44" i="373"/>
  <c r="BV44" i="373"/>
  <c r="AR46" i="373"/>
  <c r="BQ46" i="373"/>
  <c r="O47" i="373"/>
  <c r="AE47" i="373"/>
  <c r="AU47" i="373"/>
  <c r="BQ47" i="373"/>
  <c r="AG48" i="373"/>
  <c r="AQ48" i="373"/>
  <c r="BN48" i="373"/>
  <c r="AQ50" i="373"/>
  <c r="X48" i="373"/>
  <c r="AH48" i="373"/>
  <c r="BD48" i="373"/>
  <c r="Y43" i="373"/>
  <c r="AG43" i="373"/>
  <c r="AO43" i="373"/>
  <c r="AW43" i="373"/>
  <c r="BM43" i="373"/>
  <c r="T44" i="373"/>
  <c r="AB44" i="373"/>
  <c r="AJ44" i="373"/>
  <c r="AR44" i="373"/>
  <c r="AZ44" i="373"/>
  <c r="BH44" i="373"/>
  <c r="BP44" i="373"/>
  <c r="W45" i="373"/>
  <c r="AE45" i="373"/>
  <c r="AM45" i="373"/>
  <c r="AU45" i="373"/>
  <c r="BC45" i="373"/>
  <c r="BK45" i="373"/>
  <c r="BT45" i="373"/>
  <c r="BR46" i="373"/>
  <c r="BJ46" i="373"/>
  <c r="BB46" i="373"/>
  <c r="AT46" i="373"/>
  <c r="AL46" i="373"/>
  <c r="AD46" i="373"/>
  <c r="V46" i="373"/>
  <c r="BU46" i="373"/>
  <c r="BM46" i="373"/>
  <c r="BE46" i="373"/>
  <c r="AW46" i="373"/>
  <c r="AO46" i="373"/>
  <c r="AG46" i="373"/>
  <c r="Y46" i="373"/>
  <c r="BT46" i="373"/>
  <c r="BL46" i="373"/>
  <c r="BD46" i="373"/>
  <c r="AV46" i="373"/>
  <c r="AN46" i="373"/>
  <c r="AF46" i="373"/>
  <c r="X46" i="373"/>
  <c r="U46" i="373"/>
  <c r="AI46" i="373"/>
  <c r="AU46" i="373"/>
  <c r="BH46" i="373"/>
  <c r="BV46" i="373"/>
  <c r="U47" i="373"/>
  <c r="AK47" i="373"/>
  <c r="BA47" i="373"/>
  <c r="BS47" i="373"/>
  <c r="Y48" i="373"/>
  <c r="AI48" i="373"/>
  <c r="BE48" i="373"/>
  <c r="AB49" i="373"/>
  <c r="BQ50" i="373"/>
  <c r="BI50" i="373"/>
  <c r="BA50" i="373"/>
  <c r="AS50" i="373"/>
  <c r="AK50" i="373"/>
  <c r="AC50" i="373"/>
  <c r="U50" i="373"/>
  <c r="M50" i="373"/>
  <c r="A50" i="373"/>
  <c r="BX50" i="373"/>
  <c r="BP50" i="373"/>
  <c r="BH50" i="373"/>
  <c r="AZ50" i="373"/>
  <c r="AR50" i="373"/>
  <c r="AJ50" i="373"/>
  <c r="AB50" i="373"/>
  <c r="BU50" i="373"/>
  <c r="BM50" i="373"/>
  <c r="BE50" i="373"/>
  <c r="AW50" i="373"/>
  <c r="AO50" i="373"/>
  <c r="AG50" i="373"/>
  <c r="Y50" i="373"/>
  <c r="Q50" i="373"/>
  <c r="BT50" i="373"/>
  <c r="BL50" i="373"/>
  <c r="BD50" i="373"/>
  <c r="AV50" i="373"/>
  <c r="AN50" i="373"/>
  <c r="AF50" i="373"/>
  <c r="X50" i="373"/>
  <c r="BR50" i="373"/>
  <c r="BJ50" i="373"/>
  <c r="BB50" i="373"/>
  <c r="AT50" i="373"/>
  <c r="AL50" i="373"/>
  <c r="AD50" i="373"/>
  <c r="V50" i="373"/>
  <c r="N50" i="373"/>
  <c r="AI50" i="373"/>
  <c r="BF50" i="373"/>
  <c r="BB51" i="373"/>
  <c r="V48" i="373"/>
  <c r="AD48" i="373"/>
  <c r="AL48" i="373"/>
  <c r="AT48" i="373"/>
  <c r="BB48" i="373"/>
  <c r="BJ48" i="373"/>
  <c r="BR48" i="373"/>
  <c r="BV49" i="373"/>
  <c r="BN49" i="373"/>
  <c r="BF49" i="373"/>
  <c r="AX49" i="373"/>
  <c r="AH49" i="373"/>
  <c r="Z49" i="373"/>
  <c r="BU49" i="373"/>
  <c r="BM49" i="373"/>
  <c r="BE49" i="373"/>
  <c r="AW49" i="373"/>
  <c r="AO49" i="373"/>
  <c r="AG49" i="373"/>
  <c r="Y49" i="373"/>
  <c r="BR49" i="373"/>
  <c r="BJ49" i="373"/>
  <c r="BB49" i="373"/>
  <c r="AT49" i="373"/>
  <c r="AL49" i="373"/>
  <c r="AD49" i="373"/>
  <c r="V49" i="373"/>
  <c r="N49" i="373"/>
  <c r="BQ49" i="373"/>
  <c r="BI49" i="373"/>
  <c r="BA49" i="373"/>
  <c r="AS49" i="373"/>
  <c r="AK49" i="373"/>
  <c r="AC49" i="373"/>
  <c r="BW49" i="373"/>
  <c r="BG49" i="373"/>
  <c r="AY49" i="373"/>
  <c r="AQ49" i="373"/>
  <c r="AI49" i="373"/>
  <c r="AA49" i="373"/>
  <c r="AM49" i="373"/>
  <c r="BH49" i="373"/>
  <c r="R50" i="373"/>
  <c r="AM50" i="373"/>
  <c r="BG50" i="373"/>
  <c r="N51" i="373"/>
  <c r="AK51" i="373"/>
  <c r="W52" i="373"/>
  <c r="O48" i="373"/>
  <c r="W48" i="373"/>
  <c r="AE48" i="373"/>
  <c r="AM48" i="373"/>
  <c r="AU48" i="373"/>
  <c r="BC48" i="373"/>
  <c r="BK48" i="373"/>
  <c r="BS48" i="373"/>
  <c r="AN49" i="373"/>
  <c r="BK49" i="373"/>
  <c r="S50" i="373"/>
  <c r="AP50" i="373"/>
  <c r="BK50" i="373"/>
  <c r="AL51" i="373"/>
  <c r="BI51" i="373"/>
  <c r="AF52" i="373"/>
  <c r="BN50" i="373"/>
  <c r="U51" i="373"/>
  <c r="BJ51" i="373"/>
  <c r="AM52" i="373"/>
  <c r="AS54" i="373"/>
  <c r="AO55" i="373"/>
  <c r="M56" i="373"/>
  <c r="AC56" i="373"/>
  <c r="AS56" i="373"/>
  <c r="Z50" i="373"/>
  <c r="V51" i="373"/>
  <c r="AS51" i="373"/>
  <c r="BC52" i="373"/>
  <c r="K53" i="373"/>
  <c r="AQ53" i="373"/>
  <c r="BW53" i="373"/>
  <c r="U54" i="373"/>
  <c r="AT54" i="373"/>
  <c r="BC55" i="373"/>
  <c r="BS49" i="373"/>
  <c r="AX50" i="373"/>
  <c r="AT51" i="373"/>
  <c r="BQ51" i="373"/>
  <c r="AV52" i="373"/>
  <c r="BL52" i="373"/>
  <c r="R53" i="373"/>
  <c r="AX53" i="373"/>
  <c r="J50" i="373"/>
  <c r="AE50" i="373"/>
  <c r="AY50" i="373"/>
  <c r="BV50" i="373"/>
  <c r="AC51" i="373"/>
  <c r="BR51" i="373"/>
  <c r="BH48" i="373"/>
  <c r="BP48" i="373"/>
  <c r="BC49" i="373"/>
  <c r="BX49" i="373"/>
  <c r="AH50" i="373"/>
  <c r="BC50" i="373"/>
  <c r="BW50" i="373"/>
  <c r="AD51" i="373"/>
  <c r="BA51" i="373"/>
  <c r="Y51" i="373"/>
  <c r="AG51" i="373"/>
  <c r="AO51" i="373"/>
  <c r="AW51" i="373"/>
  <c r="BM51" i="373"/>
  <c r="P52" i="373"/>
  <c r="BG53" i="373"/>
  <c r="AC54" i="373"/>
  <c r="BI54" i="373"/>
  <c r="BU55" i="373"/>
  <c r="AH53" i="373"/>
  <c r="BN53" i="373"/>
  <c r="AD54" i="373"/>
  <c r="BJ54" i="373"/>
  <c r="W55" i="373"/>
  <c r="S51" i="373"/>
  <c r="AA51" i="373"/>
  <c r="AI51" i="373"/>
  <c r="AQ51" i="373"/>
  <c r="AY51" i="373"/>
  <c r="BG51" i="373"/>
  <c r="BO51" i="373"/>
  <c r="BW51" i="373"/>
  <c r="BV52" i="373"/>
  <c r="BN52" i="373"/>
  <c r="BF52" i="373"/>
  <c r="AX52" i="373"/>
  <c r="AP52" i="373"/>
  <c r="AH52" i="373"/>
  <c r="Z52" i="373"/>
  <c r="R52" i="373"/>
  <c r="BU52" i="373"/>
  <c r="BM52" i="373"/>
  <c r="BE52" i="373"/>
  <c r="AW52" i="373"/>
  <c r="AO52" i="373"/>
  <c r="AG52" i="373"/>
  <c r="Y52" i="373"/>
  <c r="I52" i="373"/>
  <c r="BR52" i="373"/>
  <c r="BJ52" i="373"/>
  <c r="BB52" i="373"/>
  <c r="AT52" i="373"/>
  <c r="AL52" i="373"/>
  <c r="AD52" i="373"/>
  <c r="V52" i="373"/>
  <c r="N52" i="373"/>
  <c r="BQ52" i="373"/>
  <c r="BI52" i="373"/>
  <c r="BA52" i="373"/>
  <c r="AS52" i="373"/>
  <c r="AK52" i="373"/>
  <c r="AC52" i="373"/>
  <c r="U52" i="373"/>
  <c r="BX52" i="373"/>
  <c r="BP52" i="373"/>
  <c r="BH52" i="373"/>
  <c r="AZ52" i="373"/>
  <c r="AR52" i="373"/>
  <c r="AJ52" i="373"/>
  <c r="AB52" i="373"/>
  <c r="BW52" i="373"/>
  <c r="BO52" i="373"/>
  <c r="BG52" i="373"/>
  <c r="AY52" i="373"/>
  <c r="AQ52" i="373"/>
  <c r="AI52" i="373"/>
  <c r="AA52" i="373"/>
  <c r="K52" i="373"/>
  <c r="X52" i="373"/>
  <c r="BD52" i="373"/>
  <c r="AI53" i="373"/>
  <c r="BO53" i="373"/>
  <c r="AK54" i="373"/>
  <c r="BQ54" i="373"/>
  <c r="Y55" i="373"/>
  <c r="T51" i="373"/>
  <c r="AB51" i="373"/>
  <c r="AJ51" i="373"/>
  <c r="AR51" i="373"/>
  <c r="AZ51" i="373"/>
  <c r="BH51" i="373"/>
  <c r="BP51" i="373"/>
  <c r="BX51" i="373"/>
  <c r="AE52" i="373"/>
  <c r="BK52" i="373"/>
  <c r="BV53" i="373"/>
  <c r="BT54" i="373"/>
  <c r="AL54" i="373"/>
  <c r="BR54" i="373"/>
  <c r="BV55" i="373"/>
  <c r="AM55" i="373"/>
  <c r="BW56" i="373"/>
  <c r="AB56" i="373"/>
  <c r="AR56" i="373"/>
  <c r="BN56" i="373"/>
  <c r="I57" i="373"/>
  <c r="AG57" i="373"/>
  <c r="BM57" i="373"/>
  <c r="O51" i="373"/>
  <c r="W51" i="373"/>
  <c r="AE51" i="373"/>
  <c r="AM51" i="373"/>
  <c r="AU51" i="373"/>
  <c r="BC51" i="373"/>
  <c r="BK51" i="373"/>
  <c r="BS51" i="373"/>
  <c r="AN52" i="373"/>
  <c r="BT52" i="373"/>
  <c r="BQ53" i="373"/>
  <c r="AY53" i="373"/>
  <c r="V54" i="373"/>
  <c r="BA54" i="373"/>
  <c r="BE55" i="373"/>
  <c r="X51" i="373"/>
  <c r="AF51" i="373"/>
  <c r="AN51" i="373"/>
  <c r="AV51" i="373"/>
  <c r="BD51" i="373"/>
  <c r="BL51" i="373"/>
  <c r="O52" i="373"/>
  <c r="AU52" i="373"/>
  <c r="Z53" i="373"/>
  <c r="BF53" i="373"/>
  <c r="BB54" i="373"/>
  <c r="I55" i="373"/>
  <c r="BS55" i="373"/>
  <c r="V53" i="373"/>
  <c r="AD53" i="373"/>
  <c r="AL53" i="373"/>
  <c r="AT53" i="373"/>
  <c r="BB53" i="373"/>
  <c r="BJ53" i="373"/>
  <c r="BR53" i="373"/>
  <c r="Y54" i="373"/>
  <c r="AG54" i="373"/>
  <c r="AO54" i="373"/>
  <c r="AW54" i="373"/>
  <c r="BE54" i="373"/>
  <c r="BM54" i="373"/>
  <c r="BU54" i="373"/>
  <c r="O55" i="373"/>
  <c r="AE55" i="373"/>
  <c r="AU55" i="373"/>
  <c r="BK55" i="373"/>
  <c r="AJ56" i="373"/>
  <c r="BA56" i="373"/>
  <c r="BR57" i="373"/>
  <c r="AV57" i="373"/>
  <c r="Z58" i="373"/>
  <c r="BW58" i="373"/>
  <c r="H59" i="373"/>
  <c r="AI60" i="373"/>
  <c r="O53" i="373"/>
  <c r="W53" i="373"/>
  <c r="AE53" i="373"/>
  <c r="AM53" i="373"/>
  <c r="AU53" i="373"/>
  <c r="BC53" i="373"/>
  <c r="BK53" i="373"/>
  <c r="BS53" i="373"/>
  <c r="AH54" i="373"/>
  <c r="AP54" i="373"/>
  <c r="AX54" i="373"/>
  <c r="BF54" i="373"/>
  <c r="BN54" i="373"/>
  <c r="BV54" i="373"/>
  <c r="AG55" i="373"/>
  <c r="AW55" i="373"/>
  <c r="BM55" i="373"/>
  <c r="U56" i="373"/>
  <c r="AK56" i="373"/>
  <c r="AW57" i="373"/>
  <c r="K58" i="373"/>
  <c r="AA58" i="373"/>
  <c r="BO60" i="373"/>
  <c r="X53" i="373"/>
  <c r="AN53" i="373"/>
  <c r="AV53" i="373"/>
  <c r="BD53" i="373"/>
  <c r="BL53" i="373"/>
  <c r="BT53" i="373"/>
  <c r="AA54" i="373"/>
  <c r="AI54" i="373"/>
  <c r="AQ54" i="373"/>
  <c r="AY54" i="373"/>
  <c r="BG54" i="373"/>
  <c r="BO54" i="373"/>
  <c r="BW54" i="373"/>
  <c r="R55" i="373"/>
  <c r="AH55" i="373"/>
  <c r="AX55" i="373"/>
  <c r="BN55" i="373"/>
  <c r="X57" i="373"/>
  <c r="BD57" i="373"/>
  <c r="AB58" i="373"/>
  <c r="AY58" i="373"/>
  <c r="Y53" i="373"/>
  <c r="AG53" i="373"/>
  <c r="AO53" i="373"/>
  <c r="AW53" i="373"/>
  <c r="BE53" i="373"/>
  <c r="BM53" i="373"/>
  <c r="L54" i="373"/>
  <c r="T54" i="373"/>
  <c r="AB54" i="373"/>
  <c r="AJ54" i="373"/>
  <c r="AR54" i="373"/>
  <c r="AZ54" i="373"/>
  <c r="BH54" i="373"/>
  <c r="BP54" i="373"/>
  <c r="BX54" i="373"/>
  <c r="AI55" i="373"/>
  <c r="AY55" i="373"/>
  <c r="BO55" i="373"/>
  <c r="BI56" i="373"/>
  <c r="Y57" i="373"/>
  <c r="BE57" i="373"/>
  <c r="BS59" i="373"/>
  <c r="AJ59" i="373"/>
  <c r="AY60" i="373"/>
  <c r="BL57" i="373"/>
  <c r="R58" i="373"/>
  <c r="AI58" i="373"/>
  <c r="BG58" i="373"/>
  <c r="AJ58" i="373"/>
  <c r="T53" i="373"/>
  <c r="AB53" i="373"/>
  <c r="AJ53" i="373"/>
  <c r="AR53" i="373"/>
  <c r="BH53" i="373"/>
  <c r="BP53" i="373"/>
  <c r="BX53" i="373"/>
  <c r="O54" i="373"/>
  <c r="W54" i="373"/>
  <c r="AE54" i="373"/>
  <c r="AM54" i="373"/>
  <c r="BC54" i="373"/>
  <c r="BK54" i="373"/>
  <c r="BS54" i="373"/>
  <c r="Z55" i="373"/>
  <c r="BF55" i="373"/>
  <c r="BQ56" i="373"/>
  <c r="AN57" i="373"/>
  <c r="BT57" i="373"/>
  <c r="BO58" i="373"/>
  <c r="U53" i="373"/>
  <c r="AC53" i="373"/>
  <c r="AS53" i="373"/>
  <c r="BA53" i="373"/>
  <c r="BI53" i="373"/>
  <c r="H54" i="373"/>
  <c r="X54" i="373"/>
  <c r="AN54" i="373"/>
  <c r="AV54" i="373"/>
  <c r="BD54" i="373"/>
  <c r="BL54" i="373"/>
  <c r="BT55" i="373"/>
  <c r="BL55" i="373"/>
  <c r="BD55" i="373"/>
  <c r="AV55" i="373"/>
  <c r="AN55" i="373"/>
  <c r="AF55" i="373"/>
  <c r="X55" i="373"/>
  <c r="H55" i="373"/>
  <c r="BR55" i="373"/>
  <c r="BJ55" i="373"/>
  <c r="BB55" i="373"/>
  <c r="AT55" i="373"/>
  <c r="AL55" i="373"/>
  <c r="AD55" i="373"/>
  <c r="V55" i="373"/>
  <c r="N55" i="373"/>
  <c r="BQ55" i="373"/>
  <c r="BI55" i="373"/>
  <c r="BA55" i="373"/>
  <c r="AS55" i="373"/>
  <c r="AK55" i="373"/>
  <c r="AC55" i="373"/>
  <c r="U55" i="373"/>
  <c r="M55" i="373"/>
  <c r="BX55" i="373"/>
  <c r="BP55" i="373"/>
  <c r="BH55" i="373"/>
  <c r="AZ55" i="373"/>
  <c r="AR55" i="373"/>
  <c r="AJ55" i="373"/>
  <c r="AB55" i="373"/>
  <c r="K55" i="373"/>
  <c r="AA55" i="373"/>
  <c r="AQ55" i="373"/>
  <c r="BG55" i="373"/>
  <c r="BW55" i="373"/>
  <c r="AO57" i="373"/>
  <c r="BU57" i="373"/>
  <c r="AQ58" i="373"/>
  <c r="AZ56" i="373"/>
  <c r="BH56" i="373"/>
  <c r="BP56" i="373"/>
  <c r="BX56" i="373"/>
  <c r="O57" i="373"/>
  <c r="W57" i="373"/>
  <c r="AE57" i="373"/>
  <c r="AM57" i="373"/>
  <c r="AU57" i="373"/>
  <c r="BC57" i="373"/>
  <c r="BK57" i="373"/>
  <c r="BS57" i="373"/>
  <c r="AH58" i="373"/>
  <c r="AX58" i="373"/>
  <c r="BF58" i="373"/>
  <c r="BN58" i="373"/>
  <c r="BV58" i="373"/>
  <c r="BW59" i="373"/>
  <c r="AA60" i="373"/>
  <c r="BG60" i="373"/>
  <c r="I61" i="373"/>
  <c r="BD61" i="373"/>
  <c r="AI59" i="373"/>
  <c r="BK60" i="373"/>
  <c r="AG61" i="373"/>
  <c r="AC62" i="373"/>
  <c r="AW62" i="373"/>
  <c r="BQ62" i="373"/>
  <c r="BG59" i="373"/>
  <c r="BQ61" i="373"/>
  <c r="W56" i="373"/>
  <c r="AE56" i="373"/>
  <c r="AM56" i="373"/>
  <c r="AU56" i="373"/>
  <c r="BC56" i="373"/>
  <c r="BK56" i="373"/>
  <c r="BS56" i="373"/>
  <c r="Z57" i="373"/>
  <c r="AH57" i="373"/>
  <c r="AX57" i="373"/>
  <c r="BF57" i="373"/>
  <c r="BN57" i="373"/>
  <c r="BV57" i="373"/>
  <c r="M58" i="373"/>
  <c r="U58" i="373"/>
  <c r="AC58" i="373"/>
  <c r="AS58" i="373"/>
  <c r="BA58" i="373"/>
  <c r="BI58" i="373"/>
  <c r="BQ58" i="373"/>
  <c r="S59" i="373"/>
  <c r="AM60" i="373"/>
  <c r="BS60" i="373"/>
  <c r="H56" i="373"/>
  <c r="P56" i="373"/>
  <c r="X56" i="373"/>
  <c r="AN56" i="373"/>
  <c r="AV56" i="373"/>
  <c r="BD56" i="373"/>
  <c r="BL56" i="373"/>
  <c r="BT56" i="373"/>
  <c r="K57" i="373"/>
  <c r="AI57" i="373"/>
  <c r="AQ57" i="373"/>
  <c r="AY57" i="373"/>
  <c r="BG57" i="373"/>
  <c r="BW57" i="373"/>
  <c r="V58" i="373"/>
  <c r="AD58" i="373"/>
  <c r="AL58" i="373"/>
  <c r="AT58" i="373"/>
  <c r="BB58" i="373"/>
  <c r="BJ58" i="373"/>
  <c r="BR58" i="373"/>
  <c r="AQ59" i="373"/>
  <c r="K60" i="373"/>
  <c r="AQ60" i="373"/>
  <c r="BW60" i="373"/>
  <c r="AO61" i="373"/>
  <c r="I62" i="373"/>
  <c r="I56" i="373"/>
  <c r="Y56" i="373"/>
  <c r="AG56" i="373"/>
  <c r="AO56" i="373"/>
  <c r="AW56" i="373"/>
  <c r="BE56" i="373"/>
  <c r="BM56" i="373"/>
  <c r="BU56" i="373"/>
  <c r="T57" i="373"/>
  <c r="AB57" i="373"/>
  <c r="AJ57" i="373"/>
  <c r="AR57" i="373"/>
  <c r="BH57" i="373"/>
  <c r="BP57" i="373"/>
  <c r="BX57" i="373"/>
  <c r="O58" i="373"/>
  <c r="W58" i="373"/>
  <c r="AE58" i="373"/>
  <c r="AM58" i="373"/>
  <c r="AU58" i="373"/>
  <c r="BC58" i="373"/>
  <c r="BK58" i="373"/>
  <c r="BS58" i="373"/>
  <c r="AU60" i="373"/>
  <c r="AC57" i="373"/>
  <c r="AS57" i="373"/>
  <c r="BA57" i="373"/>
  <c r="BI57" i="373"/>
  <c r="BQ57" i="373"/>
  <c r="BD58" i="373"/>
  <c r="BL58" i="373"/>
  <c r="AA59" i="373"/>
  <c r="Y61" i="373"/>
  <c r="K56" i="373"/>
  <c r="AA56" i="373"/>
  <c r="AI56" i="373"/>
  <c r="AQ56" i="373"/>
  <c r="AY56" i="373"/>
  <c r="BG56" i="373"/>
  <c r="BO56" i="373"/>
  <c r="AD57" i="373"/>
  <c r="AL57" i="373"/>
  <c r="AT57" i="373"/>
  <c r="BB57" i="373"/>
  <c r="Y58" i="373"/>
  <c r="AG58" i="373"/>
  <c r="AO58" i="373"/>
  <c r="AW58" i="373"/>
  <c r="BE58" i="373"/>
  <c r="BM58" i="373"/>
  <c r="AY59" i="373"/>
  <c r="BV60" i="373"/>
  <c r="BN60" i="373"/>
  <c r="BF60" i="373"/>
  <c r="AX60" i="373"/>
  <c r="AP60" i="373"/>
  <c r="AH60" i="373"/>
  <c r="Z60" i="373"/>
  <c r="R60" i="373"/>
  <c r="J60" i="373"/>
  <c r="BU60" i="373"/>
  <c r="BM60" i="373"/>
  <c r="BE60" i="373"/>
  <c r="AW60" i="373"/>
  <c r="AO60" i="373"/>
  <c r="AG60" i="373"/>
  <c r="Y60" i="373"/>
  <c r="BT60" i="373"/>
  <c r="BL60" i="373"/>
  <c r="BD60" i="373"/>
  <c r="AV60" i="373"/>
  <c r="AN60" i="373"/>
  <c r="AF60" i="373"/>
  <c r="X60" i="373"/>
  <c r="BR60" i="373"/>
  <c r="BJ60" i="373"/>
  <c r="BB60" i="373"/>
  <c r="AT60" i="373"/>
  <c r="AL60" i="373"/>
  <c r="AD60" i="373"/>
  <c r="N60" i="373"/>
  <c r="BQ60" i="373"/>
  <c r="BI60" i="373"/>
  <c r="BA60" i="373"/>
  <c r="AS60" i="373"/>
  <c r="AK60" i="373"/>
  <c r="AC60" i="373"/>
  <c r="U60" i="373"/>
  <c r="M60" i="373"/>
  <c r="A60" i="373"/>
  <c r="BX60" i="373"/>
  <c r="BP60" i="373"/>
  <c r="BH60" i="373"/>
  <c r="AZ60" i="373"/>
  <c r="AR60" i="373"/>
  <c r="AJ60" i="373"/>
  <c r="AB60" i="373"/>
  <c r="T60" i="373"/>
  <c r="W60" i="373"/>
  <c r="BC60" i="373"/>
  <c r="I59" i="373"/>
  <c r="Y59" i="373"/>
  <c r="AG59" i="373"/>
  <c r="AO59" i="373"/>
  <c r="AW59" i="373"/>
  <c r="BE59" i="373"/>
  <c r="BM59" i="373"/>
  <c r="BU59" i="373"/>
  <c r="BX61" i="373"/>
  <c r="BP61" i="373"/>
  <c r="BH61" i="373"/>
  <c r="AZ61" i="373"/>
  <c r="BW61" i="373"/>
  <c r="BO61" i="373"/>
  <c r="BG61" i="373"/>
  <c r="AY61" i="373"/>
  <c r="BU61" i="373"/>
  <c r="BM61" i="373"/>
  <c r="O61" i="373"/>
  <c r="W61" i="373"/>
  <c r="AE61" i="373"/>
  <c r="AM61" i="373"/>
  <c r="AU61" i="373"/>
  <c r="BE61" i="373"/>
  <c r="BR61" i="373"/>
  <c r="R62" i="373"/>
  <c r="AF62" i="373"/>
  <c r="AY62" i="373"/>
  <c r="V63" i="373"/>
  <c r="BB63" i="373"/>
  <c r="AO64" i="373"/>
  <c r="BU64" i="373"/>
  <c r="T65" i="373"/>
  <c r="AZ65" i="373"/>
  <c r="Z59" i="373"/>
  <c r="AH59" i="373"/>
  <c r="AP59" i="373"/>
  <c r="AX59" i="373"/>
  <c r="BF59" i="373"/>
  <c r="BN59" i="373"/>
  <c r="BV59" i="373"/>
  <c r="H61" i="373"/>
  <c r="X61" i="373"/>
  <c r="AF61" i="373"/>
  <c r="AN61" i="373"/>
  <c r="AV61" i="373"/>
  <c r="BF61" i="373"/>
  <c r="BS61" i="373"/>
  <c r="S62" i="373"/>
  <c r="BW62" i="373"/>
  <c r="BQ63" i="373"/>
  <c r="X63" i="373"/>
  <c r="BD63" i="373"/>
  <c r="AQ64" i="373"/>
  <c r="BW64" i="373"/>
  <c r="BW65" i="373"/>
  <c r="V65" i="373"/>
  <c r="BB65" i="373"/>
  <c r="AW61" i="373"/>
  <c r="BI61" i="373"/>
  <c r="AI62" i="373"/>
  <c r="AD63" i="373"/>
  <c r="BJ63" i="373"/>
  <c r="AW64" i="373"/>
  <c r="AB65" i="373"/>
  <c r="BH65" i="373"/>
  <c r="BV62" i="373"/>
  <c r="X62" i="373"/>
  <c r="BG62" i="373"/>
  <c r="AF63" i="373"/>
  <c r="BL63" i="373"/>
  <c r="AY64" i="373"/>
  <c r="AD65" i="373"/>
  <c r="M59" i="373"/>
  <c r="U59" i="373"/>
  <c r="AC59" i="373"/>
  <c r="AK59" i="373"/>
  <c r="AS59" i="373"/>
  <c r="BA59" i="373"/>
  <c r="BI59" i="373"/>
  <c r="BQ59" i="373"/>
  <c r="AA61" i="373"/>
  <c r="AI61" i="373"/>
  <c r="AQ61" i="373"/>
  <c r="BA61" i="373"/>
  <c r="BK61" i="373"/>
  <c r="AL63" i="373"/>
  <c r="BR63" i="373"/>
  <c r="BT64" i="373"/>
  <c r="Y64" i="373"/>
  <c r="BE64" i="373"/>
  <c r="AJ65" i="373"/>
  <c r="BP65" i="373"/>
  <c r="N59" i="373"/>
  <c r="V59" i="373"/>
  <c r="AD59" i="373"/>
  <c r="AL59" i="373"/>
  <c r="AT59" i="373"/>
  <c r="BB59" i="373"/>
  <c r="BJ59" i="373"/>
  <c r="BR59" i="373"/>
  <c r="AB61" i="373"/>
  <c r="AJ61" i="373"/>
  <c r="AR61" i="373"/>
  <c r="BB61" i="373"/>
  <c r="BL61" i="373"/>
  <c r="Z62" i="373"/>
  <c r="AQ62" i="373"/>
  <c r="AN63" i="373"/>
  <c r="BT63" i="373"/>
  <c r="AA64" i="373"/>
  <c r="BG64" i="373"/>
  <c r="AL65" i="373"/>
  <c r="BR65" i="373"/>
  <c r="O59" i="373"/>
  <c r="W59" i="373"/>
  <c r="AE59" i="373"/>
  <c r="AM59" i="373"/>
  <c r="AU59" i="373"/>
  <c r="BC59" i="373"/>
  <c r="BK59" i="373"/>
  <c r="M61" i="373"/>
  <c r="U61" i="373"/>
  <c r="AC61" i="373"/>
  <c r="AS61" i="373"/>
  <c r="BC61" i="373"/>
  <c r="BN61" i="373"/>
  <c r="AA62" i="373"/>
  <c r="N63" i="373"/>
  <c r="AT63" i="373"/>
  <c r="AG64" i="373"/>
  <c r="BM64" i="373"/>
  <c r="AR65" i="373"/>
  <c r="BX65" i="373"/>
  <c r="AV63" i="373"/>
  <c r="AI64" i="373"/>
  <c r="BO64" i="373"/>
  <c r="AT65" i="373"/>
  <c r="T62" i="373"/>
  <c r="AB62" i="373"/>
  <c r="AJ62" i="373"/>
  <c r="AR62" i="373"/>
  <c r="AZ62" i="373"/>
  <c r="BH62" i="373"/>
  <c r="BP62" i="373"/>
  <c r="BX62" i="373"/>
  <c r="W63" i="373"/>
  <c r="AE63" i="373"/>
  <c r="AM63" i="373"/>
  <c r="AU63" i="373"/>
  <c r="BC63" i="373"/>
  <c r="BK63" i="373"/>
  <c r="BS63" i="373"/>
  <c r="R64" i="373"/>
  <c r="Z64" i="373"/>
  <c r="AH64" i="373"/>
  <c r="AX64" i="373"/>
  <c r="BF64" i="373"/>
  <c r="BN64" i="373"/>
  <c r="BV64" i="373"/>
  <c r="M65" i="373"/>
  <c r="U65" i="373"/>
  <c r="AC65" i="373"/>
  <c r="AK65" i="373"/>
  <c r="AS65" i="373"/>
  <c r="BA65" i="373"/>
  <c r="BI65" i="373"/>
  <c r="BQ65" i="373"/>
  <c r="V62" i="373"/>
  <c r="AD62" i="373"/>
  <c r="AL62" i="373"/>
  <c r="AT62" i="373"/>
  <c r="BB62" i="373"/>
  <c r="BJ62" i="373"/>
  <c r="BR62" i="373"/>
  <c r="Y63" i="373"/>
  <c r="AG63" i="373"/>
  <c r="AO63" i="373"/>
  <c r="AW63" i="373"/>
  <c r="BE63" i="373"/>
  <c r="BM63" i="373"/>
  <c r="BU63" i="373"/>
  <c r="T64" i="373"/>
  <c r="AB64" i="373"/>
  <c r="AJ64" i="373"/>
  <c r="AR64" i="373"/>
  <c r="BH64" i="373"/>
  <c r="BP64" i="373"/>
  <c r="BX64" i="373"/>
  <c r="O65" i="373"/>
  <c r="W65" i="373"/>
  <c r="AE65" i="373"/>
  <c r="AM65" i="373"/>
  <c r="BC65" i="373"/>
  <c r="BK65" i="373"/>
  <c r="BS65" i="373"/>
  <c r="O62" i="373"/>
  <c r="W62" i="373"/>
  <c r="AE62" i="373"/>
  <c r="AM62" i="373"/>
  <c r="AU62" i="373"/>
  <c r="BC62" i="373"/>
  <c r="BK62" i="373"/>
  <c r="BS62" i="373"/>
  <c r="J63" i="373"/>
  <c r="Z63" i="373"/>
  <c r="AH63" i="373"/>
  <c r="AX63" i="373"/>
  <c r="BF63" i="373"/>
  <c r="BN63" i="373"/>
  <c r="BV63" i="373"/>
  <c r="A64" i="373"/>
  <c r="U64" i="373"/>
  <c r="AC64" i="373"/>
  <c r="AS64" i="373"/>
  <c r="BA64" i="373"/>
  <c r="BI64" i="373"/>
  <c r="BQ64" i="373"/>
  <c r="X65" i="373"/>
  <c r="AF65" i="373"/>
  <c r="AN65" i="373"/>
  <c r="AV65" i="373"/>
  <c r="BD65" i="373"/>
  <c r="BL65" i="373"/>
  <c r="AN62" i="373"/>
  <c r="AV62" i="373"/>
  <c r="BD62" i="373"/>
  <c r="BL62" i="373"/>
  <c r="K63" i="373"/>
  <c r="S63" i="373"/>
  <c r="AI63" i="373"/>
  <c r="AQ63" i="373"/>
  <c r="AY63" i="373"/>
  <c r="BG63" i="373"/>
  <c r="BO63" i="373"/>
  <c r="BW63" i="373"/>
  <c r="N64" i="373"/>
  <c r="AD64" i="373"/>
  <c r="AL64" i="373"/>
  <c r="AT64" i="373"/>
  <c r="BB64" i="373"/>
  <c r="BJ64" i="373"/>
  <c r="BR64" i="373"/>
  <c r="Y65" i="373"/>
  <c r="AG65" i="373"/>
  <c r="AO65" i="373"/>
  <c r="AW65" i="373"/>
  <c r="BE65" i="373"/>
  <c r="BM65" i="373"/>
  <c r="AB63" i="373"/>
  <c r="AJ63" i="373"/>
  <c r="AR63" i="373"/>
  <c r="BH63" i="373"/>
  <c r="BP63" i="373"/>
  <c r="BX63" i="373"/>
  <c r="O64" i="373"/>
  <c r="W64" i="373"/>
  <c r="AE64" i="373"/>
  <c r="AM64" i="373"/>
  <c r="BC64" i="373"/>
  <c r="BK64" i="373"/>
  <c r="BS64" i="373"/>
  <c r="R65" i="373"/>
  <c r="Z65" i="373"/>
  <c r="AH65" i="373"/>
  <c r="AP65" i="373"/>
  <c r="AX65" i="373"/>
  <c r="BF65" i="373"/>
  <c r="BN65" i="373"/>
  <c r="BV65" i="373"/>
  <c r="AH62" i="373"/>
  <c r="AX62" i="373"/>
  <c r="BF62" i="373"/>
  <c r="BN62" i="373"/>
  <c r="M63" i="373"/>
  <c r="U63" i="373"/>
  <c r="AC63" i="373"/>
  <c r="AS63" i="373"/>
  <c r="BA63" i="373"/>
  <c r="BI63" i="373"/>
  <c r="P64" i="373"/>
  <c r="X64" i="373"/>
  <c r="AF64" i="373"/>
  <c r="AN64" i="373"/>
  <c r="AV64" i="373"/>
  <c r="BD64" i="373"/>
  <c r="BL64" i="373"/>
  <c r="K65" i="373"/>
  <c r="AA65" i="373"/>
  <c r="AI65" i="373"/>
  <c r="AQ65" i="373"/>
  <c r="AY65" i="373"/>
  <c r="BG65" i="373"/>
  <c r="BO65" i="373"/>
  <c r="O218" i="372"/>
  <c r="B218" i="372" s="1"/>
  <c r="O184" i="372"/>
  <c r="B184" i="372" s="1"/>
  <c r="O150" i="372"/>
  <c r="B150" i="372" s="1"/>
  <c r="O82" i="372"/>
  <c r="B82" i="372" s="1"/>
  <c r="O116" i="372"/>
  <c r="B116" i="372" s="1"/>
  <c r="O221" i="372"/>
  <c r="B221" i="372" s="1"/>
  <c r="O187" i="372"/>
  <c r="B187" i="372" s="1"/>
  <c r="O153" i="372"/>
  <c r="B153" i="372" s="1"/>
  <c r="O85" i="372"/>
  <c r="B85" i="372" s="1"/>
  <c r="O119" i="372"/>
  <c r="B119" i="372" s="1"/>
  <c r="O222" i="372"/>
  <c r="B222" i="372" s="1"/>
  <c r="O188" i="372"/>
  <c r="B188" i="372" s="1"/>
  <c r="O154" i="372"/>
  <c r="B154" i="372" s="1"/>
  <c r="O120" i="372"/>
  <c r="B120" i="372" s="1"/>
  <c r="O86" i="372"/>
  <c r="B86" i="372" s="1"/>
  <c r="O223" i="372"/>
  <c r="B223" i="372" s="1"/>
  <c r="O189" i="372"/>
  <c r="B189" i="372" s="1"/>
  <c r="O155" i="372"/>
  <c r="B155" i="372" s="1"/>
  <c r="O87" i="372"/>
  <c r="B87" i="372" s="1"/>
  <c r="O121" i="372"/>
  <c r="B121" i="372" s="1"/>
  <c r="O224" i="372"/>
  <c r="B224" i="372" s="1"/>
  <c r="O190" i="372"/>
  <c r="B190" i="372" s="1"/>
  <c r="O156" i="372"/>
  <c r="B156" i="372" s="1"/>
  <c r="O88" i="372"/>
  <c r="B88" i="372" s="1"/>
  <c r="O122" i="372"/>
  <c r="B122" i="372" s="1"/>
  <c r="AF51" i="372"/>
  <c r="F120" i="372"/>
  <c r="BQ233" i="372"/>
  <c r="BI233" i="372"/>
  <c r="BA233" i="372"/>
  <c r="AS233" i="372"/>
  <c r="AK233" i="372"/>
  <c r="AC233" i="372"/>
  <c r="U233" i="372"/>
  <c r="BQ199" i="372"/>
  <c r="BI199" i="372"/>
  <c r="BA199" i="372"/>
  <c r="AS199" i="372"/>
  <c r="AK199" i="372"/>
  <c r="AC199" i="372"/>
  <c r="U199" i="372"/>
  <c r="BX233" i="372"/>
  <c r="BP233" i="372"/>
  <c r="BH233" i="372"/>
  <c r="AZ233" i="372"/>
  <c r="AR233" i="372"/>
  <c r="AJ233" i="372"/>
  <c r="AB233" i="372"/>
  <c r="T233" i="372"/>
  <c r="BX199" i="372"/>
  <c r="BP199" i="372"/>
  <c r="BH199" i="372"/>
  <c r="AZ199" i="372"/>
  <c r="AR199" i="372"/>
  <c r="AJ199" i="372"/>
  <c r="AB199" i="372"/>
  <c r="T199" i="372"/>
  <c r="BW233" i="372"/>
  <c r="BO233" i="372"/>
  <c r="BG233" i="372"/>
  <c r="AY233" i="372"/>
  <c r="AQ233" i="372"/>
  <c r="AI233" i="372"/>
  <c r="AA233" i="372"/>
  <c r="S233" i="372"/>
  <c r="BW199" i="372"/>
  <c r="BO199" i="372"/>
  <c r="BG199" i="372"/>
  <c r="AY199" i="372"/>
  <c r="AQ199" i="372"/>
  <c r="AI199" i="372"/>
  <c r="AA199" i="372"/>
  <c r="S199" i="372"/>
  <c r="BV233" i="372"/>
  <c r="BN233" i="372"/>
  <c r="BF233" i="372"/>
  <c r="AX233" i="372"/>
  <c r="AP233" i="372"/>
  <c r="AH233" i="372"/>
  <c r="Z233" i="372"/>
  <c r="R233" i="372"/>
  <c r="BV199" i="372"/>
  <c r="BN199" i="372"/>
  <c r="BF199" i="372"/>
  <c r="AX199" i="372"/>
  <c r="AP199" i="372"/>
  <c r="AH199" i="372"/>
  <c r="Z199" i="372"/>
  <c r="R199" i="372"/>
  <c r="BU233" i="372"/>
  <c r="BM233" i="372"/>
  <c r="BE233" i="372"/>
  <c r="AW233" i="372"/>
  <c r="AO233" i="372"/>
  <c r="AG233" i="372"/>
  <c r="Y233" i="372"/>
  <c r="Q233" i="372"/>
  <c r="BU199" i="372"/>
  <c r="BM199" i="372"/>
  <c r="BE199" i="372"/>
  <c r="AW199" i="372"/>
  <c r="AO199" i="372"/>
  <c r="AG199" i="372"/>
  <c r="Y199" i="372"/>
  <c r="Q199" i="372"/>
  <c r="F65" i="372" s="1" a="1"/>
  <c r="F65" i="372" s="1"/>
  <c r="BS233" i="372"/>
  <c r="BK233" i="372"/>
  <c r="BC233" i="372"/>
  <c r="AU233" i="372"/>
  <c r="AM233" i="372"/>
  <c r="AE233" i="372"/>
  <c r="W233" i="372"/>
  <c r="BR233" i="372"/>
  <c r="BJ233" i="372"/>
  <c r="BB233" i="372"/>
  <c r="AT233" i="372"/>
  <c r="AL233" i="372"/>
  <c r="AD233" i="372"/>
  <c r="V233" i="372"/>
  <c r="BT233" i="372"/>
  <c r="BL199" i="372"/>
  <c r="AT199" i="372"/>
  <c r="W199" i="372"/>
  <c r="BL233" i="372"/>
  <c r="BK199" i="372"/>
  <c r="AN199" i="372"/>
  <c r="V199" i="372"/>
  <c r="BQ165" i="372"/>
  <c r="BI165" i="372"/>
  <c r="BA165" i="372"/>
  <c r="AS165" i="372"/>
  <c r="AK165" i="372"/>
  <c r="AC165" i="372"/>
  <c r="U165" i="372"/>
  <c r="BD233" i="372"/>
  <c r="BJ199" i="372"/>
  <c r="AM199" i="372"/>
  <c r="BX165" i="372"/>
  <c r="BP165" i="372"/>
  <c r="BH165" i="372"/>
  <c r="AZ165" i="372"/>
  <c r="AR165" i="372"/>
  <c r="AJ165" i="372"/>
  <c r="AB165" i="372"/>
  <c r="T165" i="372"/>
  <c r="AV233" i="372"/>
  <c r="BD199" i="372"/>
  <c r="AL199" i="372"/>
  <c r="AN233" i="372"/>
  <c r="BC199" i="372"/>
  <c r="AF199" i="372"/>
  <c r="AF233" i="372"/>
  <c r="BT199" i="372"/>
  <c r="BB199" i="372"/>
  <c r="AE199" i="372"/>
  <c r="BU165" i="372"/>
  <c r="BM165" i="372"/>
  <c r="BE165" i="372"/>
  <c r="AW165" i="372"/>
  <c r="AO165" i="372"/>
  <c r="AG165" i="372"/>
  <c r="Y165" i="372"/>
  <c r="Q165" i="372"/>
  <c r="F64" i="372" s="1" a="1"/>
  <c r="F64" i="372" s="1"/>
  <c r="X233" i="372"/>
  <c r="BR199" i="372"/>
  <c r="AU199" i="372"/>
  <c r="X199" i="372"/>
  <c r="BS165" i="372"/>
  <c r="BF165" i="372"/>
  <c r="AT165" i="372"/>
  <c r="AF165" i="372"/>
  <c r="S165" i="372"/>
  <c r="BU131" i="372"/>
  <c r="BM131" i="372"/>
  <c r="BE131" i="372"/>
  <c r="AW131" i="372"/>
  <c r="AO131" i="372"/>
  <c r="AG131" i="372"/>
  <c r="Y131" i="372"/>
  <c r="Q131" i="372"/>
  <c r="BS199" i="372"/>
  <c r="BR165" i="372"/>
  <c r="BD165" i="372"/>
  <c r="AQ165" i="372"/>
  <c r="AE165" i="372"/>
  <c r="R165" i="372"/>
  <c r="AV199" i="372"/>
  <c r="BO165" i="372"/>
  <c r="BC165" i="372"/>
  <c r="AP165" i="372"/>
  <c r="AD165" i="372"/>
  <c r="AD199" i="372"/>
  <c r="BN165" i="372"/>
  <c r="BB165" i="372"/>
  <c r="AN165" i="372"/>
  <c r="AA165" i="372"/>
  <c r="BL165" i="372"/>
  <c r="AY165" i="372"/>
  <c r="AM165" i="372"/>
  <c r="Z165" i="372"/>
  <c r="BW165" i="372"/>
  <c r="BK165" i="372"/>
  <c r="AX165" i="372"/>
  <c r="AL165" i="372"/>
  <c r="X165" i="372"/>
  <c r="BV165" i="372"/>
  <c r="BJ165" i="372"/>
  <c r="AV165" i="372"/>
  <c r="AI165" i="372"/>
  <c r="W165" i="372"/>
  <c r="BW131" i="372"/>
  <c r="BO131" i="372"/>
  <c r="BG131" i="372"/>
  <c r="AY131" i="372"/>
  <c r="AQ131" i="372"/>
  <c r="AI131" i="372"/>
  <c r="AA131" i="372"/>
  <c r="S131" i="372"/>
  <c r="BT165" i="372"/>
  <c r="BG165" i="372"/>
  <c r="AU165" i="372"/>
  <c r="AH165" i="372"/>
  <c r="V165" i="372"/>
  <c r="BV131" i="372"/>
  <c r="BN131" i="372"/>
  <c r="BF131" i="372"/>
  <c r="AX131" i="372"/>
  <c r="AP131" i="372"/>
  <c r="AH131" i="372"/>
  <c r="Z131" i="372"/>
  <c r="R131" i="372"/>
  <c r="BT131" i="372"/>
  <c r="BI131" i="372"/>
  <c r="AU131" i="372"/>
  <c r="AJ131" i="372"/>
  <c r="V131" i="372"/>
  <c r="BR97" i="372"/>
  <c r="BJ97" i="372"/>
  <c r="BB97" i="372"/>
  <c r="AT97" i="372"/>
  <c r="AL97" i="372"/>
  <c r="AD97" i="372"/>
  <c r="V97" i="372"/>
  <c r="BS131" i="372"/>
  <c r="BH131" i="372"/>
  <c r="AT131" i="372"/>
  <c r="AF131" i="372"/>
  <c r="U131" i="372"/>
  <c r="BQ97" i="372"/>
  <c r="BI97" i="372"/>
  <c r="BA97" i="372"/>
  <c r="AS97" i="372"/>
  <c r="AK97" i="372"/>
  <c r="AC97" i="372"/>
  <c r="U97" i="372"/>
  <c r="BR131" i="372"/>
  <c r="BD131" i="372"/>
  <c r="AS131" i="372"/>
  <c r="AE131" i="372"/>
  <c r="T131" i="372"/>
  <c r="BX97" i="372"/>
  <c r="BP97" i="372"/>
  <c r="BH97" i="372"/>
  <c r="AZ97" i="372"/>
  <c r="AR97" i="372"/>
  <c r="AJ97" i="372"/>
  <c r="AB97" i="372"/>
  <c r="T97" i="372"/>
  <c r="BQ131" i="372"/>
  <c r="BC131" i="372"/>
  <c r="AR131" i="372"/>
  <c r="AD131" i="372"/>
  <c r="BW97" i="372"/>
  <c r="BO97" i="372"/>
  <c r="BG97" i="372"/>
  <c r="AY97" i="372"/>
  <c r="AQ97" i="372"/>
  <c r="AI97" i="372"/>
  <c r="AA97" i="372"/>
  <c r="S97" i="372"/>
  <c r="BP131" i="372"/>
  <c r="BB131" i="372"/>
  <c r="AN131" i="372"/>
  <c r="AC131" i="372"/>
  <c r="BV97" i="372"/>
  <c r="BN97" i="372"/>
  <c r="BF97" i="372"/>
  <c r="AX97" i="372"/>
  <c r="AP97" i="372"/>
  <c r="AH97" i="372"/>
  <c r="Z97" i="372"/>
  <c r="R97" i="372"/>
  <c r="BL131" i="372"/>
  <c r="BA131" i="372"/>
  <c r="AM131" i="372"/>
  <c r="AB131" i="372"/>
  <c r="BU97" i="372"/>
  <c r="BM97" i="372"/>
  <c r="BE97" i="372"/>
  <c r="AW97" i="372"/>
  <c r="AO97" i="372"/>
  <c r="AG97" i="372"/>
  <c r="Y97" i="372"/>
  <c r="Q97" i="372"/>
  <c r="BK131" i="372"/>
  <c r="AZ131" i="372"/>
  <c r="AL131" i="372"/>
  <c r="X131" i="372"/>
  <c r="BT97" i="372"/>
  <c r="BL97" i="372"/>
  <c r="BD97" i="372"/>
  <c r="AV97" i="372"/>
  <c r="AN97" i="372"/>
  <c r="AF97" i="372"/>
  <c r="X97" i="372"/>
  <c r="BX131" i="372"/>
  <c r="BJ131" i="372"/>
  <c r="AV131" i="372"/>
  <c r="AK131" i="372"/>
  <c r="W131" i="372"/>
  <c r="BS97" i="372"/>
  <c r="BK97" i="372"/>
  <c r="BC97" i="372"/>
  <c r="AU97" i="372"/>
  <c r="AM97" i="372"/>
  <c r="AE97" i="372"/>
  <c r="W97" i="372"/>
  <c r="O217" i="372"/>
  <c r="B217" i="372" s="1"/>
  <c r="O183" i="372"/>
  <c r="B183" i="372" s="1"/>
  <c r="O149" i="372"/>
  <c r="B149" i="372" s="1"/>
  <c r="O115" i="372"/>
  <c r="B115" i="372" s="1"/>
  <c r="O81" i="372"/>
  <c r="B81" i="372" s="1"/>
  <c r="AF50" i="372"/>
  <c r="CB76" i="372"/>
  <c r="CC76" i="372" s="1"/>
  <c r="CD76" i="372" s="1"/>
  <c r="CB77" i="372"/>
  <c r="CB78" i="372"/>
  <c r="CB79" i="372"/>
  <c r="CB80" i="372"/>
  <c r="CB81" i="372"/>
  <c r="CB82" i="372"/>
  <c r="CB83" i="372"/>
  <c r="O216" i="372"/>
  <c r="B216" i="372" s="1"/>
  <c r="O182" i="372"/>
  <c r="B182" i="372" s="1"/>
  <c r="O148" i="372"/>
  <c r="B148" i="372" s="1"/>
  <c r="O80" i="372"/>
  <c r="B80" i="372" s="1"/>
  <c r="O114" i="372"/>
  <c r="B114" i="372" s="1"/>
  <c r="O230" i="372"/>
  <c r="B230" i="372" s="1"/>
  <c r="O196" i="372"/>
  <c r="B196" i="372" s="1"/>
  <c r="O162" i="372"/>
  <c r="B162" i="372" s="1"/>
  <c r="O128" i="372"/>
  <c r="B128" i="372" s="1"/>
  <c r="O94" i="372"/>
  <c r="B94" i="372" s="1"/>
  <c r="K73" i="372"/>
  <c r="AZ29" i="372" s="1"/>
  <c r="F84" i="372"/>
  <c r="F85" i="372"/>
  <c r="F114" i="372"/>
  <c r="F115" i="372"/>
  <c r="F119" i="372"/>
  <c r="CD21" i="372"/>
  <c r="O215" i="372"/>
  <c r="B215" i="372" s="1"/>
  <c r="O181" i="372"/>
  <c r="B181" i="372" s="1"/>
  <c r="O147" i="372"/>
  <c r="B147" i="372" s="1"/>
  <c r="O79" i="372"/>
  <c r="B79" i="372" s="1"/>
  <c r="O113" i="372"/>
  <c r="B113" i="372" s="1"/>
  <c r="O229" i="372"/>
  <c r="B229" i="372" s="1"/>
  <c r="O195" i="372"/>
  <c r="B195" i="372" s="1"/>
  <c r="O161" i="372"/>
  <c r="B161" i="372" s="1"/>
  <c r="O93" i="372"/>
  <c r="B93" i="372" s="1"/>
  <c r="O127" i="372"/>
  <c r="B127" i="372" s="1"/>
  <c r="F86" i="372"/>
  <c r="F87" i="372"/>
  <c r="F88" i="372"/>
  <c r="F89" i="372"/>
  <c r="F90" i="372"/>
  <c r="F91" i="372"/>
  <c r="F92" i="372"/>
  <c r="F93" i="372"/>
  <c r="F94" i="372"/>
  <c r="O214" i="372"/>
  <c r="B214" i="372" s="1"/>
  <c r="O180" i="372"/>
  <c r="B180" i="372" s="1"/>
  <c r="O146" i="372"/>
  <c r="B146" i="372" s="1"/>
  <c r="O112" i="372"/>
  <c r="B112" i="372" s="1"/>
  <c r="O78" i="372"/>
  <c r="B78" i="372" s="1"/>
  <c r="AF47" i="372"/>
  <c r="O228" i="372"/>
  <c r="B228" i="372" s="1"/>
  <c r="O194" i="372"/>
  <c r="B194" i="372" s="1"/>
  <c r="O160" i="372"/>
  <c r="B160" i="372" s="1"/>
  <c r="O126" i="372"/>
  <c r="B126" i="372" s="1"/>
  <c r="O92" i="372"/>
  <c r="B92" i="372" s="1"/>
  <c r="O213" i="372"/>
  <c r="B213" i="372" s="1"/>
  <c r="O179" i="372"/>
  <c r="B179" i="372" s="1"/>
  <c r="O145" i="372"/>
  <c r="B145" i="372" s="1"/>
  <c r="O77" i="372"/>
  <c r="B77" i="372" s="1"/>
  <c r="O111" i="372"/>
  <c r="B111" i="372" s="1"/>
  <c r="O227" i="372"/>
  <c r="B227" i="372" s="1"/>
  <c r="O193" i="372"/>
  <c r="B193" i="372" s="1"/>
  <c r="O159" i="372"/>
  <c r="B159" i="372" s="1"/>
  <c r="O91" i="372"/>
  <c r="B91" i="372" s="1"/>
  <c r="O125" i="372"/>
  <c r="B125" i="372" s="1"/>
  <c r="F112" i="372"/>
  <c r="O212" i="372"/>
  <c r="B212" i="372" s="1"/>
  <c r="O178" i="372"/>
  <c r="B178" i="372" s="1"/>
  <c r="O144" i="372"/>
  <c r="B144" i="372" s="1"/>
  <c r="O76" i="372"/>
  <c r="B76" i="372" s="1"/>
  <c r="O110" i="372"/>
  <c r="B110" i="372" s="1"/>
  <c r="O226" i="372"/>
  <c r="B226" i="372" s="1"/>
  <c r="O192" i="372"/>
  <c r="B192" i="372" s="1"/>
  <c r="O158" i="372"/>
  <c r="B158" i="372" s="1"/>
  <c r="O90" i="372"/>
  <c r="B90" i="372" s="1"/>
  <c r="O124" i="372"/>
  <c r="B124" i="372" s="1"/>
  <c r="AF53" i="372"/>
  <c r="E75" i="372"/>
  <c r="E86" i="372"/>
  <c r="E87" i="372"/>
  <c r="F116" i="372"/>
  <c r="F118" i="372"/>
  <c r="F122" i="372"/>
  <c r="O211" i="372"/>
  <c r="B211" i="372" s="1"/>
  <c r="O177" i="372"/>
  <c r="B177" i="372" s="1"/>
  <c r="O143" i="372"/>
  <c r="B143" i="372" s="1"/>
  <c r="O109" i="372"/>
  <c r="B109" i="372" s="1"/>
  <c r="O75" i="372"/>
  <c r="B75" i="372" s="1"/>
  <c r="O219" i="372"/>
  <c r="B219" i="372" s="1"/>
  <c r="O185" i="372"/>
  <c r="B185" i="372" s="1"/>
  <c r="O151" i="372"/>
  <c r="B151" i="372" s="1"/>
  <c r="O117" i="372"/>
  <c r="B117" i="372" s="1"/>
  <c r="O83" i="372"/>
  <c r="B83" i="372" s="1"/>
  <c r="O220" i="372"/>
  <c r="B220" i="372" s="1"/>
  <c r="O186" i="372"/>
  <c r="B186" i="372" s="1"/>
  <c r="O152" i="372"/>
  <c r="B152" i="372" s="1"/>
  <c r="O118" i="372"/>
  <c r="B118" i="372" s="1"/>
  <c r="O84" i="372"/>
  <c r="B84" i="372" s="1"/>
  <c r="O225" i="372"/>
  <c r="B225" i="372" s="1"/>
  <c r="O191" i="372"/>
  <c r="B191" i="372" s="1"/>
  <c r="O157" i="372"/>
  <c r="B157" i="372" s="1"/>
  <c r="O123" i="372"/>
  <c r="B123" i="372" s="1"/>
  <c r="O89" i="372"/>
  <c r="B89" i="372" s="1"/>
  <c r="AF52" i="372"/>
  <c r="F111" i="372"/>
  <c r="F126" i="372"/>
  <c r="CB75" i="372"/>
  <c r="D109" i="372"/>
  <c r="F110" i="372"/>
  <c r="C112" i="372"/>
  <c r="F113" i="372"/>
  <c r="D115" i="372"/>
  <c r="E118" i="372"/>
  <c r="C120" i="372"/>
  <c r="F121" i="372"/>
  <c r="CB109" i="372"/>
  <c r="CC109" i="372" s="1"/>
  <c r="CD109" i="372" s="1"/>
  <c r="CB124" i="372"/>
  <c r="C126" i="372"/>
  <c r="BY129" i="372"/>
  <c r="A74" i="372"/>
  <c r="C114" i="372"/>
  <c r="C122" i="372"/>
  <c r="CB127" i="372"/>
  <c r="F144" i="372"/>
  <c r="F145" i="372"/>
  <c r="F146" i="372"/>
  <c r="F147" i="372"/>
  <c r="F148" i="372"/>
  <c r="F149" i="372"/>
  <c r="F150" i="372"/>
  <c r="F151" i="372"/>
  <c r="C116" i="372"/>
  <c r="F117" i="372"/>
  <c r="F125" i="372"/>
  <c r="C127" i="372"/>
  <c r="CB128" i="372"/>
  <c r="CB123" i="372"/>
  <c r="C125" i="372"/>
  <c r="CB156" i="372"/>
  <c r="C159" i="372"/>
  <c r="CB153" i="372"/>
  <c r="C156" i="372"/>
  <c r="CB161" i="372"/>
  <c r="BY197" i="372"/>
  <c r="CB177" i="372"/>
  <c r="CB178" i="372"/>
  <c r="CB179" i="372"/>
  <c r="CB180" i="372"/>
  <c r="CB181" i="372"/>
  <c r="CB182" i="372"/>
  <c r="CB186" i="372"/>
  <c r="CB190" i="372"/>
  <c r="C158" i="372"/>
  <c r="CA197" i="372"/>
  <c r="F185" i="372"/>
  <c r="F189" i="372"/>
  <c r="BY163" i="372"/>
  <c r="CB152" i="372"/>
  <c r="C155" i="372"/>
  <c r="CB160" i="372"/>
  <c r="C177" i="372"/>
  <c r="F183" i="372"/>
  <c r="F187" i="372"/>
  <c r="F191" i="372"/>
  <c r="CB157" i="372"/>
  <c r="C160" i="372"/>
  <c r="D177" i="372"/>
  <c r="CB143" i="372"/>
  <c r="C154" i="372"/>
  <c r="C162" i="372"/>
  <c r="CB194" i="372"/>
  <c r="C194" i="372"/>
  <c r="D185" i="372"/>
  <c r="D189" i="372"/>
  <c r="C192" i="372"/>
  <c r="F195" i="372"/>
  <c r="E211" i="372"/>
  <c r="CB193" i="372"/>
  <c r="C195" i="372"/>
  <c r="CB196" i="372"/>
  <c r="BY231" i="372"/>
  <c r="CB211" i="372"/>
  <c r="CB212" i="372"/>
  <c r="CB213" i="372"/>
  <c r="CB214" i="372"/>
  <c r="CB215" i="372"/>
  <c r="CB216" i="372"/>
  <c r="CB217" i="372"/>
  <c r="CB218" i="372"/>
  <c r="CB219" i="372"/>
  <c r="CB220" i="372"/>
  <c r="CB221" i="372"/>
  <c r="CB222" i="372"/>
  <c r="CB223" i="372"/>
  <c r="CB224" i="372"/>
  <c r="CB225" i="372"/>
  <c r="CB226" i="372"/>
  <c r="CB227" i="372"/>
  <c r="CB228" i="372"/>
  <c r="CB229" i="372"/>
  <c r="CB230" i="372"/>
  <c r="A75" i="371"/>
  <c r="A76" i="371" s="1"/>
  <c r="A77" i="371" s="1"/>
  <c r="A78" i="371" s="1"/>
  <c r="A79" i="371" s="1"/>
  <c r="A80" i="371" s="1"/>
  <c r="A81" i="371" s="1"/>
  <c r="A82" i="371" s="1"/>
  <c r="A83" i="371" s="1"/>
  <c r="A84" i="371" s="1"/>
  <c r="A85" i="371" s="1"/>
  <c r="A86" i="371" s="1"/>
  <c r="A87" i="371" s="1"/>
  <c r="A88" i="371" s="1"/>
  <c r="A89" i="371" s="1"/>
  <c r="A90" i="371" s="1"/>
  <c r="A91" i="371" s="1"/>
  <c r="A92" i="371" s="1"/>
  <c r="A93" i="371" s="1"/>
  <c r="A94" i="371" s="1"/>
  <c r="A95" i="371" s="1"/>
  <c r="A96" i="371" s="1"/>
  <c r="A97" i="371" s="1"/>
  <c r="A98" i="371" s="1"/>
  <c r="A100" i="371" s="1"/>
  <c r="A101" i="371" s="1"/>
  <c r="A102" i="371" s="1"/>
  <c r="A103" i="371" s="1"/>
  <c r="A104" i="371" s="1"/>
  <c r="BS63" i="371" s="1"/>
  <c r="BI66" i="371"/>
  <c r="BI67" i="371"/>
  <c r="BE63" i="371"/>
  <c r="BS64" i="371"/>
  <c r="F88" i="371"/>
  <c r="F89" i="371"/>
  <c r="F90" i="371"/>
  <c r="F91" i="371"/>
  <c r="F93" i="371"/>
  <c r="F94" i="371"/>
  <c r="O214" i="371"/>
  <c r="B214" i="371" s="1"/>
  <c r="O180" i="371"/>
  <c r="B180" i="371" s="1"/>
  <c r="O146" i="371"/>
  <c r="B146" i="371" s="1"/>
  <c r="O112" i="371"/>
  <c r="B112" i="371" s="1"/>
  <c r="O228" i="371"/>
  <c r="B228" i="371" s="1"/>
  <c r="O194" i="371"/>
  <c r="B194" i="371" s="1"/>
  <c r="O160" i="371"/>
  <c r="B160" i="371" s="1"/>
  <c r="O126" i="371"/>
  <c r="B126" i="371" s="1"/>
  <c r="O92" i="371"/>
  <c r="B92" i="371" s="1"/>
  <c r="Q97" i="371"/>
  <c r="F62" i="371" s="1" a="1"/>
  <c r="F62" i="371" s="1"/>
  <c r="AE97" i="371"/>
  <c r="AQ97" i="371"/>
  <c r="BD97" i="371"/>
  <c r="BR97" i="371"/>
  <c r="D109" i="371"/>
  <c r="BD131" i="371"/>
  <c r="O213" i="371"/>
  <c r="B213" i="371" s="1"/>
  <c r="O179" i="371"/>
  <c r="B179" i="371" s="1"/>
  <c r="O145" i="371"/>
  <c r="B145" i="371" s="1"/>
  <c r="O111" i="371"/>
  <c r="B111" i="371" s="1"/>
  <c r="O227" i="371"/>
  <c r="B227" i="371" s="1"/>
  <c r="O193" i="371"/>
  <c r="B193" i="371" s="1"/>
  <c r="O125" i="371"/>
  <c r="B125" i="371" s="1"/>
  <c r="O159" i="371"/>
  <c r="B159" i="371" s="1"/>
  <c r="AA53" i="371"/>
  <c r="AA54" i="371" s="1"/>
  <c r="BY95" i="371"/>
  <c r="S97" i="371"/>
  <c r="AF97" i="371"/>
  <c r="AT97" i="371"/>
  <c r="BE97" i="371"/>
  <c r="BS97" i="371"/>
  <c r="BP131" i="371"/>
  <c r="O212" i="371"/>
  <c r="B212" i="371" s="1"/>
  <c r="O178" i="371"/>
  <c r="B178" i="371" s="1"/>
  <c r="O144" i="371"/>
  <c r="B144" i="371" s="1"/>
  <c r="O110" i="371"/>
  <c r="B110" i="371" s="1"/>
  <c r="O226" i="371"/>
  <c r="B226" i="371" s="1"/>
  <c r="O192" i="371"/>
  <c r="B192" i="371" s="1"/>
  <c r="O158" i="371"/>
  <c r="B158" i="371" s="1"/>
  <c r="O124" i="371"/>
  <c r="B124" i="371" s="1"/>
  <c r="O91" i="371"/>
  <c r="B91" i="371" s="1"/>
  <c r="V97" i="371"/>
  <c r="AG97" i="371"/>
  <c r="AU97" i="371"/>
  <c r="BG97" i="371"/>
  <c r="BT97" i="371"/>
  <c r="G132" i="371"/>
  <c r="O211" i="371"/>
  <c r="B211" i="371" s="1"/>
  <c r="O177" i="371"/>
  <c r="B177" i="371" s="1"/>
  <c r="O109" i="371"/>
  <c r="B109" i="371" s="1"/>
  <c r="O143" i="371"/>
  <c r="B143" i="371" s="1"/>
  <c r="O219" i="371"/>
  <c r="B219" i="371" s="1"/>
  <c r="O185" i="371"/>
  <c r="B185" i="371" s="1"/>
  <c r="O117" i="371"/>
  <c r="B117" i="371" s="1"/>
  <c r="O151" i="371"/>
  <c r="B151" i="371" s="1"/>
  <c r="O220" i="371"/>
  <c r="B220" i="371" s="1"/>
  <c r="O186" i="371"/>
  <c r="B186" i="371" s="1"/>
  <c r="O152" i="371"/>
  <c r="B152" i="371" s="1"/>
  <c r="O118" i="371"/>
  <c r="B118" i="371" s="1"/>
  <c r="O225" i="371"/>
  <c r="B225" i="371" s="1"/>
  <c r="O191" i="371"/>
  <c r="B191" i="371" s="1"/>
  <c r="O157" i="371"/>
  <c r="B157" i="371" s="1"/>
  <c r="O123" i="371"/>
  <c r="B123" i="371" s="1"/>
  <c r="W97" i="371"/>
  <c r="AI97" i="371"/>
  <c r="AV97" i="371"/>
  <c r="BJ97" i="371"/>
  <c r="BU97" i="371"/>
  <c r="O218" i="371"/>
  <c r="B218" i="371" s="1"/>
  <c r="O184" i="371"/>
  <c r="B184" i="371" s="1"/>
  <c r="O150" i="371"/>
  <c r="B150" i="371" s="1"/>
  <c r="O116" i="371"/>
  <c r="B116" i="371" s="1"/>
  <c r="O221" i="371"/>
  <c r="B221" i="371" s="1"/>
  <c r="O187" i="371"/>
  <c r="B187" i="371" s="1"/>
  <c r="O153" i="371"/>
  <c r="B153" i="371" s="1"/>
  <c r="O119" i="371"/>
  <c r="B119" i="371" s="1"/>
  <c r="O222" i="371"/>
  <c r="B222" i="371" s="1"/>
  <c r="O188" i="371"/>
  <c r="B188" i="371" s="1"/>
  <c r="O154" i="371"/>
  <c r="B154" i="371" s="1"/>
  <c r="O120" i="371"/>
  <c r="B120" i="371" s="1"/>
  <c r="O223" i="371"/>
  <c r="B223" i="371" s="1"/>
  <c r="O189" i="371"/>
  <c r="B189" i="371" s="1"/>
  <c r="O121" i="371"/>
  <c r="B121" i="371" s="1"/>
  <c r="O155" i="371"/>
  <c r="B155" i="371" s="1"/>
  <c r="O224" i="371"/>
  <c r="B224" i="371" s="1"/>
  <c r="O190" i="371"/>
  <c r="B190" i="371" s="1"/>
  <c r="O156" i="371"/>
  <c r="B156" i="371" s="1"/>
  <c r="O122" i="371"/>
  <c r="B122" i="371" s="1"/>
  <c r="O90" i="371"/>
  <c r="B90" i="371" s="1"/>
  <c r="X97" i="371"/>
  <c r="AL97" i="371"/>
  <c r="AW97" i="371"/>
  <c r="BK97" i="371"/>
  <c r="CB109" i="371"/>
  <c r="BY129" i="371"/>
  <c r="F110" i="371"/>
  <c r="F111" i="371"/>
  <c r="F112" i="371"/>
  <c r="F113" i="371"/>
  <c r="F114" i="371"/>
  <c r="F115" i="371"/>
  <c r="F116" i="371"/>
  <c r="F117" i="371"/>
  <c r="F118" i="371"/>
  <c r="F119" i="371"/>
  <c r="F120" i="371"/>
  <c r="F121" i="371"/>
  <c r="F122" i="371"/>
  <c r="F123" i="371"/>
  <c r="F124" i="371"/>
  <c r="F125" i="371"/>
  <c r="F126" i="371"/>
  <c r="F127" i="371"/>
  <c r="F128" i="371"/>
  <c r="BQ233" i="371"/>
  <c r="BI233" i="371"/>
  <c r="BA233" i="371"/>
  <c r="AS233" i="371"/>
  <c r="AK233" i="371"/>
  <c r="AC233" i="371"/>
  <c r="U233" i="371"/>
  <c r="BQ199" i="371"/>
  <c r="BI199" i="371"/>
  <c r="BA199" i="371"/>
  <c r="AS199" i="371"/>
  <c r="AK199" i="371"/>
  <c r="AC199" i="371"/>
  <c r="U199" i="371"/>
  <c r="BX233" i="371"/>
  <c r="BP233" i="371"/>
  <c r="BH233" i="371"/>
  <c r="AZ233" i="371"/>
  <c r="AR233" i="371"/>
  <c r="AJ233" i="371"/>
  <c r="AB233" i="371"/>
  <c r="T233" i="371"/>
  <c r="BX199" i="371"/>
  <c r="BP199" i="371"/>
  <c r="BH199" i="371"/>
  <c r="AZ199" i="371"/>
  <c r="AR199" i="371"/>
  <c r="AJ199" i="371"/>
  <c r="AB199" i="371"/>
  <c r="T199" i="371"/>
  <c r="BW233" i="371"/>
  <c r="BO233" i="371"/>
  <c r="BG233" i="371"/>
  <c r="AY233" i="371"/>
  <c r="AQ233" i="371"/>
  <c r="AI233" i="371"/>
  <c r="AA233" i="371"/>
  <c r="S233" i="371"/>
  <c r="BW199" i="371"/>
  <c r="BO199" i="371"/>
  <c r="BG199" i="371"/>
  <c r="AY199" i="371"/>
  <c r="AQ199" i="371"/>
  <c r="AI199" i="371"/>
  <c r="AA199" i="371"/>
  <c r="S199" i="371"/>
  <c r="BV233" i="371"/>
  <c r="BN233" i="371"/>
  <c r="BF233" i="371"/>
  <c r="AX233" i="371"/>
  <c r="AP233" i="371"/>
  <c r="AH233" i="371"/>
  <c r="Z233" i="371"/>
  <c r="R233" i="371"/>
  <c r="BV199" i="371"/>
  <c r="BN199" i="371"/>
  <c r="BF199" i="371"/>
  <c r="AX199" i="371"/>
  <c r="AP199" i="371"/>
  <c r="AH199" i="371"/>
  <c r="Z199" i="371"/>
  <c r="R199" i="371"/>
  <c r="BU233" i="371"/>
  <c r="BM233" i="371"/>
  <c r="BE233" i="371"/>
  <c r="AW233" i="371"/>
  <c r="AO233" i="371"/>
  <c r="AG233" i="371"/>
  <c r="Y233" i="371"/>
  <c r="Q233" i="371"/>
  <c r="F66" i="371" s="1" a="1"/>
  <c r="F66" i="371" s="1"/>
  <c r="BU199" i="371"/>
  <c r="BM199" i="371"/>
  <c r="BE199" i="371"/>
  <c r="AW199" i="371"/>
  <c r="AO199" i="371"/>
  <c r="AG199" i="371"/>
  <c r="Y199" i="371"/>
  <c r="Q199" i="371"/>
  <c r="F65" i="371" s="1" a="1"/>
  <c r="F65" i="371" s="1"/>
  <c r="BT233" i="371"/>
  <c r="BL233" i="371"/>
  <c r="BD233" i="371"/>
  <c r="AV233" i="371"/>
  <c r="AN233" i="371"/>
  <c r="AF233" i="371"/>
  <c r="X233" i="371"/>
  <c r="BS233" i="371"/>
  <c r="BK233" i="371"/>
  <c r="BC233" i="371"/>
  <c r="AU233" i="371"/>
  <c r="AM233" i="371"/>
  <c r="AE233" i="371"/>
  <c r="W233" i="371"/>
  <c r="BL199" i="371"/>
  <c r="AT199" i="371"/>
  <c r="W199" i="371"/>
  <c r="BR233" i="371"/>
  <c r="BK199" i="371"/>
  <c r="AN199" i="371"/>
  <c r="V199" i="371"/>
  <c r="BW165" i="371"/>
  <c r="BO165" i="371"/>
  <c r="BG165" i="371"/>
  <c r="AY165" i="371"/>
  <c r="AQ165" i="371"/>
  <c r="AI165" i="371"/>
  <c r="AA165" i="371"/>
  <c r="S165" i="371"/>
  <c r="BW131" i="371"/>
  <c r="BO131" i="371"/>
  <c r="BG131" i="371"/>
  <c r="AY131" i="371"/>
  <c r="AQ131" i="371"/>
  <c r="AI131" i="371"/>
  <c r="AA131" i="371"/>
  <c r="S131" i="371"/>
  <c r="BJ233" i="371"/>
  <c r="BJ199" i="371"/>
  <c r="AM199" i="371"/>
  <c r="BV165" i="371"/>
  <c r="BN165" i="371"/>
  <c r="BF165" i="371"/>
  <c r="AX165" i="371"/>
  <c r="AP165" i="371"/>
  <c r="AH165" i="371"/>
  <c r="Z165" i="371"/>
  <c r="R165" i="371"/>
  <c r="BV131" i="371"/>
  <c r="BN131" i="371"/>
  <c r="BB233" i="371"/>
  <c r="BD199" i="371"/>
  <c r="AL199" i="371"/>
  <c r="BU165" i="371"/>
  <c r="BM165" i="371"/>
  <c r="BE165" i="371"/>
  <c r="AW165" i="371"/>
  <c r="AO165" i="371"/>
  <c r="AG165" i="371"/>
  <c r="Y165" i="371"/>
  <c r="Q165" i="371"/>
  <c r="F64" i="371" s="1" a="1"/>
  <c r="F64" i="371" s="1"/>
  <c r="AT233" i="371"/>
  <c r="BC199" i="371"/>
  <c r="AF199" i="371"/>
  <c r="AL233" i="371"/>
  <c r="BT199" i="371"/>
  <c r="BB199" i="371"/>
  <c r="AE199" i="371"/>
  <c r="BS165" i="371"/>
  <c r="BK165" i="371"/>
  <c r="BC165" i="371"/>
  <c r="AU165" i="371"/>
  <c r="AM165" i="371"/>
  <c r="AE165" i="371"/>
  <c r="W165" i="371"/>
  <c r="AD233" i="371"/>
  <c r="BS199" i="371"/>
  <c r="AV199" i="371"/>
  <c r="AD199" i="371"/>
  <c r="BR165" i="371"/>
  <c r="BJ165" i="371"/>
  <c r="BB165" i="371"/>
  <c r="AT165" i="371"/>
  <c r="AL165" i="371"/>
  <c r="AD165" i="371"/>
  <c r="V165" i="371"/>
  <c r="V233" i="371"/>
  <c r="BR199" i="371"/>
  <c r="AU199" i="371"/>
  <c r="X199" i="371"/>
  <c r="BQ165" i="371"/>
  <c r="BI165" i="371"/>
  <c r="BA165" i="371"/>
  <c r="AS165" i="371"/>
  <c r="AK165" i="371"/>
  <c r="AC165" i="371"/>
  <c r="U165" i="371"/>
  <c r="BQ131" i="371"/>
  <c r="BI131" i="371"/>
  <c r="BA131" i="371"/>
  <c r="AS131" i="371"/>
  <c r="AK131" i="371"/>
  <c r="AC131" i="371"/>
  <c r="U131" i="371"/>
  <c r="BL165" i="371"/>
  <c r="AF165" i="371"/>
  <c r="BU131" i="371"/>
  <c r="BJ131" i="371"/>
  <c r="AX131" i="371"/>
  <c r="AN131" i="371"/>
  <c r="AD131" i="371"/>
  <c r="R131" i="371"/>
  <c r="BH165" i="371"/>
  <c r="AB165" i="371"/>
  <c r="BT131" i="371"/>
  <c r="BH131" i="371"/>
  <c r="AW131" i="371"/>
  <c r="AM131" i="371"/>
  <c r="AB131" i="371"/>
  <c r="Q131" i="371"/>
  <c r="F63" i="371" s="1" a="1"/>
  <c r="F63" i="371" s="1"/>
  <c r="BV97" i="371"/>
  <c r="BN97" i="371"/>
  <c r="BF97" i="371"/>
  <c r="AX97" i="371"/>
  <c r="AP97" i="371"/>
  <c r="AH97" i="371"/>
  <c r="Z97" i="371"/>
  <c r="R97" i="371"/>
  <c r="BD165" i="371"/>
  <c r="X165" i="371"/>
  <c r="BS131" i="371"/>
  <c r="BF131" i="371"/>
  <c r="AV131" i="371"/>
  <c r="AL131" i="371"/>
  <c r="Z131" i="371"/>
  <c r="AZ165" i="371"/>
  <c r="T165" i="371"/>
  <c r="BR131" i="371"/>
  <c r="BE131" i="371"/>
  <c r="AU131" i="371"/>
  <c r="AJ131" i="371"/>
  <c r="Y131" i="371"/>
  <c r="AV165" i="371"/>
  <c r="BX165" i="371"/>
  <c r="AR165" i="371"/>
  <c r="BM131" i="371"/>
  <c r="BC131" i="371"/>
  <c r="AR131" i="371"/>
  <c r="AG131" i="371"/>
  <c r="W131" i="371"/>
  <c r="BT165" i="371"/>
  <c r="AN165" i="371"/>
  <c r="BL131" i="371"/>
  <c r="BB131" i="371"/>
  <c r="AP131" i="371"/>
  <c r="AF131" i="371"/>
  <c r="V131" i="371"/>
  <c r="BQ97" i="371"/>
  <c r="BI97" i="371"/>
  <c r="BA97" i="371"/>
  <c r="AS97" i="371"/>
  <c r="AK97" i="371"/>
  <c r="AC97" i="371"/>
  <c r="U97" i="371"/>
  <c r="BP165" i="371"/>
  <c r="AJ165" i="371"/>
  <c r="BX131" i="371"/>
  <c r="BK131" i="371"/>
  <c r="AZ131" i="371"/>
  <c r="AO131" i="371"/>
  <c r="AE131" i="371"/>
  <c r="T131" i="371"/>
  <c r="BX97" i="371"/>
  <c r="BP97" i="371"/>
  <c r="BH97" i="371"/>
  <c r="AZ97" i="371"/>
  <c r="AR97" i="371"/>
  <c r="AJ97" i="371"/>
  <c r="AB97" i="371"/>
  <c r="T97" i="371"/>
  <c r="O217" i="371"/>
  <c r="B217" i="371" s="1"/>
  <c r="O183" i="371"/>
  <c r="B183" i="371" s="1"/>
  <c r="O149" i="371"/>
  <c r="B149" i="371" s="1"/>
  <c r="O115" i="371"/>
  <c r="B115" i="371" s="1"/>
  <c r="O89" i="371"/>
  <c r="B89" i="371" s="1"/>
  <c r="CB92" i="371"/>
  <c r="AK45" i="371" s="1"/>
  <c r="AP45" i="371" s="1"/>
  <c r="Y97" i="371"/>
  <c r="AM97" i="371"/>
  <c r="AY97" i="371"/>
  <c r="BL97" i="371"/>
  <c r="X131" i="371"/>
  <c r="O216" i="371"/>
  <c r="B216" i="371" s="1"/>
  <c r="O182" i="371"/>
  <c r="B182" i="371" s="1"/>
  <c r="O148" i="371"/>
  <c r="B148" i="371" s="1"/>
  <c r="O114" i="371"/>
  <c r="B114" i="371" s="1"/>
  <c r="O230" i="371"/>
  <c r="B230" i="371" s="1"/>
  <c r="O196" i="371"/>
  <c r="B196" i="371" s="1"/>
  <c r="O162" i="371"/>
  <c r="B162" i="371" s="1"/>
  <c r="O128" i="371"/>
  <c r="B128" i="371" s="1"/>
  <c r="O88" i="371"/>
  <c r="B88" i="371" s="1"/>
  <c r="AA97" i="371"/>
  <c r="AN97" i="371"/>
  <c r="BB97" i="371"/>
  <c r="BM97" i="371"/>
  <c r="AH131" i="371"/>
  <c r="O215" i="371"/>
  <c r="B215" i="371" s="1"/>
  <c r="O181" i="371"/>
  <c r="B181" i="371" s="1"/>
  <c r="O113" i="371"/>
  <c r="B113" i="371" s="1"/>
  <c r="O147" i="371"/>
  <c r="B147" i="371" s="1"/>
  <c r="O229" i="371"/>
  <c r="B229" i="371" s="1"/>
  <c r="O195" i="371"/>
  <c r="B195" i="371" s="1"/>
  <c r="O161" i="371"/>
  <c r="B161" i="371" s="1"/>
  <c r="O127" i="371"/>
  <c r="B127" i="371" s="1"/>
  <c r="O75" i="371"/>
  <c r="B75" i="371" s="1"/>
  <c r="O76" i="371"/>
  <c r="B76" i="371" s="1"/>
  <c r="O77" i="371"/>
  <c r="B77" i="371" s="1"/>
  <c r="O78" i="371"/>
  <c r="B78" i="371" s="1"/>
  <c r="O79" i="371"/>
  <c r="B79" i="371" s="1"/>
  <c r="O80" i="371"/>
  <c r="B80" i="371" s="1"/>
  <c r="O81" i="371"/>
  <c r="B81" i="371" s="1"/>
  <c r="O82" i="371"/>
  <c r="B82" i="371" s="1"/>
  <c r="O83" i="371"/>
  <c r="B83" i="371" s="1"/>
  <c r="O84" i="371"/>
  <c r="B84" i="371" s="1"/>
  <c r="O85" i="371"/>
  <c r="B85" i="371" s="1"/>
  <c r="O86" i="371"/>
  <c r="B86" i="371" s="1"/>
  <c r="O87" i="371"/>
  <c r="B87" i="371" s="1"/>
  <c r="AD97" i="371"/>
  <c r="AO97" i="371"/>
  <c r="BC97" i="371"/>
  <c r="BO97" i="371"/>
  <c r="C109" i="371"/>
  <c r="C110" i="371"/>
  <c r="C111" i="371"/>
  <c r="C112" i="371"/>
  <c r="C113" i="371"/>
  <c r="C114" i="371"/>
  <c r="C115" i="371"/>
  <c r="C116" i="371"/>
  <c r="C117" i="371"/>
  <c r="C118" i="371"/>
  <c r="C119" i="371"/>
  <c r="C120" i="371"/>
  <c r="C121" i="371"/>
  <c r="C122" i="371"/>
  <c r="C123" i="371"/>
  <c r="C124" i="371"/>
  <c r="C125" i="371"/>
  <c r="C126" i="371"/>
  <c r="C127" i="371"/>
  <c r="C128" i="371"/>
  <c r="AT131" i="371"/>
  <c r="CB146" i="371"/>
  <c r="AK49" i="371" s="1"/>
  <c r="AP49" i="371" s="1"/>
  <c r="CB150" i="371"/>
  <c r="CB154" i="371"/>
  <c r="CB158" i="371"/>
  <c r="CB162" i="371"/>
  <c r="CB143" i="371"/>
  <c r="BY163" i="371"/>
  <c r="F147" i="371"/>
  <c r="F151" i="371"/>
  <c r="F155" i="371"/>
  <c r="F159" i="371"/>
  <c r="BZ163" i="371"/>
  <c r="G166" i="371"/>
  <c r="F178" i="371"/>
  <c r="F179" i="371"/>
  <c r="F180" i="371"/>
  <c r="F181" i="371"/>
  <c r="F182" i="371"/>
  <c r="F183" i="371"/>
  <c r="C143" i="371"/>
  <c r="CA163" i="371"/>
  <c r="BS65" i="371" s="1"/>
  <c r="CB144" i="371"/>
  <c r="C147" i="371"/>
  <c r="F148" i="371"/>
  <c r="C151" i="371"/>
  <c r="F152" i="371"/>
  <c r="F156" i="371"/>
  <c r="F160" i="371"/>
  <c r="E143" i="371"/>
  <c r="C144" i="371"/>
  <c r="BA65" i="371" s="1"/>
  <c r="CB145" i="371"/>
  <c r="C148" i="371"/>
  <c r="CB149" i="371"/>
  <c r="C152" i="371"/>
  <c r="CB153" i="371"/>
  <c r="CB157" i="371"/>
  <c r="CB161" i="371"/>
  <c r="CB184" i="371"/>
  <c r="BY197" i="371"/>
  <c r="C186" i="371"/>
  <c r="CB187" i="371"/>
  <c r="CB188" i="371"/>
  <c r="CB189" i="371"/>
  <c r="CB190" i="371"/>
  <c r="CB191" i="371"/>
  <c r="CB192" i="371"/>
  <c r="CB193" i="371"/>
  <c r="CB194" i="371"/>
  <c r="CB195" i="371"/>
  <c r="CB196" i="371"/>
  <c r="C212" i="371"/>
  <c r="C213" i="371"/>
  <c r="C214" i="371"/>
  <c r="C215" i="371"/>
  <c r="C216" i="371"/>
  <c r="C217" i="371"/>
  <c r="C218" i="371"/>
  <c r="C219" i="371"/>
  <c r="C220" i="371"/>
  <c r="C221" i="371"/>
  <c r="C222" i="371"/>
  <c r="C223" i="371"/>
  <c r="C224" i="371"/>
  <c r="C225" i="371"/>
  <c r="C226" i="371"/>
  <c r="C227" i="371"/>
  <c r="C228" i="371"/>
  <c r="C229" i="371"/>
  <c r="C230" i="371"/>
  <c r="CB177" i="371"/>
  <c r="F185" i="371"/>
  <c r="C185" i="371"/>
  <c r="F186" i="371"/>
  <c r="BY231" i="371"/>
  <c r="CB211" i="371"/>
  <c r="F212" i="371"/>
  <c r="F213" i="371"/>
  <c r="F214" i="371"/>
  <c r="F215" i="371"/>
  <c r="F216" i="371"/>
  <c r="F217" i="371"/>
  <c r="F218" i="371"/>
  <c r="F219" i="371"/>
  <c r="F220" i="371"/>
  <c r="F221" i="371"/>
  <c r="F222" i="371"/>
  <c r="F223" i="371"/>
  <c r="F224" i="371"/>
  <c r="F225" i="371"/>
  <c r="F226" i="371"/>
  <c r="F227" i="371"/>
  <c r="F228" i="371"/>
  <c r="F229" i="371"/>
  <c r="F230" i="371"/>
  <c r="BE65" i="370"/>
  <c r="A76" i="370"/>
  <c r="A77" i="370" s="1"/>
  <c r="A78" i="370" s="1"/>
  <c r="A79" i="370" s="1"/>
  <c r="A80" i="370" s="1"/>
  <c r="A81" i="370" s="1"/>
  <c r="A82" i="370" s="1"/>
  <c r="A83" i="370" s="1"/>
  <c r="A84" i="370" s="1"/>
  <c r="A85" i="370" s="1"/>
  <c r="A86" i="370" s="1"/>
  <c r="A87" i="370" s="1"/>
  <c r="A88" i="370" s="1"/>
  <c r="A89" i="370" s="1"/>
  <c r="A90" i="370" s="1"/>
  <c r="A91" i="370" s="1"/>
  <c r="A92" i="370" s="1"/>
  <c r="A93" i="370" s="1"/>
  <c r="A94" i="370" s="1"/>
  <c r="A95" i="370" s="1"/>
  <c r="A96" i="370" s="1"/>
  <c r="A97" i="370" s="1"/>
  <c r="A98" i="370" s="1"/>
  <c r="A100" i="370" s="1"/>
  <c r="A101" i="370" s="1"/>
  <c r="A102" i="370" s="1"/>
  <c r="A103" i="370" s="1"/>
  <c r="A104" i="370" s="1"/>
  <c r="BA66" i="370"/>
  <c r="BA64" i="370"/>
  <c r="BS67" i="370"/>
  <c r="BE67" i="370"/>
  <c r="BI65" i="370"/>
  <c r="BS65" i="370"/>
  <c r="BS64" i="370"/>
  <c r="BI66" i="370"/>
  <c r="BI64" i="370"/>
  <c r="F80" i="370"/>
  <c r="F88" i="370"/>
  <c r="F93" i="370"/>
  <c r="F84" i="370"/>
  <c r="F82" i="370"/>
  <c r="F89" i="370"/>
  <c r="F79" i="370"/>
  <c r="F77" i="370"/>
  <c r="F92" i="370"/>
  <c r="F76" i="370"/>
  <c r="F85" i="370"/>
  <c r="F90" i="370"/>
  <c r="O216" i="370"/>
  <c r="B216" i="370" s="1"/>
  <c r="O182" i="370"/>
  <c r="B182" i="370" s="1"/>
  <c r="O148" i="370"/>
  <c r="B148" i="370" s="1"/>
  <c r="O114" i="370"/>
  <c r="B114" i="370" s="1"/>
  <c r="F179" i="370"/>
  <c r="F180" i="370"/>
  <c r="F181" i="370"/>
  <c r="F183" i="370"/>
  <c r="CD21" i="370"/>
  <c r="AF34" i="370"/>
  <c r="O215" i="370"/>
  <c r="B215" i="370" s="1"/>
  <c r="O181" i="370"/>
  <c r="B181" i="370" s="1"/>
  <c r="O147" i="370"/>
  <c r="B147" i="370" s="1"/>
  <c r="O113" i="370"/>
  <c r="B113" i="370" s="1"/>
  <c r="V40" i="370"/>
  <c r="AA41" i="370"/>
  <c r="AF42" i="370"/>
  <c r="AF43" i="370"/>
  <c r="AA44" i="370"/>
  <c r="AA45" i="370"/>
  <c r="AA46" i="370"/>
  <c r="AA47" i="370"/>
  <c r="AF48" i="370"/>
  <c r="O229" i="370"/>
  <c r="B229" i="370" s="1"/>
  <c r="O195" i="370"/>
  <c r="B195" i="370" s="1"/>
  <c r="O161" i="370"/>
  <c r="B161" i="370" s="1"/>
  <c r="O127" i="370"/>
  <c r="B127" i="370" s="1"/>
  <c r="O93" i="370"/>
  <c r="B93" i="370" s="1"/>
  <c r="O80" i="370"/>
  <c r="B80" i="370" s="1"/>
  <c r="CB91" i="370"/>
  <c r="C93" i="370"/>
  <c r="F94" i="370"/>
  <c r="X97" i="370"/>
  <c r="AK97" i="370"/>
  <c r="AW97" i="370"/>
  <c r="BK97" i="370"/>
  <c r="BV97" i="370"/>
  <c r="CB129" i="370"/>
  <c r="F112" i="370"/>
  <c r="F116" i="370"/>
  <c r="F120" i="370"/>
  <c r="F124" i="370"/>
  <c r="F128" i="370"/>
  <c r="AO131" i="370"/>
  <c r="E77" i="370"/>
  <c r="BI63" i="370" s="1"/>
  <c r="F178" i="370"/>
  <c r="O214" i="370"/>
  <c r="B214" i="370" s="1"/>
  <c r="O180" i="370"/>
  <c r="B180" i="370" s="1"/>
  <c r="O146" i="370"/>
  <c r="B146" i="370" s="1"/>
  <c r="O112" i="370"/>
  <c r="B112" i="370" s="1"/>
  <c r="V39" i="370"/>
  <c r="AA40" i="370"/>
  <c r="AF41" i="370"/>
  <c r="AF44" i="370"/>
  <c r="AF45" i="370"/>
  <c r="AF46" i="370"/>
  <c r="AF47" i="370"/>
  <c r="O228" i="370"/>
  <c r="B228" i="370" s="1"/>
  <c r="O194" i="370"/>
  <c r="B194" i="370" s="1"/>
  <c r="O160" i="370"/>
  <c r="B160" i="370" s="1"/>
  <c r="O126" i="370"/>
  <c r="B126" i="370" s="1"/>
  <c r="O92" i="370"/>
  <c r="B92" i="370" s="1"/>
  <c r="V53" i="370"/>
  <c r="BS66" i="370"/>
  <c r="CA95" i="370"/>
  <c r="BS63" i="370" s="1"/>
  <c r="O79" i="370"/>
  <c r="B79" i="370" s="1"/>
  <c r="Y97" i="370"/>
  <c r="AM97" i="370"/>
  <c r="AX97" i="370"/>
  <c r="BL97" i="370"/>
  <c r="AW131" i="370"/>
  <c r="F182" i="370"/>
  <c r="O213" i="370"/>
  <c r="B213" i="370" s="1"/>
  <c r="O179" i="370"/>
  <c r="B179" i="370" s="1"/>
  <c r="O145" i="370"/>
  <c r="B145" i="370" s="1"/>
  <c r="O111" i="370"/>
  <c r="B111" i="370" s="1"/>
  <c r="V38" i="370"/>
  <c r="AA39" i="370"/>
  <c r="AF40" i="370"/>
  <c r="O227" i="370"/>
  <c r="B227" i="370" s="1"/>
  <c r="O193" i="370"/>
  <c r="B193" i="370" s="1"/>
  <c r="O159" i="370"/>
  <c r="B159" i="370" s="1"/>
  <c r="O125" i="370"/>
  <c r="B125" i="370" s="1"/>
  <c r="O91" i="370"/>
  <c r="B91" i="370" s="1"/>
  <c r="V52" i="370"/>
  <c r="AA53" i="370"/>
  <c r="CB75" i="370"/>
  <c r="O78" i="370"/>
  <c r="B78" i="370" s="1"/>
  <c r="CB83" i="370"/>
  <c r="Z97" i="370"/>
  <c r="AN97" i="370"/>
  <c r="BA97" i="370"/>
  <c r="BM97" i="370"/>
  <c r="BF131" i="370"/>
  <c r="O212" i="370"/>
  <c r="B212" i="370" s="1"/>
  <c r="O178" i="370"/>
  <c r="B178" i="370" s="1"/>
  <c r="O144" i="370"/>
  <c r="B144" i="370" s="1"/>
  <c r="O110" i="370"/>
  <c r="B110" i="370" s="1"/>
  <c r="V37" i="370"/>
  <c r="AA38" i="370"/>
  <c r="AF39" i="370"/>
  <c r="O226" i="370"/>
  <c r="B226" i="370" s="1"/>
  <c r="O192" i="370"/>
  <c r="B192" i="370" s="1"/>
  <c r="O158" i="370"/>
  <c r="B158" i="370" s="1"/>
  <c r="O124" i="370"/>
  <c r="B124" i="370" s="1"/>
  <c r="O90" i="370"/>
  <c r="B90" i="370" s="1"/>
  <c r="V51" i="370"/>
  <c r="AA52" i="370"/>
  <c r="AF53" i="370"/>
  <c r="O77" i="370"/>
  <c r="B77" i="370" s="1"/>
  <c r="AC97" i="370"/>
  <c r="AO97" i="370"/>
  <c r="BC97" i="370"/>
  <c r="BN97" i="370"/>
  <c r="G98" i="370"/>
  <c r="BO131" i="370"/>
  <c r="O230" i="370"/>
  <c r="B230" i="370" s="1"/>
  <c r="O196" i="370"/>
  <c r="B196" i="370" s="1"/>
  <c r="O162" i="370"/>
  <c r="B162" i="370" s="1"/>
  <c r="O128" i="370"/>
  <c r="B128" i="370" s="1"/>
  <c r="O94" i="370"/>
  <c r="B94" i="370" s="1"/>
  <c r="C75" i="370"/>
  <c r="BA63" i="370" s="1"/>
  <c r="BM63" i="370" s="1"/>
  <c r="D76" i="370"/>
  <c r="BE63" i="370" s="1"/>
  <c r="O211" i="370"/>
  <c r="B211" i="370" s="1"/>
  <c r="O177" i="370"/>
  <c r="B177" i="370" s="1"/>
  <c r="O143" i="370"/>
  <c r="B143" i="370" s="1"/>
  <c r="O109" i="370"/>
  <c r="B109" i="370" s="1"/>
  <c r="V36" i="370"/>
  <c r="AA37" i="370"/>
  <c r="AF38" i="370"/>
  <c r="O219" i="370"/>
  <c r="B219" i="370" s="1"/>
  <c r="O185" i="370"/>
  <c r="B185" i="370" s="1"/>
  <c r="O151" i="370"/>
  <c r="B151" i="370" s="1"/>
  <c r="O117" i="370"/>
  <c r="B117" i="370" s="1"/>
  <c r="O220" i="370"/>
  <c r="B220" i="370" s="1"/>
  <c r="O186" i="370"/>
  <c r="B186" i="370" s="1"/>
  <c r="O152" i="370"/>
  <c r="B152" i="370" s="1"/>
  <c r="O118" i="370"/>
  <c r="B118" i="370" s="1"/>
  <c r="O225" i="370"/>
  <c r="B225" i="370" s="1"/>
  <c r="O191" i="370"/>
  <c r="B191" i="370" s="1"/>
  <c r="O157" i="370"/>
  <c r="B157" i="370" s="1"/>
  <c r="O123" i="370"/>
  <c r="B123" i="370" s="1"/>
  <c r="O89" i="370"/>
  <c r="B89" i="370" s="1"/>
  <c r="V50" i="370"/>
  <c r="AA51" i="370"/>
  <c r="AF52" i="370"/>
  <c r="O84" i="370"/>
  <c r="B84" i="370" s="1"/>
  <c r="Q97" i="370"/>
  <c r="AE97" i="370"/>
  <c r="AP97" i="370"/>
  <c r="BD97" i="370"/>
  <c r="BQ97" i="370"/>
  <c r="BX131" i="370"/>
  <c r="V35" i="370"/>
  <c r="AA36" i="370"/>
  <c r="AF37" i="370"/>
  <c r="O218" i="370"/>
  <c r="B218" i="370" s="1"/>
  <c r="O184" i="370"/>
  <c r="B184" i="370" s="1"/>
  <c r="O150" i="370"/>
  <c r="B150" i="370" s="1"/>
  <c r="O116" i="370"/>
  <c r="B116" i="370" s="1"/>
  <c r="O221" i="370"/>
  <c r="B221" i="370" s="1"/>
  <c r="O187" i="370"/>
  <c r="B187" i="370" s="1"/>
  <c r="O153" i="370"/>
  <c r="B153" i="370" s="1"/>
  <c r="O119" i="370"/>
  <c r="B119" i="370" s="1"/>
  <c r="O222" i="370"/>
  <c r="B222" i="370" s="1"/>
  <c r="O188" i="370"/>
  <c r="B188" i="370" s="1"/>
  <c r="O154" i="370"/>
  <c r="B154" i="370" s="1"/>
  <c r="O120" i="370"/>
  <c r="B120" i="370" s="1"/>
  <c r="O223" i="370"/>
  <c r="B223" i="370" s="1"/>
  <c r="O189" i="370"/>
  <c r="B189" i="370" s="1"/>
  <c r="O155" i="370"/>
  <c r="B155" i="370" s="1"/>
  <c r="O121" i="370"/>
  <c r="B121" i="370" s="1"/>
  <c r="O87" i="370"/>
  <c r="B87" i="370" s="1"/>
  <c r="O224" i="370"/>
  <c r="B224" i="370" s="1"/>
  <c r="O190" i="370"/>
  <c r="B190" i="370" s="1"/>
  <c r="O156" i="370"/>
  <c r="B156" i="370" s="1"/>
  <c r="O122" i="370"/>
  <c r="B122" i="370" s="1"/>
  <c r="O88" i="370"/>
  <c r="B88" i="370" s="1"/>
  <c r="V49" i="370"/>
  <c r="AA50" i="370"/>
  <c r="AF51" i="370"/>
  <c r="O75" i="370"/>
  <c r="B75" i="370" s="1"/>
  <c r="O83" i="370"/>
  <c r="B83" i="370" s="1"/>
  <c r="F87" i="370"/>
  <c r="E92" i="370"/>
  <c r="R97" i="370"/>
  <c r="AF97" i="370"/>
  <c r="AS97" i="370"/>
  <c r="BE97" i="370"/>
  <c r="BS97" i="370"/>
  <c r="Q131" i="370"/>
  <c r="F63" i="370" s="1" a="1"/>
  <c r="F63" i="370" s="1"/>
  <c r="BZ163" i="370"/>
  <c r="BQ233" i="370"/>
  <c r="BI233" i="370"/>
  <c r="BA233" i="370"/>
  <c r="AS233" i="370"/>
  <c r="AK233" i="370"/>
  <c r="AC233" i="370"/>
  <c r="U233" i="370"/>
  <c r="BQ199" i="370"/>
  <c r="BI199" i="370"/>
  <c r="BA199" i="370"/>
  <c r="AS199" i="370"/>
  <c r="AK199" i="370"/>
  <c r="AC199" i="370"/>
  <c r="U199" i="370"/>
  <c r="BX233" i="370"/>
  <c r="BP233" i="370"/>
  <c r="BH233" i="370"/>
  <c r="AZ233" i="370"/>
  <c r="AR233" i="370"/>
  <c r="AJ233" i="370"/>
  <c r="AB233" i="370"/>
  <c r="T233" i="370"/>
  <c r="BX199" i="370"/>
  <c r="BP199" i="370"/>
  <c r="BH199" i="370"/>
  <c r="AZ199" i="370"/>
  <c r="AR199" i="370"/>
  <c r="AJ199" i="370"/>
  <c r="AB199" i="370"/>
  <c r="T199" i="370"/>
  <c r="BW233" i="370"/>
  <c r="BO233" i="370"/>
  <c r="BG233" i="370"/>
  <c r="AY233" i="370"/>
  <c r="AQ233" i="370"/>
  <c r="AI233" i="370"/>
  <c r="AA233" i="370"/>
  <c r="S233" i="370"/>
  <c r="BW199" i="370"/>
  <c r="BO199" i="370"/>
  <c r="BG199" i="370"/>
  <c r="AY199" i="370"/>
  <c r="AQ199" i="370"/>
  <c r="AI199" i="370"/>
  <c r="AA199" i="370"/>
  <c r="S199" i="370"/>
  <c r="BV233" i="370"/>
  <c r="BN233" i="370"/>
  <c r="BF233" i="370"/>
  <c r="AX233" i="370"/>
  <c r="AP233" i="370"/>
  <c r="AH233" i="370"/>
  <c r="Z233" i="370"/>
  <c r="R233" i="370"/>
  <c r="BV199" i="370"/>
  <c r="BN199" i="370"/>
  <c r="BF199" i="370"/>
  <c r="AX199" i="370"/>
  <c r="AP199" i="370"/>
  <c r="AH199" i="370"/>
  <c r="Z199" i="370"/>
  <c r="R199" i="370"/>
  <c r="BU233" i="370"/>
  <c r="BM233" i="370"/>
  <c r="BE233" i="370"/>
  <c r="AW233" i="370"/>
  <c r="AO233" i="370"/>
  <c r="AG233" i="370"/>
  <c r="Y233" i="370"/>
  <c r="Q233" i="370"/>
  <c r="F66" i="370" s="1" a="1"/>
  <c r="F66" i="370" s="1"/>
  <c r="BU199" i="370"/>
  <c r="BM199" i="370"/>
  <c r="BE199" i="370"/>
  <c r="AW199" i="370"/>
  <c r="AO199" i="370"/>
  <c r="AG199" i="370"/>
  <c r="Y199" i="370"/>
  <c r="Q199" i="370"/>
  <c r="F65" i="370" s="1" a="1"/>
  <c r="F65" i="370" s="1"/>
  <c r="BT233" i="370"/>
  <c r="BL233" i="370"/>
  <c r="BD233" i="370"/>
  <c r="AV233" i="370"/>
  <c r="AN233" i="370"/>
  <c r="AF233" i="370"/>
  <c r="X233" i="370"/>
  <c r="BS233" i="370"/>
  <c r="BK233" i="370"/>
  <c r="BC233" i="370"/>
  <c r="AU233" i="370"/>
  <c r="AM233" i="370"/>
  <c r="AE233" i="370"/>
  <c r="W233" i="370"/>
  <c r="BR199" i="370"/>
  <c r="AU199" i="370"/>
  <c r="X199" i="370"/>
  <c r="BR233" i="370"/>
  <c r="BL199" i="370"/>
  <c r="AT199" i="370"/>
  <c r="W199" i="370"/>
  <c r="BV165" i="370"/>
  <c r="BN165" i="370"/>
  <c r="BF165" i="370"/>
  <c r="AX165" i="370"/>
  <c r="AP165" i="370"/>
  <c r="AH165" i="370"/>
  <c r="Z165" i="370"/>
  <c r="R165" i="370"/>
  <c r="BJ233" i="370"/>
  <c r="BK199" i="370"/>
  <c r="AN199" i="370"/>
  <c r="V199" i="370"/>
  <c r="BU165" i="370"/>
  <c r="BM165" i="370"/>
  <c r="BE165" i="370"/>
  <c r="AW165" i="370"/>
  <c r="AO165" i="370"/>
  <c r="AG165" i="370"/>
  <c r="Y165" i="370"/>
  <c r="Q165" i="370"/>
  <c r="F64" i="370" s="1" a="1"/>
  <c r="F64" i="370" s="1"/>
  <c r="BU131" i="370"/>
  <c r="BM131" i="370"/>
  <c r="BE131" i="370"/>
  <c r="BB233" i="370"/>
  <c r="BJ199" i="370"/>
  <c r="AM199" i="370"/>
  <c r="BT165" i="370"/>
  <c r="BL165" i="370"/>
  <c r="BD165" i="370"/>
  <c r="AV165" i="370"/>
  <c r="AN165" i="370"/>
  <c r="AF165" i="370"/>
  <c r="X165" i="370"/>
  <c r="AT233" i="370"/>
  <c r="BD199" i="370"/>
  <c r="AL199" i="370"/>
  <c r="BS165" i="370"/>
  <c r="BK165" i="370"/>
  <c r="BC165" i="370"/>
  <c r="AU165" i="370"/>
  <c r="AM165" i="370"/>
  <c r="AE165" i="370"/>
  <c r="W165" i="370"/>
  <c r="AL233" i="370"/>
  <c r="BC199" i="370"/>
  <c r="AF199" i="370"/>
  <c r="BR165" i="370"/>
  <c r="BJ165" i="370"/>
  <c r="BB165" i="370"/>
  <c r="AT165" i="370"/>
  <c r="AL165" i="370"/>
  <c r="AD165" i="370"/>
  <c r="V165" i="370"/>
  <c r="AD233" i="370"/>
  <c r="BT199" i="370"/>
  <c r="BB199" i="370"/>
  <c r="AE199" i="370"/>
  <c r="BQ165" i="370"/>
  <c r="BI165" i="370"/>
  <c r="BA165" i="370"/>
  <c r="AS165" i="370"/>
  <c r="AK165" i="370"/>
  <c r="V233" i="370"/>
  <c r="BS199" i="370"/>
  <c r="AV199" i="370"/>
  <c r="AD199" i="370"/>
  <c r="BX165" i="370"/>
  <c r="BP165" i="370"/>
  <c r="BH165" i="370"/>
  <c r="AZ165" i="370"/>
  <c r="AR165" i="370"/>
  <c r="AJ165" i="370"/>
  <c r="AB165" i="370"/>
  <c r="T165" i="370"/>
  <c r="AA165" i="370"/>
  <c r="BW131" i="370"/>
  <c r="BN131" i="370"/>
  <c r="BD131" i="370"/>
  <c r="AV131" i="370"/>
  <c r="AN131" i="370"/>
  <c r="AF131" i="370"/>
  <c r="X131" i="370"/>
  <c r="BW165" i="370"/>
  <c r="U165" i="370"/>
  <c r="BV131" i="370"/>
  <c r="BL131" i="370"/>
  <c r="BC131" i="370"/>
  <c r="AU131" i="370"/>
  <c r="AM131" i="370"/>
  <c r="AE131" i="370"/>
  <c r="W131" i="370"/>
  <c r="BO165" i="370"/>
  <c r="S165" i="370"/>
  <c r="BT131" i="370"/>
  <c r="BK131" i="370"/>
  <c r="BB131" i="370"/>
  <c r="AT131" i="370"/>
  <c r="AL131" i="370"/>
  <c r="AD131" i="370"/>
  <c r="V131" i="370"/>
  <c r="BG165" i="370"/>
  <c r="BS131" i="370"/>
  <c r="BJ131" i="370"/>
  <c r="BA131" i="370"/>
  <c r="AS131" i="370"/>
  <c r="AK131" i="370"/>
  <c r="AC131" i="370"/>
  <c r="U131" i="370"/>
  <c r="BR97" i="370"/>
  <c r="BJ97" i="370"/>
  <c r="BB97" i="370"/>
  <c r="AT97" i="370"/>
  <c r="AL97" i="370"/>
  <c r="AD97" i="370"/>
  <c r="V97" i="370"/>
  <c r="AY165" i="370"/>
  <c r="BR131" i="370"/>
  <c r="BI131" i="370"/>
  <c r="AZ131" i="370"/>
  <c r="AR131" i="370"/>
  <c r="AJ131" i="370"/>
  <c r="AB131" i="370"/>
  <c r="T131" i="370"/>
  <c r="AQ165" i="370"/>
  <c r="BQ131" i="370"/>
  <c r="BH131" i="370"/>
  <c r="AY131" i="370"/>
  <c r="AQ131" i="370"/>
  <c r="AI131" i="370"/>
  <c r="AA131" i="370"/>
  <c r="S131" i="370"/>
  <c r="BX97" i="370"/>
  <c r="BP97" i="370"/>
  <c r="BH97" i="370"/>
  <c r="AZ97" i="370"/>
  <c r="AR97" i="370"/>
  <c r="AJ97" i="370"/>
  <c r="AB97" i="370"/>
  <c r="T97" i="370"/>
  <c r="AI165" i="370"/>
  <c r="BP131" i="370"/>
  <c r="BG131" i="370"/>
  <c r="AX131" i="370"/>
  <c r="AP131" i="370"/>
  <c r="AH131" i="370"/>
  <c r="Z131" i="370"/>
  <c r="R131" i="370"/>
  <c r="BW97" i="370"/>
  <c r="BO97" i="370"/>
  <c r="BG97" i="370"/>
  <c r="AY97" i="370"/>
  <c r="AQ97" i="370"/>
  <c r="AI97" i="370"/>
  <c r="AA97" i="370"/>
  <c r="S97" i="370"/>
  <c r="V34" i="370"/>
  <c r="AA35" i="370"/>
  <c r="AF36" i="370"/>
  <c r="O217" i="370"/>
  <c r="B217" i="370" s="1"/>
  <c r="O183" i="370"/>
  <c r="B183" i="370" s="1"/>
  <c r="O149" i="370"/>
  <c r="B149" i="370" s="1"/>
  <c r="O115" i="370"/>
  <c r="B115" i="370" s="1"/>
  <c r="V42" i="370"/>
  <c r="V43" i="370"/>
  <c r="V48" i="370"/>
  <c r="O82" i="370"/>
  <c r="B82" i="370" s="1"/>
  <c r="E89" i="370"/>
  <c r="U97" i="370"/>
  <c r="AG97" i="370"/>
  <c r="AU97" i="370"/>
  <c r="BF97" i="370"/>
  <c r="BT97" i="370"/>
  <c r="F111" i="370"/>
  <c r="F115" i="370"/>
  <c r="F119" i="370"/>
  <c r="F123" i="370"/>
  <c r="F127" i="370"/>
  <c r="Y131" i="370"/>
  <c r="CB146" i="370"/>
  <c r="CB150" i="370"/>
  <c r="CB154" i="370"/>
  <c r="F158" i="370"/>
  <c r="F162" i="370"/>
  <c r="F143" i="370"/>
  <c r="F147" i="370"/>
  <c r="F151" i="370"/>
  <c r="F155" i="370"/>
  <c r="F159" i="370"/>
  <c r="C146" i="370"/>
  <c r="C150" i="370"/>
  <c r="C154" i="370"/>
  <c r="C158" i="370"/>
  <c r="C162" i="370"/>
  <c r="CB144" i="370"/>
  <c r="CB148" i="370"/>
  <c r="F152" i="370"/>
  <c r="F156" i="370"/>
  <c r="F160" i="370"/>
  <c r="BY163" i="370"/>
  <c r="C143" i="370"/>
  <c r="BA65" i="370" s="1"/>
  <c r="BM65" i="370" s="1"/>
  <c r="C147" i="370"/>
  <c r="C151" i="370"/>
  <c r="C155" i="370"/>
  <c r="C159" i="370"/>
  <c r="CB145" i="370"/>
  <c r="CB149" i="370"/>
  <c r="CB153" i="370"/>
  <c r="CB157" i="370"/>
  <c r="CB161" i="370"/>
  <c r="CB189" i="370"/>
  <c r="CB190" i="370"/>
  <c r="CB191" i="370"/>
  <c r="CB192" i="370"/>
  <c r="CB193" i="370"/>
  <c r="CB194" i="370"/>
  <c r="CB195" i="370"/>
  <c r="CB196" i="370"/>
  <c r="F186" i="370"/>
  <c r="C212" i="370"/>
  <c r="BA67" i="370" s="1"/>
  <c r="C213" i="370"/>
  <c r="C214" i="370"/>
  <c r="C215" i="370"/>
  <c r="C216" i="370"/>
  <c r="C217" i="370"/>
  <c r="C218" i="370"/>
  <c r="C219" i="370"/>
  <c r="C220" i="370"/>
  <c r="C221" i="370"/>
  <c r="C222" i="370"/>
  <c r="C223" i="370"/>
  <c r="C224" i="370"/>
  <c r="C225" i="370"/>
  <c r="C226" i="370"/>
  <c r="C227" i="370"/>
  <c r="C228" i="370"/>
  <c r="C229" i="370"/>
  <c r="C230" i="370"/>
  <c r="BZ231" i="370"/>
  <c r="C189" i="370"/>
  <c r="C190" i="370"/>
  <c r="C186" i="370"/>
  <c r="F187" i="370"/>
  <c r="E211" i="370"/>
  <c r="BI67" i="370" s="1"/>
  <c r="CB177" i="370"/>
  <c r="F184" i="370"/>
  <c r="CB185" i="370"/>
  <c r="CB188" i="370"/>
  <c r="BY231" i="370"/>
  <c r="CB211" i="370"/>
  <c r="F212" i="370"/>
  <c r="F213" i="370"/>
  <c r="F214" i="370"/>
  <c r="F215" i="370"/>
  <c r="F216" i="370"/>
  <c r="F217" i="370"/>
  <c r="F218" i="370"/>
  <c r="F219" i="370"/>
  <c r="F220" i="370"/>
  <c r="F221" i="370"/>
  <c r="F222" i="370"/>
  <c r="F223" i="370"/>
  <c r="F224" i="370"/>
  <c r="F225" i="370"/>
  <c r="F226" i="370"/>
  <c r="F227" i="370"/>
  <c r="F228" i="370"/>
  <c r="F229" i="370"/>
  <c r="F230" i="370"/>
  <c r="F83" i="369"/>
  <c r="F87" i="369"/>
  <c r="F91" i="369"/>
  <c r="F76" i="369"/>
  <c r="F77" i="369"/>
  <c r="F78" i="369"/>
  <c r="F79" i="369"/>
  <c r="F80" i="369"/>
  <c r="F81" i="369"/>
  <c r="F82" i="369"/>
  <c r="F85" i="369"/>
  <c r="F89" i="369"/>
  <c r="F93" i="369"/>
  <c r="O218" i="369"/>
  <c r="B218" i="369" s="1"/>
  <c r="O184" i="369"/>
  <c r="B184" i="369" s="1"/>
  <c r="O150" i="369"/>
  <c r="B150" i="369" s="1"/>
  <c r="O116" i="369"/>
  <c r="B116" i="369" s="1"/>
  <c r="O221" i="369"/>
  <c r="B221" i="369" s="1"/>
  <c r="O187" i="369"/>
  <c r="B187" i="369" s="1"/>
  <c r="O153" i="369"/>
  <c r="B153" i="369" s="1"/>
  <c r="O85" i="369"/>
  <c r="B85" i="369" s="1"/>
  <c r="O119" i="369"/>
  <c r="B119" i="369" s="1"/>
  <c r="O222" i="369"/>
  <c r="B222" i="369" s="1"/>
  <c r="O188" i="369"/>
  <c r="B188" i="369" s="1"/>
  <c r="O154" i="369"/>
  <c r="B154" i="369" s="1"/>
  <c r="O86" i="369"/>
  <c r="B86" i="369" s="1"/>
  <c r="O120" i="369"/>
  <c r="B120" i="369" s="1"/>
  <c r="O223" i="369"/>
  <c r="B223" i="369" s="1"/>
  <c r="O189" i="369"/>
  <c r="B189" i="369" s="1"/>
  <c r="O155" i="369"/>
  <c r="B155" i="369" s="1"/>
  <c r="O87" i="369"/>
  <c r="B87" i="369" s="1"/>
  <c r="O121" i="369"/>
  <c r="B121" i="369" s="1"/>
  <c r="O224" i="369"/>
  <c r="B224" i="369" s="1"/>
  <c r="O190" i="369"/>
  <c r="B190" i="369" s="1"/>
  <c r="O156" i="369"/>
  <c r="B156" i="369" s="1"/>
  <c r="O88" i="369"/>
  <c r="B88" i="369" s="1"/>
  <c r="O122" i="369"/>
  <c r="B122" i="369" s="1"/>
  <c r="CB75" i="369"/>
  <c r="CB86" i="369"/>
  <c r="CB90" i="369"/>
  <c r="Y97" i="369"/>
  <c r="AR97" i="369"/>
  <c r="BM97" i="369"/>
  <c r="F115" i="369"/>
  <c r="F189" i="369"/>
  <c r="BQ233" i="369"/>
  <c r="BI233" i="369"/>
  <c r="BA233" i="369"/>
  <c r="AS233" i="369"/>
  <c r="AK233" i="369"/>
  <c r="AC233" i="369"/>
  <c r="U233" i="369"/>
  <c r="BQ199" i="369"/>
  <c r="BI199" i="369"/>
  <c r="BA199" i="369"/>
  <c r="AS199" i="369"/>
  <c r="AK199" i="369"/>
  <c r="AC199" i="369"/>
  <c r="U199" i="369"/>
  <c r="BX233" i="369"/>
  <c r="BP233" i="369"/>
  <c r="BH233" i="369"/>
  <c r="AZ233" i="369"/>
  <c r="AR233" i="369"/>
  <c r="AJ233" i="369"/>
  <c r="AB233" i="369"/>
  <c r="T233" i="369"/>
  <c r="BX199" i="369"/>
  <c r="BP199" i="369"/>
  <c r="BH199" i="369"/>
  <c r="AZ199" i="369"/>
  <c r="AR199" i="369"/>
  <c r="AJ199" i="369"/>
  <c r="AB199" i="369"/>
  <c r="T199" i="369"/>
  <c r="BW233" i="369"/>
  <c r="BO233" i="369"/>
  <c r="BG233" i="369"/>
  <c r="AY233" i="369"/>
  <c r="AQ233" i="369"/>
  <c r="AI233" i="369"/>
  <c r="AA233" i="369"/>
  <c r="S233" i="369"/>
  <c r="BW199" i="369"/>
  <c r="BO199" i="369"/>
  <c r="BG199" i="369"/>
  <c r="AY199" i="369"/>
  <c r="AQ199" i="369"/>
  <c r="AI199" i="369"/>
  <c r="AA199" i="369"/>
  <c r="S199" i="369"/>
  <c r="BV233" i="369"/>
  <c r="BN233" i="369"/>
  <c r="BF233" i="369"/>
  <c r="AX233" i="369"/>
  <c r="AP233" i="369"/>
  <c r="AH233" i="369"/>
  <c r="Z233" i="369"/>
  <c r="R233" i="369"/>
  <c r="BV199" i="369"/>
  <c r="BN199" i="369"/>
  <c r="BF199" i="369"/>
  <c r="AX199" i="369"/>
  <c r="AP199" i="369"/>
  <c r="AH199" i="369"/>
  <c r="Z199" i="369"/>
  <c r="R199" i="369"/>
  <c r="BU233" i="369"/>
  <c r="BM233" i="369"/>
  <c r="BE233" i="369"/>
  <c r="AW233" i="369"/>
  <c r="AO233" i="369"/>
  <c r="AG233" i="369"/>
  <c r="Y233" i="369"/>
  <c r="Q233" i="369"/>
  <c r="BU199" i="369"/>
  <c r="BM199" i="369"/>
  <c r="BE199" i="369"/>
  <c r="AW199" i="369"/>
  <c r="AO199" i="369"/>
  <c r="AG199" i="369"/>
  <c r="Y199" i="369"/>
  <c r="Q199" i="369"/>
  <c r="F65" i="369" s="1" a="1"/>
  <c r="F65" i="369" s="1"/>
  <c r="BS233" i="369"/>
  <c r="BK233" i="369"/>
  <c r="BC233" i="369"/>
  <c r="AU233" i="369"/>
  <c r="AM233" i="369"/>
  <c r="AE233" i="369"/>
  <c r="W233" i="369"/>
  <c r="BR233" i="369"/>
  <c r="BJ233" i="369"/>
  <c r="BB233" i="369"/>
  <c r="AT233" i="369"/>
  <c r="AL233" i="369"/>
  <c r="AD233" i="369"/>
  <c r="V233" i="369"/>
  <c r="BT233" i="369"/>
  <c r="BK199" i="369"/>
  <c r="AN199" i="369"/>
  <c r="V199" i="369"/>
  <c r="BW165" i="369"/>
  <c r="BO165" i="369"/>
  <c r="BG165" i="369"/>
  <c r="AY165" i="369"/>
  <c r="AQ165" i="369"/>
  <c r="AI165" i="369"/>
  <c r="AA165" i="369"/>
  <c r="S165" i="369"/>
  <c r="BL233" i="369"/>
  <c r="BJ199" i="369"/>
  <c r="AM199" i="369"/>
  <c r="BV165" i="369"/>
  <c r="BN165" i="369"/>
  <c r="BF165" i="369"/>
  <c r="AX165" i="369"/>
  <c r="AP165" i="369"/>
  <c r="AH165" i="369"/>
  <c r="Z165" i="369"/>
  <c r="R165" i="369"/>
  <c r="BV131" i="369"/>
  <c r="BN131" i="369"/>
  <c r="BF131" i="369"/>
  <c r="AX131" i="369"/>
  <c r="AP131" i="369"/>
  <c r="AH131" i="369"/>
  <c r="Z131" i="369"/>
  <c r="R131" i="369"/>
  <c r="BD233" i="369"/>
  <c r="BD199" i="369"/>
  <c r="AL199" i="369"/>
  <c r="BU165" i="369"/>
  <c r="BM165" i="369"/>
  <c r="BE165" i="369"/>
  <c r="AW165" i="369"/>
  <c r="AO165" i="369"/>
  <c r="AG165" i="369"/>
  <c r="Y165" i="369"/>
  <c r="Q165" i="369"/>
  <c r="F64" i="369" s="1" a="1"/>
  <c r="F64" i="369" s="1"/>
  <c r="BU131" i="369"/>
  <c r="BM131" i="369"/>
  <c r="BE131" i="369"/>
  <c r="AW131" i="369"/>
  <c r="AO131" i="369"/>
  <c r="AG131" i="369"/>
  <c r="AV233" i="369"/>
  <c r="BC199" i="369"/>
  <c r="AF199" i="369"/>
  <c r="BT165" i="369"/>
  <c r="BL165" i="369"/>
  <c r="BD165" i="369"/>
  <c r="AV165" i="369"/>
  <c r="AN165" i="369"/>
  <c r="AF165" i="369"/>
  <c r="X165" i="369"/>
  <c r="AN233" i="369"/>
  <c r="BT199" i="369"/>
  <c r="BB199" i="369"/>
  <c r="AE199" i="369"/>
  <c r="BS165" i="369"/>
  <c r="BK165" i="369"/>
  <c r="BC165" i="369"/>
  <c r="AU165" i="369"/>
  <c r="AM165" i="369"/>
  <c r="AE165" i="369"/>
  <c r="W165" i="369"/>
  <c r="AF233" i="369"/>
  <c r="BS199" i="369"/>
  <c r="AV199" i="369"/>
  <c r="AD199" i="369"/>
  <c r="BR165" i="369"/>
  <c r="BJ165" i="369"/>
  <c r="BB165" i="369"/>
  <c r="AT165" i="369"/>
  <c r="AL165" i="369"/>
  <c r="AD165" i="369"/>
  <c r="V165" i="369"/>
  <c r="X233" i="369"/>
  <c r="BR199" i="369"/>
  <c r="AU199" i="369"/>
  <c r="X199" i="369"/>
  <c r="BL199" i="369"/>
  <c r="AT199" i="369"/>
  <c r="W199" i="369"/>
  <c r="BX165" i="369"/>
  <c r="BP165" i="369"/>
  <c r="BH165" i="369"/>
  <c r="AZ165" i="369"/>
  <c r="AR165" i="369"/>
  <c r="AJ165" i="369"/>
  <c r="AB165" i="369"/>
  <c r="T165" i="369"/>
  <c r="BX131" i="369"/>
  <c r="BP131" i="369"/>
  <c r="BH131" i="369"/>
  <c r="AZ131" i="369"/>
  <c r="AR131" i="369"/>
  <c r="AJ131" i="369"/>
  <c r="AB131" i="369"/>
  <c r="T131" i="369"/>
  <c r="U165" i="369"/>
  <c r="BQ131" i="369"/>
  <c r="BC131" i="369"/>
  <c r="AQ131" i="369"/>
  <c r="AD131" i="369"/>
  <c r="S131" i="369"/>
  <c r="BW97" i="369"/>
  <c r="BO97" i="369"/>
  <c r="BG97" i="369"/>
  <c r="AY97" i="369"/>
  <c r="AQ97" i="369"/>
  <c r="AI97" i="369"/>
  <c r="AA97" i="369"/>
  <c r="S97" i="369"/>
  <c r="BO131" i="369"/>
  <c r="BB131" i="369"/>
  <c r="AN131" i="369"/>
  <c r="AC131" i="369"/>
  <c r="Q131" i="369"/>
  <c r="F63" i="369" s="1" a="1"/>
  <c r="F63" i="369" s="1"/>
  <c r="BV97" i="369"/>
  <c r="BN97" i="369"/>
  <c r="BF97" i="369"/>
  <c r="AX97" i="369"/>
  <c r="AP97" i="369"/>
  <c r="AH97" i="369"/>
  <c r="BQ165" i="369"/>
  <c r="BL131" i="369"/>
  <c r="BA131" i="369"/>
  <c r="AM131" i="369"/>
  <c r="AA131" i="369"/>
  <c r="BI165" i="369"/>
  <c r="BK131" i="369"/>
  <c r="AY131" i="369"/>
  <c r="AL131" i="369"/>
  <c r="Y131" i="369"/>
  <c r="BA165" i="369"/>
  <c r="BW131" i="369"/>
  <c r="BJ131" i="369"/>
  <c r="AV131" i="369"/>
  <c r="AK131" i="369"/>
  <c r="X131" i="369"/>
  <c r="BS97" i="369"/>
  <c r="BK97" i="369"/>
  <c r="BC97" i="369"/>
  <c r="AU97" i="369"/>
  <c r="AM97" i="369"/>
  <c r="AE97" i="369"/>
  <c r="W97" i="369"/>
  <c r="AS165" i="369"/>
  <c r="BT131" i="369"/>
  <c r="BI131" i="369"/>
  <c r="AU131" i="369"/>
  <c r="AI131" i="369"/>
  <c r="W131" i="369"/>
  <c r="BR97" i="369"/>
  <c r="BJ97" i="369"/>
  <c r="BB97" i="369"/>
  <c r="AT97" i="369"/>
  <c r="AL97" i="369"/>
  <c r="AD97" i="369"/>
  <c r="V97" i="369"/>
  <c r="AK165" i="369"/>
  <c r="BS131" i="369"/>
  <c r="BG131" i="369"/>
  <c r="AT131" i="369"/>
  <c r="AF131" i="369"/>
  <c r="V131" i="369"/>
  <c r="BQ97" i="369"/>
  <c r="BI97" i="369"/>
  <c r="BA97" i="369"/>
  <c r="AS97" i="369"/>
  <c r="AK97" i="369"/>
  <c r="AC97" i="369"/>
  <c r="U97" i="369"/>
  <c r="O217" i="369"/>
  <c r="B217" i="369" s="1"/>
  <c r="O183" i="369"/>
  <c r="B183" i="369" s="1"/>
  <c r="O149" i="369"/>
  <c r="B149" i="369" s="1"/>
  <c r="O115" i="369"/>
  <c r="B115" i="369" s="1"/>
  <c r="F94" i="369"/>
  <c r="Z97" i="369"/>
  <c r="AV97" i="369"/>
  <c r="BP97" i="369"/>
  <c r="BD131" i="369"/>
  <c r="CB144" i="369"/>
  <c r="C144" i="369"/>
  <c r="CB157" i="369"/>
  <c r="C157" i="369"/>
  <c r="O216" i="369"/>
  <c r="B216" i="369" s="1"/>
  <c r="O182" i="369"/>
  <c r="B182" i="369" s="1"/>
  <c r="O148" i="369"/>
  <c r="B148" i="369" s="1"/>
  <c r="O114" i="369"/>
  <c r="B114" i="369" s="1"/>
  <c r="O230" i="369"/>
  <c r="B230" i="369" s="1"/>
  <c r="O196" i="369"/>
  <c r="B196" i="369" s="1"/>
  <c r="O162" i="369"/>
  <c r="B162" i="369" s="1"/>
  <c r="O94" i="369"/>
  <c r="B94" i="369" s="1"/>
  <c r="O128" i="369"/>
  <c r="B128" i="369" s="1"/>
  <c r="A74" i="369"/>
  <c r="E93" i="369"/>
  <c r="AB97" i="369"/>
  <c r="AW97" i="369"/>
  <c r="BT97" i="369"/>
  <c r="F109" i="369"/>
  <c r="CB129" i="369"/>
  <c r="F116" i="369"/>
  <c r="BR131" i="369"/>
  <c r="O215" i="369"/>
  <c r="B215" i="369" s="1"/>
  <c r="O181" i="369"/>
  <c r="B181" i="369" s="1"/>
  <c r="O147" i="369"/>
  <c r="B147" i="369" s="1"/>
  <c r="O113" i="369"/>
  <c r="B113" i="369" s="1"/>
  <c r="O229" i="369"/>
  <c r="B229" i="369" s="1"/>
  <c r="O195" i="369"/>
  <c r="B195" i="369" s="1"/>
  <c r="O161" i="369"/>
  <c r="B161" i="369" s="1"/>
  <c r="O93" i="369"/>
  <c r="B93" i="369" s="1"/>
  <c r="O127" i="369"/>
  <c r="B127" i="369" s="1"/>
  <c r="O79" i="369"/>
  <c r="B79" i="369" s="1"/>
  <c r="O80" i="369"/>
  <c r="B80" i="369" s="1"/>
  <c r="O81" i="369"/>
  <c r="B81" i="369" s="1"/>
  <c r="O82" i="369"/>
  <c r="B82" i="369" s="1"/>
  <c r="AF97" i="369"/>
  <c r="AZ97" i="369"/>
  <c r="BU97" i="369"/>
  <c r="F110" i="369"/>
  <c r="F117" i="369"/>
  <c r="O214" i="369"/>
  <c r="B214" i="369" s="1"/>
  <c r="O180" i="369"/>
  <c r="B180" i="369" s="1"/>
  <c r="O146" i="369"/>
  <c r="B146" i="369" s="1"/>
  <c r="O112" i="369"/>
  <c r="B112" i="369" s="1"/>
  <c r="O228" i="369"/>
  <c r="B228" i="369" s="1"/>
  <c r="O194" i="369"/>
  <c r="B194" i="369" s="1"/>
  <c r="O160" i="369"/>
  <c r="B160" i="369" s="1"/>
  <c r="O92" i="369"/>
  <c r="B92" i="369" s="1"/>
  <c r="O126" i="369"/>
  <c r="B126" i="369" s="1"/>
  <c r="Q97" i="369"/>
  <c r="F62" i="369" s="1" a="1"/>
  <c r="F62" i="369" s="1"/>
  <c r="AG97" i="369"/>
  <c r="BD97" i="369"/>
  <c r="BX97" i="369"/>
  <c r="F111" i="369"/>
  <c r="F118" i="369"/>
  <c r="CB148" i="369"/>
  <c r="C148" i="369"/>
  <c r="O213" i="369"/>
  <c r="B213" i="369" s="1"/>
  <c r="O179" i="369"/>
  <c r="B179" i="369" s="1"/>
  <c r="O145" i="369"/>
  <c r="B145" i="369" s="1"/>
  <c r="O111" i="369"/>
  <c r="B111" i="369" s="1"/>
  <c r="O227" i="369"/>
  <c r="B227" i="369" s="1"/>
  <c r="O193" i="369"/>
  <c r="B193" i="369" s="1"/>
  <c r="O159" i="369"/>
  <c r="B159" i="369" s="1"/>
  <c r="O91" i="369"/>
  <c r="B91" i="369" s="1"/>
  <c r="O125" i="369"/>
  <c r="B125" i="369" s="1"/>
  <c r="R97" i="369"/>
  <c r="AJ97" i="369"/>
  <c r="BE97" i="369"/>
  <c r="G98" i="369"/>
  <c r="F112" i="369"/>
  <c r="F119" i="369"/>
  <c r="CA163" i="369"/>
  <c r="E143" i="369"/>
  <c r="O212" i="369"/>
  <c r="B212" i="369" s="1"/>
  <c r="O178" i="369"/>
  <c r="B178" i="369" s="1"/>
  <c r="O144" i="369"/>
  <c r="B144" i="369" s="1"/>
  <c r="O110" i="369"/>
  <c r="B110" i="369" s="1"/>
  <c r="O226" i="369"/>
  <c r="B226" i="369" s="1"/>
  <c r="O192" i="369"/>
  <c r="B192" i="369" s="1"/>
  <c r="O158" i="369"/>
  <c r="B158" i="369" s="1"/>
  <c r="O90" i="369"/>
  <c r="B90" i="369" s="1"/>
  <c r="O124" i="369"/>
  <c r="B124" i="369" s="1"/>
  <c r="T97" i="369"/>
  <c r="AN97" i="369"/>
  <c r="BH97" i="369"/>
  <c r="F113" i="369"/>
  <c r="F120" i="369"/>
  <c r="U131" i="369"/>
  <c r="AC165" i="369"/>
  <c r="O211" i="369"/>
  <c r="B211" i="369" s="1"/>
  <c r="O177" i="369"/>
  <c r="B177" i="369" s="1"/>
  <c r="O143" i="369"/>
  <c r="B143" i="369" s="1"/>
  <c r="O109" i="369"/>
  <c r="B109" i="369" s="1"/>
  <c r="O219" i="369"/>
  <c r="B219" i="369" s="1"/>
  <c r="O185" i="369"/>
  <c r="B185" i="369" s="1"/>
  <c r="O151" i="369"/>
  <c r="B151" i="369" s="1"/>
  <c r="O83" i="369"/>
  <c r="B83" i="369" s="1"/>
  <c r="O117" i="369"/>
  <c r="B117" i="369" s="1"/>
  <c r="O220" i="369"/>
  <c r="B220" i="369" s="1"/>
  <c r="O186" i="369"/>
  <c r="B186" i="369" s="1"/>
  <c r="O152" i="369"/>
  <c r="B152" i="369" s="1"/>
  <c r="O84" i="369"/>
  <c r="B84" i="369" s="1"/>
  <c r="O118" i="369"/>
  <c r="B118" i="369" s="1"/>
  <c r="O225" i="369"/>
  <c r="B225" i="369" s="1"/>
  <c r="O191" i="369"/>
  <c r="B191" i="369" s="1"/>
  <c r="O157" i="369"/>
  <c r="B157" i="369" s="1"/>
  <c r="O89" i="369"/>
  <c r="B89" i="369" s="1"/>
  <c r="O123" i="369"/>
  <c r="B123" i="369" s="1"/>
  <c r="CA95" i="369"/>
  <c r="X97" i="369"/>
  <c r="AO97" i="369"/>
  <c r="BL97" i="369"/>
  <c r="F114" i="369"/>
  <c r="AE131" i="369"/>
  <c r="CB152" i="369"/>
  <c r="C152" i="369"/>
  <c r="CB158" i="369"/>
  <c r="F187" i="369"/>
  <c r="F145" i="369"/>
  <c r="F149" i="369"/>
  <c r="F153" i="369"/>
  <c r="C156" i="369"/>
  <c r="F159" i="369"/>
  <c r="F185" i="369"/>
  <c r="BZ129" i="369"/>
  <c r="CB160" i="369"/>
  <c r="F183" i="369"/>
  <c r="CB146" i="369"/>
  <c r="CB150" i="369"/>
  <c r="CB154" i="369"/>
  <c r="CB161" i="369"/>
  <c r="C145" i="369"/>
  <c r="C149" i="369"/>
  <c r="C153" i="369"/>
  <c r="CB162" i="369"/>
  <c r="F178" i="369"/>
  <c r="F179" i="369"/>
  <c r="F180" i="369"/>
  <c r="F181" i="369"/>
  <c r="F182" i="369"/>
  <c r="CB143" i="369"/>
  <c r="CB147" i="369"/>
  <c r="CB151" i="369"/>
  <c r="CB155" i="369"/>
  <c r="C160" i="369"/>
  <c r="F156" i="369"/>
  <c r="CB191" i="369"/>
  <c r="F192" i="369"/>
  <c r="BY197" i="369"/>
  <c r="C183" i="369"/>
  <c r="CB193" i="369"/>
  <c r="CB194" i="369"/>
  <c r="CB195" i="369"/>
  <c r="CB196" i="369"/>
  <c r="F184" i="369"/>
  <c r="F186" i="369"/>
  <c r="F188" i="369"/>
  <c r="C192" i="369"/>
  <c r="E211" i="369"/>
  <c r="CB177" i="369"/>
  <c r="C193" i="369"/>
  <c r="C194" i="369"/>
  <c r="C195" i="369"/>
  <c r="C196" i="369"/>
  <c r="CB190" i="369"/>
  <c r="CB212" i="369"/>
  <c r="CB213" i="369"/>
  <c r="CB214" i="369"/>
  <c r="CB215" i="369"/>
  <c r="CB216" i="369"/>
  <c r="CB217" i="369"/>
  <c r="CB218" i="369"/>
  <c r="CB219" i="369"/>
  <c r="CB220" i="369"/>
  <c r="CB221" i="369"/>
  <c r="CB222" i="369"/>
  <c r="CB223" i="369"/>
  <c r="CB224" i="369"/>
  <c r="CB225" i="369"/>
  <c r="CB226" i="369"/>
  <c r="F227" i="369"/>
  <c r="F228" i="369"/>
  <c r="F229" i="369"/>
  <c r="F230" i="369"/>
  <c r="CB211" i="369"/>
  <c r="F89" i="368"/>
  <c r="A75" i="368"/>
  <c r="A76" i="368" s="1"/>
  <c r="A77" i="368" s="1"/>
  <c r="A78" i="368" s="1"/>
  <c r="A79" i="368" s="1"/>
  <c r="A80" i="368" s="1"/>
  <c r="A81" i="368" s="1"/>
  <c r="A82" i="368" s="1"/>
  <c r="A83" i="368" s="1"/>
  <c r="A84" i="368" s="1"/>
  <c r="A85" i="368" s="1"/>
  <c r="A86" i="368" s="1"/>
  <c r="A87" i="368" s="1"/>
  <c r="A88" i="368" s="1"/>
  <c r="A89" i="368" s="1"/>
  <c r="A90" i="368" s="1"/>
  <c r="A91" i="368" s="1"/>
  <c r="A92" i="368" s="1"/>
  <c r="A93" i="368" s="1"/>
  <c r="A94" i="368" s="1"/>
  <c r="A95" i="368" s="1"/>
  <c r="A96" i="368" s="1"/>
  <c r="A97" i="368" s="1"/>
  <c r="A98" i="368" s="1"/>
  <c r="A100" i="368" s="1"/>
  <c r="A101" i="368" s="1"/>
  <c r="A102" i="368" s="1"/>
  <c r="A103" i="368" s="1"/>
  <c r="A104" i="368" s="1"/>
  <c r="CB95" i="368"/>
  <c r="F75" i="368"/>
  <c r="F76" i="368"/>
  <c r="F77" i="368"/>
  <c r="F78" i="368"/>
  <c r="F79" i="368"/>
  <c r="F93" i="368"/>
  <c r="F80" i="368"/>
  <c r="F81" i="368"/>
  <c r="F82" i="368"/>
  <c r="F83" i="368"/>
  <c r="F84" i="368"/>
  <c r="F85" i="368"/>
  <c r="F86" i="368"/>
  <c r="F87" i="368"/>
  <c r="F88" i="368"/>
  <c r="F91" i="368"/>
  <c r="F92" i="368"/>
  <c r="O215" i="368"/>
  <c r="B215" i="368" s="1"/>
  <c r="O147" i="368"/>
  <c r="B147" i="368" s="1"/>
  <c r="O181" i="368"/>
  <c r="B181" i="368" s="1"/>
  <c r="O113" i="368"/>
  <c r="B113" i="368" s="1"/>
  <c r="O229" i="368"/>
  <c r="B229" i="368" s="1"/>
  <c r="O195" i="368"/>
  <c r="B195" i="368" s="1"/>
  <c r="O161" i="368"/>
  <c r="B161" i="368" s="1"/>
  <c r="O93" i="368"/>
  <c r="B93" i="368" s="1"/>
  <c r="O127" i="368"/>
  <c r="B127" i="368" s="1"/>
  <c r="BS67" i="368"/>
  <c r="O79" i="368"/>
  <c r="B79" i="368" s="1"/>
  <c r="Y97" i="368"/>
  <c r="AH97" i="368"/>
  <c r="AR97" i="368"/>
  <c r="BA97" i="368"/>
  <c r="BJ97" i="368"/>
  <c r="BS97" i="368"/>
  <c r="C111" i="368"/>
  <c r="C128" i="368"/>
  <c r="W131" i="368"/>
  <c r="BH131" i="368"/>
  <c r="F147" i="368"/>
  <c r="BY163" i="368"/>
  <c r="CB149" i="368"/>
  <c r="C149" i="368"/>
  <c r="F158" i="368"/>
  <c r="O214" i="368"/>
  <c r="B214" i="368" s="1"/>
  <c r="O180" i="368"/>
  <c r="B180" i="368" s="1"/>
  <c r="O146" i="368"/>
  <c r="B146" i="368" s="1"/>
  <c r="O112" i="368"/>
  <c r="B112" i="368" s="1"/>
  <c r="O228" i="368"/>
  <c r="B228" i="368" s="1"/>
  <c r="O194" i="368"/>
  <c r="B194" i="368" s="1"/>
  <c r="O160" i="368"/>
  <c r="B160" i="368" s="1"/>
  <c r="O92" i="368"/>
  <c r="B92" i="368" s="1"/>
  <c r="O126" i="368"/>
  <c r="B126" i="368" s="1"/>
  <c r="Q97" i="368"/>
  <c r="F62" i="368" s="1" a="1"/>
  <c r="F62" i="368" s="1"/>
  <c r="Z97" i="368"/>
  <c r="AJ97" i="368"/>
  <c r="AS97" i="368"/>
  <c r="BB97" i="368"/>
  <c r="BK97" i="368"/>
  <c r="BT97" i="368"/>
  <c r="CB109" i="368"/>
  <c r="AK50" i="368" s="1"/>
  <c r="AP50" i="368" s="1"/>
  <c r="BY129" i="368"/>
  <c r="CB113" i="368"/>
  <c r="CB117" i="368"/>
  <c r="F121" i="368"/>
  <c r="F125" i="368"/>
  <c r="AC131" i="368"/>
  <c r="BM131" i="368"/>
  <c r="O213" i="368"/>
  <c r="B213" i="368" s="1"/>
  <c r="O179" i="368"/>
  <c r="B179" i="368" s="1"/>
  <c r="O145" i="368"/>
  <c r="B145" i="368" s="1"/>
  <c r="O111" i="368"/>
  <c r="B111" i="368" s="1"/>
  <c r="O227" i="368"/>
  <c r="B227" i="368" s="1"/>
  <c r="O193" i="368"/>
  <c r="B193" i="368" s="1"/>
  <c r="O159" i="368"/>
  <c r="B159" i="368" s="1"/>
  <c r="O91" i="368"/>
  <c r="B91" i="368" s="1"/>
  <c r="O125" i="368"/>
  <c r="B125" i="368" s="1"/>
  <c r="F90" i="368"/>
  <c r="F94" i="368"/>
  <c r="R97" i="368"/>
  <c r="AB97" i="368"/>
  <c r="AK97" i="368"/>
  <c r="AT97" i="368"/>
  <c r="BC97" i="368"/>
  <c r="BL97" i="368"/>
  <c r="BU97" i="368"/>
  <c r="AF131" i="368"/>
  <c r="BQ131" i="368"/>
  <c r="F145" i="368"/>
  <c r="O212" i="368"/>
  <c r="B212" i="368" s="1"/>
  <c r="O178" i="368"/>
  <c r="B178" i="368" s="1"/>
  <c r="O144" i="368"/>
  <c r="B144" i="368" s="1"/>
  <c r="O110" i="368"/>
  <c r="B110" i="368" s="1"/>
  <c r="O226" i="368"/>
  <c r="B226" i="368" s="1"/>
  <c r="O192" i="368"/>
  <c r="B192" i="368" s="1"/>
  <c r="O158" i="368"/>
  <c r="B158" i="368" s="1"/>
  <c r="O90" i="368"/>
  <c r="B90" i="368" s="1"/>
  <c r="O124" i="368"/>
  <c r="B124" i="368" s="1"/>
  <c r="AA52" i="368"/>
  <c r="AA54" i="368" s="1"/>
  <c r="T97" i="368"/>
  <c r="AC97" i="368"/>
  <c r="AL97" i="368"/>
  <c r="AU97" i="368"/>
  <c r="BD97" i="368"/>
  <c r="BM97" i="368"/>
  <c r="BV97" i="368"/>
  <c r="CB110" i="368"/>
  <c r="AK52" i="368" s="1"/>
  <c r="AP52" i="368" s="1"/>
  <c r="CB114" i="368"/>
  <c r="CB118" i="368"/>
  <c r="CB122" i="368"/>
  <c r="CB126" i="368"/>
  <c r="AL131" i="368"/>
  <c r="BW131" i="368"/>
  <c r="CB146" i="368"/>
  <c r="D146" i="368"/>
  <c r="F148" i="368"/>
  <c r="F159" i="368"/>
  <c r="F161" i="368"/>
  <c r="O211" i="368"/>
  <c r="B211" i="368" s="1"/>
  <c r="O177" i="368"/>
  <c r="B177" i="368" s="1"/>
  <c r="O143" i="368"/>
  <c r="B143" i="368" s="1"/>
  <c r="O109" i="368"/>
  <c r="B109" i="368" s="1"/>
  <c r="O219" i="368"/>
  <c r="B219" i="368" s="1"/>
  <c r="O185" i="368"/>
  <c r="B185" i="368" s="1"/>
  <c r="O151" i="368"/>
  <c r="B151" i="368" s="1"/>
  <c r="O117" i="368"/>
  <c r="B117" i="368" s="1"/>
  <c r="O220" i="368"/>
  <c r="B220" i="368" s="1"/>
  <c r="O186" i="368"/>
  <c r="B186" i="368" s="1"/>
  <c r="O152" i="368"/>
  <c r="B152" i="368" s="1"/>
  <c r="O118" i="368"/>
  <c r="B118" i="368" s="1"/>
  <c r="O225" i="368"/>
  <c r="B225" i="368" s="1"/>
  <c r="O191" i="368"/>
  <c r="B191" i="368" s="1"/>
  <c r="O157" i="368"/>
  <c r="B157" i="368" s="1"/>
  <c r="O89" i="368"/>
  <c r="B89" i="368" s="1"/>
  <c r="O123" i="368"/>
  <c r="B123" i="368" s="1"/>
  <c r="BY95" i="368"/>
  <c r="U97" i="368"/>
  <c r="AD97" i="368"/>
  <c r="AM97" i="368"/>
  <c r="AV97" i="368"/>
  <c r="BE97" i="368"/>
  <c r="BN97" i="368"/>
  <c r="BX97" i="368"/>
  <c r="F127" i="368"/>
  <c r="AO131" i="368"/>
  <c r="CB157" i="368"/>
  <c r="C157" i="368"/>
  <c r="O218" i="368"/>
  <c r="B218" i="368" s="1"/>
  <c r="O184" i="368"/>
  <c r="B184" i="368" s="1"/>
  <c r="O150" i="368"/>
  <c r="B150" i="368" s="1"/>
  <c r="O116" i="368"/>
  <c r="B116" i="368" s="1"/>
  <c r="O221" i="368"/>
  <c r="B221" i="368" s="1"/>
  <c r="O187" i="368"/>
  <c r="B187" i="368" s="1"/>
  <c r="O153" i="368"/>
  <c r="B153" i="368" s="1"/>
  <c r="O119" i="368"/>
  <c r="B119" i="368" s="1"/>
  <c r="O222" i="368"/>
  <c r="B222" i="368" s="1"/>
  <c r="O188" i="368"/>
  <c r="B188" i="368" s="1"/>
  <c r="O154" i="368"/>
  <c r="B154" i="368" s="1"/>
  <c r="O120" i="368"/>
  <c r="B120" i="368" s="1"/>
  <c r="O223" i="368"/>
  <c r="B223" i="368" s="1"/>
  <c r="O189" i="368"/>
  <c r="B189" i="368" s="1"/>
  <c r="O155" i="368"/>
  <c r="B155" i="368" s="1"/>
  <c r="O121" i="368"/>
  <c r="B121" i="368" s="1"/>
  <c r="O224" i="368"/>
  <c r="B224" i="368" s="1"/>
  <c r="O190" i="368"/>
  <c r="B190" i="368" s="1"/>
  <c r="O156" i="368"/>
  <c r="B156" i="368" s="1"/>
  <c r="O122" i="368"/>
  <c r="B122" i="368" s="1"/>
  <c r="AF51" i="368"/>
  <c r="BA66" i="368"/>
  <c r="BE67" i="368"/>
  <c r="C91" i="368"/>
  <c r="E92" i="368"/>
  <c r="V97" i="368"/>
  <c r="AE97" i="368"/>
  <c r="AN97" i="368"/>
  <c r="AW97" i="368"/>
  <c r="BF97" i="368"/>
  <c r="BP97" i="368"/>
  <c r="F111" i="368"/>
  <c r="CB115" i="368"/>
  <c r="CB119" i="368"/>
  <c r="CB123" i="368"/>
  <c r="F128" i="368"/>
  <c r="CB143" i="368"/>
  <c r="F155" i="368"/>
  <c r="BQ233" i="368"/>
  <c r="BI233" i="368"/>
  <c r="BA233" i="368"/>
  <c r="AS233" i="368"/>
  <c r="AK233" i="368"/>
  <c r="AC233" i="368"/>
  <c r="U233" i="368"/>
  <c r="BQ199" i="368"/>
  <c r="BI199" i="368"/>
  <c r="BA199" i="368"/>
  <c r="AS199" i="368"/>
  <c r="AK199" i="368"/>
  <c r="AC199" i="368"/>
  <c r="U199" i="368"/>
  <c r="BX233" i="368"/>
  <c r="BP233" i="368"/>
  <c r="BH233" i="368"/>
  <c r="AZ233" i="368"/>
  <c r="AR233" i="368"/>
  <c r="AJ233" i="368"/>
  <c r="AB233" i="368"/>
  <c r="T233" i="368"/>
  <c r="BX199" i="368"/>
  <c r="BP199" i="368"/>
  <c r="BH199" i="368"/>
  <c r="AZ199" i="368"/>
  <c r="AR199" i="368"/>
  <c r="AJ199" i="368"/>
  <c r="AB199" i="368"/>
  <c r="T199" i="368"/>
  <c r="BW233" i="368"/>
  <c r="BO233" i="368"/>
  <c r="BG233" i="368"/>
  <c r="AY233" i="368"/>
  <c r="AQ233" i="368"/>
  <c r="AI233" i="368"/>
  <c r="AA233" i="368"/>
  <c r="S233" i="368"/>
  <c r="BW199" i="368"/>
  <c r="BO199" i="368"/>
  <c r="BG199" i="368"/>
  <c r="AY199" i="368"/>
  <c r="AQ199" i="368"/>
  <c r="AI199" i="368"/>
  <c r="AA199" i="368"/>
  <c r="S199" i="368"/>
  <c r="BV233" i="368"/>
  <c r="BN233" i="368"/>
  <c r="BF233" i="368"/>
  <c r="AX233" i="368"/>
  <c r="AP233" i="368"/>
  <c r="AH233" i="368"/>
  <c r="Z233" i="368"/>
  <c r="R233" i="368"/>
  <c r="BV199" i="368"/>
  <c r="BN199" i="368"/>
  <c r="BF199" i="368"/>
  <c r="AX199" i="368"/>
  <c r="AP199" i="368"/>
  <c r="AH199" i="368"/>
  <c r="Z199" i="368"/>
  <c r="R199" i="368"/>
  <c r="BU233" i="368"/>
  <c r="BM233" i="368"/>
  <c r="BE233" i="368"/>
  <c r="AW233" i="368"/>
  <c r="AO233" i="368"/>
  <c r="AG233" i="368"/>
  <c r="Y233" i="368"/>
  <c r="Q233" i="368"/>
  <c r="F66" i="368" s="1" a="1"/>
  <c r="F66" i="368" s="1"/>
  <c r="BU199" i="368"/>
  <c r="BM199" i="368"/>
  <c r="BE199" i="368"/>
  <c r="AW199" i="368"/>
  <c r="AO199" i="368"/>
  <c r="AG199" i="368"/>
  <c r="Y199" i="368"/>
  <c r="Q199" i="368"/>
  <c r="F65" i="368" s="1" a="1"/>
  <c r="F65" i="368" s="1"/>
  <c r="BT233" i="368"/>
  <c r="BL233" i="368"/>
  <c r="BD233" i="368"/>
  <c r="AV233" i="368"/>
  <c r="AN233" i="368"/>
  <c r="AF233" i="368"/>
  <c r="X233" i="368"/>
  <c r="BS233" i="368"/>
  <c r="BK233" i="368"/>
  <c r="BC233" i="368"/>
  <c r="AU233" i="368"/>
  <c r="AM233" i="368"/>
  <c r="AE233" i="368"/>
  <c r="W233" i="368"/>
  <c r="BR233" i="368"/>
  <c r="BK199" i="368"/>
  <c r="AN199" i="368"/>
  <c r="V199" i="368"/>
  <c r="BT165" i="368"/>
  <c r="BL165" i="368"/>
  <c r="BD165" i="368"/>
  <c r="AV165" i="368"/>
  <c r="AN165" i="368"/>
  <c r="AF165" i="368"/>
  <c r="X165" i="368"/>
  <c r="BJ233" i="368"/>
  <c r="BJ199" i="368"/>
  <c r="AM199" i="368"/>
  <c r="BS165" i="368"/>
  <c r="BK165" i="368"/>
  <c r="BC165" i="368"/>
  <c r="AU165" i="368"/>
  <c r="AM165" i="368"/>
  <c r="AE165" i="368"/>
  <c r="W165" i="368"/>
  <c r="BB233" i="368"/>
  <c r="BD199" i="368"/>
  <c r="AL199" i="368"/>
  <c r="BR165" i="368"/>
  <c r="BJ165" i="368"/>
  <c r="BB165" i="368"/>
  <c r="AT165" i="368"/>
  <c r="AL165" i="368"/>
  <c r="AD165" i="368"/>
  <c r="V165" i="368"/>
  <c r="AT233" i="368"/>
  <c r="BC199" i="368"/>
  <c r="AF199" i="368"/>
  <c r="AL233" i="368"/>
  <c r="BT199" i="368"/>
  <c r="BB199" i="368"/>
  <c r="AE199" i="368"/>
  <c r="BX165" i="368"/>
  <c r="BP165" i="368"/>
  <c r="BH165" i="368"/>
  <c r="AZ165" i="368"/>
  <c r="AR165" i="368"/>
  <c r="AJ165" i="368"/>
  <c r="AB165" i="368"/>
  <c r="T165" i="368"/>
  <c r="AD233" i="368"/>
  <c r="BS199" i="368"/>
  <c r="AV199" i="368"/>
  <c r="AD199" i="368"/>
  <c r="BW165" i="368"/>
  <c r="BO165" i="368"/>
  <c r="BG165" i="368"/>
  <c r="AY165" i="368"/>
  <c r="AQ165" i="368"/>
  <c r="AI165" i="368"/>
  <c r="AA165" i="368"/>
  <c r="S165" i="368"/>
  <c r="V233" i="368"/>
  <c r="BR199" i="368"/>
  <c r="AU199" i="368"/>
  <c r="X199" i="368"/>
  <c r="BV165" i="368"/>
  <c r="BN165" i="368"/>
  <c r="BF165" i="368"/>
  <c r="AX165" i="368"/>
  <c r="AP165" i="368"/>
  <c r="AH165" i="368"/>
  <c r="Z165" i="368"/>
  <c r="R165" i="368"/>
  <c r="BV131" i="368"/>
  <c r="BN131" i="368"/>
  <c r="BF131" i="368"/>
  <c r="AX131" i="368"/>
  <c r="AP131" i="368"/>
  <c r="AH131" i="368"/>
  <c r="Z131" i="368"/>
  <c r="R131" i="368"/>
  <c r="BQ165" i="368"/>
  <c r="AK165" i="368"/>
  <c r="BU131" i="368"/>
  <c r="BL131" i="368"/>
  <c r="BC131" i="368"/>
  <c r="AT131" i="368"/>
  <c r="AK131" i="368"/>
  <c r="AB131" i="368"/>
  <c r="S131" i="368"/>
  <c r="BW97" i="368"/>
  <c r="BO97" i="368"/>
  <c r="BG97" i="368"/>
  <c r="AY97" i="368"/>
  <c r="AQ97" i="368"/>
  <c r="AI97" i="368"/>
  <c r="AA97" i="368"/>
  <c r="S97" i="368"/>
  <c r="BM165" i="368"/>
  <c r="AG165" i="368"/>
  <c r="BT131" i="368"/>
  <c r="BK131" i="368"/>
  <c r="BB131" i="368"/>
  <c r="AS131" i="368"/>
  <c r="AJ131" i="368"/>
  <c r="AA131" i="368"/>
  <c r="Q131" i="368"/>
  <c r="BI165" i="368"/>
  <c r="AC165" i="368"/>
  <c r="BS131" i="368"/>
  <c r="BJ131" i="368"/>
  <c r="BA131" i="368"/>
  <c r="AR131" i="368"/>
  <c r="AI131" i="368"/>
  <c r="Y131" i="368"/>
  <c r="BE165" i="368"/>
  <c r="Y165" i="368"/>
  <c r="BR131" i="368"/>
  <c r="BI131" i="368"/>
  <c r="AZ131" i="368"/>
  <c r="AQ131" i="368"/>
  <c r="AG131" i="368"/>
  <c r="X131" i="368"/>
  <c r="BA165" i="368"/>
  <c r="U165" i="368"/>
  <c r="BL199" i="368"/>
  <c r="AW165" i="368"/>
  <c r="Q165" i="368"/>
  <c r="F64" i="368" s="1" a="1"/>
  <c r="F64" i="368" s="1"/>
  <c r="BP131" i="368"/>
  <c r="BG131" i="368"/>
  <c r="AW131" i="368"/>
  <c r="AN131" i="368"/>
  <c r="AE131" i="368"/>
  <c r="V131" i="368"/>
  <c r="AT199" i="368"/>
  <c r="AS165" i="368"/>
  <c r="BX131" i="368"/>
  <c r="BO131" i="368"/>
  <c r="BE131" i="368"/>
  <c r="AV131" i="368"/>
  <c r="AM131" i="368"/>
  <c r="AD131" i="368"/>
  <c r="U131" i="368"/>
  <c r="W199" i="368"/>
  <c r="O217" i="368"/>
  <c r="B217" i="368" s="1"/>
  <c r="O183" i="368"/>
  <c r="B183" i="368" s="1"/>
  <c r="O149" i="368"/>
  <c r="B149" i="368" s="1"/>
  <c r="O115" i="368"/>
  <c r="B115" i="368" s="1"/>
  <c r="AF50" i="368"/>
  <c r="AF54" i="368" s="1"/>
  <c r="BI67" i="368"/>
  <c r="W97" i="368"/>
  <c r="AF97" i="368"/>
  <c r="AO97" i="368"/>
  <c r="AX97" i="368"/>
  <c r="BH97" i="368"/>
  <c r="BQ97" i="368"/>
  <c r="E109" i="368"/>
  <c r="C110" i="368"/>
  <c r="BA64" i="368" s="1"/>
  <c r="C114" i="368"/>
  <c r="C118" i="368"/>
  <c r="C122" i="368"/>
  <c r="C126" i="368"/>
  <c r="AY131" i="368"/>
  <c r="F153" i="368"/>
  <c r="AO165" i="368"/>
  <c r="O216" i="368"/>
  <c r="B216" i="368" s="1"/>
  <c r="O148" i="368"/>
  <c r="B148" i="368" s="1"/>
  <c r="O182" i="368"/>
  <c r="B182" i="368" s="1"/>
  <c r="O114" i="368"/>
  <c r="B114" i="368" s="1"/>
  <c r="O230" i="368"/>
  <c r="B230" i="368" s="1"/>
  <c r="O196" i="368"/>
  <c r="B196" i="368" s="1"/>
  <c r="O162" i="368"/>
  <c r="B162" i="368" s="1"/>
  <c r="O94" i="368"/>
  <c r="B94" i="368" s="1"/>
  <c r="O128" i="368"/>
  <c r="B128" i="368" s="1"/>
  <c r="X97" i="368"/>
  <c r="AG97" i="368"/>
  <c r="AP97" i="368"/>
  <c r="AZ97" i="368"/>
  <c r="BI97" i="368"/>
  <c r="BR97" i="368"/>
  <c r="CB112" i="368"/>
  <c r="CB116" i="368"/>
  <c r="CB120" i="368"/>
  <c r="CB124" i="368"/>
  <c r="C127" i="368"/>
  <c r="T131" i="368"/>
  <c r="BD131" i="368"/>
  <c r="CA163" i="368"/>
  <c r="BS65" i="368" s="1"/>
  <c r="E143" i="368"/>
  <c r="F151" i="368"/>
  <c r="CB154" i="368"/>
  <c r="D154" i="368"/>
  <c r="F156" i="368"/>
  <c r="BU165" i="368"/>
  <c r="BZ197" i="368"/>
  <c r="CB183" i="368"/>
  <c r="CB197" i="368" s="1"/>
  <c r="D183" i="368"/>
  <c r="CB144" i="368"/>
  <c r="G166" i="368"/>
  <c r="F180" i="368"/>
  <c r="F182" i="368"/>
  <c r="C150" i="368"/>
  <c r="C158" i="368"/>
  <c r="C145" i="368"/>
  <c r="F152" i="368"/>
  <c r="C153" i="368"/>
  <c r="F160" i="368"/>
  <c r="C161" i="368"/>
  <c r="F178" i="368"/>
  <c r="BZ163" i="368"/>
  <c r="CB184" i="368"/>
  <c r="CB185" i="368"/>
  <c r="CB186" i="368"/>
  <c r="CB187" i="368"/>
  <c r="CB188" i="368"/>
  <c r="CB189" i="368"/>
  <c r="CB190" i="368"/>
  <c r="CB191" i="368"/>
  <c r="CB192" i="368"/>
  <c r="CB193" i="368"/>
  <c r="CB194" i="368"/>
  <c r="CB195" i="368"/>
  <c r="CB196" i="368"/>
  <c r="C212" i="368"/>
  <c r="C213" i="368"/>
  <c r="C214" i="368"/>
  <c r="C215" i="368"/>
  <c r="C216" i="368"/>
  <c r="C217" i="368"/>
  <c r="C218" i="368"/>
  <c r="C219" i="368"/>
  <c r="C220" i="368"/>
  <c r="C221" i="368"/>
  <c r="C222" i="368"/>
  <c r="C223" i="368"/>
  <c r="C224" i="368"/>
  <c r="C225" i="368"/>
  <c r="C226" i="368"/>
  <c r="C227" i="368"/>
  <c r="C228" i="368"/>
  <c r="C229" i="368"/>
  <c r="C230" i="368"/>
  <c r="BY197" i="368"/>
  <c r="BY231" i="368"/>
  <c r="CB211" i="368"/>
  <c r="F212" i="368"/>
  <c r="F213" i="368"/>
  <c r="F214" i="368"/>
  <c r="F215" i="368"/>
  <c r="F216" i="368"/>
  <c r="F217" i="368"/>
  <c r="F218" i="368"/>
  <c r="F219" i="368"/>
  <c r="F220" i="368"/>
  <c r="F221" i="368"/>
  <c r="F222" i="368"/>
  <c r="F223" i="368"/>
  <c r="F224" i="368"/>
  <c r="F225" i="368"/>
  <c r="F226" i="368"/>
  <c r="F227" i="368"/>
  <c r="F228" i="368"/>
  <c r="F229" i="368"/>
  <c r="F230" i="368"/>
  <c r="F80" i="367"/>
  <c r="F79" i="367"/>
  <c r="F81" i="367"/>
  <c r="F89" i="367"/>
  <c r="F94" i="367"/>
  <c r="V54" i="367"/>
  <c r="F83" i="367"/>
  <c r="F84" i="367"/>
  <c r="F85" i="367"/>
  <c r="AF54" i="367"/>
  <c r="F92" i="367"/>
  <c r="F90" i="367"/>
  <c r="F93" i="367"/>
  <c r="F77" i="367"/>
  <c r="F91" i="367"/>
  <c r="CD21" i="367"/>
  <c r="O215" i="367"/>
  <c r="B215" i="367" s="1"/>
  <c r="O181" i="367"/>
  <c r="B181" i="367" s="1"/>
  <c r="O147" i="367"/>
  <c r="B147" i="367" s="1"/>
  <c r="O229" i="367"/>
  <c r="B229" i="367" s="1"/>
  <c r="O161" i="367"/>
  <c r="B161" i="367" s="1"/>
  <c r="O195" i="367"/>
  <c r="B195" i="367" s="1"/>
  <c r="O127" i="367"/>
  <c r="B127" i="367" s="1"/>
  <c r="O93" i="367"/>
  <c r="B93" i="367" s="1"/>
  <c r="O79" i="367"/>
  <c r="B79" i="367" s="1"/>
  <c r="E93" i="367"/>
  <c r="Q97" i="367"/>
  <c r="AG97" i="367"/>
  <c r="AW97" i="367"/>
  <c r="BM97" i="367"/>
  <c r="G132" i="367"/>
  <c r="CB143" i="367"/>
  <c r="C143" i="367"/>
  <c r="BY163" i="367"/>
  <c r="F144" i="367"/>
  <c r="CB145" i="367"/>
  <c r="C145" i="367"/>
  <c r="F146" i="367"/>
  <c r="CB147" i="367"/>
  <c r="C147" i="367"/>
  <c r="F148" i="367"/>
  <c r="CB149" i="367"/>
  <c r="C149" i="367"/>
  <c r="F150" i="367"/>
  <c r="CB151" i="367"/>
  <c r="C151" i="367"/>
  <c r="O214" i="367"/>
  <c r="B214" i="367" s="1"/>
  <c r="O180" i="367"/>
  <c r="B180" i="367" s="1"/>
  <c r="O146" i="367"/>
  <c r="B146" i="367" s="1"/>
  <c r="O228" i="367"/>
  <c r="B228" i="367" s="1"/>
  <c r="O194" i="367"/>
  <c r="B194" i="367" s="1"/>
  <c r="O160" i="367"/>
  <c r="B160" i="367" s="1"/>
  <c r="O126" i="367"/>
  <c r="B126" i="367" s="1"/>
  <c r="O92" i="367"/>
  <c r="B92" i="367" s="1"/>
  <c r="U97" i="367"/>
  <c r="AK97" i="367"/>
  <c r="BA97" i="367"/>
  <c r="BQ97" i="367"/>
  <c r="F110" i="367"/>
  <c r="F114" i="367"/>
  <c r="O115" i="367"/>
  <c r="B115" i="367" s="1"/>
  <c r="X131" i="367"/>
  <c r="O213" i="367"/>
  <c r="B213" i="367" s="1"/>
  <c r="O179" i="367"/>
  <c r="B179" i="367" s="1"/>
  <c r="O145" i="367"/>
  <c r="B145" i="367" s="1"/>
  <c r="O227" i="367"/>
  <c r="B227" i="367" s="1"/>
  <c r="O193" i="367"/>
  <c r="B193" i="367" s="1"/>
  <c r="O159" i="367"/>
  <c r="B159" i="367" s="1"/>
  <c r="O125" i="367"/>
  <c r="B125" i="367" s="1"/>
  <c r="O91" i="367"/>
  <c r="B91" i="367" s="1"/>
  <c r="BY95" i="367"/>
  <c r="O78" i="367"/>
  <c r="B78" i="367" s="1"/>
  <c r="O82" i="367"/>
  <c r="B82" i="367" s="1"/>
  <c r="C90" i="367"/>
  <c r="C92" i="367"/>
  <c r="C94" i="367"/>
  <c r="W97" i="367"/>
  <c r="AM97" i="367"/>
  <c r="BC97" i="367"/>
  <c r="BS97" i="367"/>
  <c r="AF131" i="367"/>
  <c r="F162" i="367"/>
  <c r="O212" i="367"/>
  <c r="B212" i="367" s="1"/>
  <c r="O178" i="367"/>
  <c r="B178" i="367" s="1"/>
  <c r="O144" i="367"/>
  <c r="B144" i="367" s="1"/>
  <c r="O226" i="367"/>
  <c r="B226" i="367" s="1"/>
  <c r="O192" i="367"/>
  <c r="B192" i="367" s="1"/>
  <c r="O158" i="367"/>
  <c r="B158" i="367" s="1"/>
  <c r="O124" i="367"/>
  <c r="B124" i="367" s="1"/>
  <c r="O90" i="367"/>
  <c r="B90" i="367" s="1"/>
  <c r="CB76" i="367"/>
  <c r="CC76" i="367" s="1"/>
  <c r="CD76" i="367" s="1"/>
  <c r="X97" i="367"/>
  <c r="AN97" i="367"/>
  <c r="BD97" i="367"/>
  <c r="BT97" i="367"/>
  <c r="E109" i="367"/>
  <c r="C110" i="367"/>
  <c r="F111" i="367"/>
  <c r="O112" i="367"/>
  <c r="B112" i="367" s="1"/>
  <c r="F115" i="367"/>
  <c r="AN131" i="367"/>
  <c r="F160" i="367"/>
  <c r="O211" i="367"/>
  <c r="B211" i="367" s="1"/>
  <c r="O177" i="367"/>
  <c r="B177" i="367" s="1"/>
  <c r="O143" i="367"/>
  <c r="B143" i="367" s="1"/>
  <c r="O219" i="367"/>
  <c r="B219" i="367" s="1"/>
  <c r="O185" i="367"/>
  <c r="B185" i="367" s="1"/>
  <c r="O151" i="367"/>
  <c r="B151" i="367" s="1"/>
  <c r="O220" i="367"/>
  <c r="B220" i="367" s="1"/>
  <c r="O186" i="367"/>
  <c r="B186" i="367" s="1"/>
  <c r="O152" i="367"/>
  <c r="B152" i="367" s="1"/>
  <c r="O118" i="367"/>
  <c r="B118" i="367" s="1"/>
  <c r="O225" i="367"/>
  <c r="B225" i="367" s="1"/>
  <c r="O157" i="367"/>
  <c r="B157" i="367" s="1"/>
  <c r="O191" i="367"/>
  <c r="B191" i="367" s="1"/>
  <c r="O123" i="367"/>
  <c r="B123" i="367" s="1"/>
  <c r="O89" i="367"/>
  <c r="B89" i="367" s="1"/>
  <c r="AA51" i="367"/>
  <c r="AA54" i="367" s="1"/>
  <c r="A74" i="367"/>
  <c r="CA95" i="367"/>
  <c r="O77" i="367"/>
  <c r="B77" i="367" s="1"/>
  <c r="Y97" i="367"/>
  <c r="AO97" i="367"/>
  <c r="BE97" i="367"/>
  <c r="BU97" i="367"/>
  <c r="AV131" i="367"/>
  <c r="F158" i="367"/>
  <c r="O218" i="367"/>
  <c r="B218" i="367" s="1"/>
  <c r="O184" i="367"/>
  <c r="B184" i="367" s="1"/>
  <c r="O150" i="367"/>
  <c r="B150" i="367" s="1"/>
  <c r="O221" i="367"/>
  <c r="B221" i="367" s="1"/>
  <c r="O153" i="367"/>
  <c r="B153" i="367" s="1"/>
  <c r="O187" i="367"/>
  <c r="B187" i="367" s="1"/>
  <c r="O119" i="367"/>
  <c r="B119" i="367" s="1"/>
  <c r="O222" i="367"/>
  <c r="B222" i="367" s="1"/>
  <c r="O188" i="367"/>
  <c r="B188" i="367" s="1"/>
  <c r="O154" i="367"/>
  <c r="B154" i="367" s="1"/>
  <c r="O120" i="367"/>
  <c r="B120" i="367" s="1"/>
  <c r="O223" i="367"/>
  <c r="B223" i="367" s="1"/>
  <c r="O189" i="367"/>
  <c r="B189" i="367" s="1"/>
  <c r="O155" i="367"/>
  <c r="B155" i="367" s="1"/>
  <c r="O121" i="367"/>
  <c r="B121" i="367" s="1"/>
  <c r="O224" i="367"/>
  <c r="B224" i="367" s="1"/>
  <c r="O190" i="367"/>
  <c r="B190" i="367" s="1"/>
  <c r="O156" i="367"/>
  <c r="B156" i="367" s="1"/>
  <c r="O122" i="367"/>
  <c r="B122" i="367" s="1"/>
  <c r="CB75" i="367"/>
  <c r="AC97" i="367"/>
  <c r="AS97" i="367"/>
  <c r="BI97" i="367"/>
  <c r="O109" i="367"/>
  <c r="B109" i="367" s="1"/>
  <c r="C111" i="367"/>
  <c r="CB112" i="367"/>
  <c r="O113" i="367"/>
  <c r="B113" i="367" s="1"/>
  <c r="CB116" i="367"/>
  <c r="O117" i="367"/>
  <c r="B117" i="367" s="1"/>
  <c r="F156" i="367"/>
  <c r="F157" i="367"/>
  <c r="BQ233" i="367"/>
  <c r="BI233" i="367"/>
  <c r="BA233" i="367"/>
  <c r="AS233" i="367"/>
  <c r="AK233" i="367"/>
  <c r="AC233" i="367"/>
  <c r="U233" i="367"/>
  <c r="BQ199" i="367"/>
  <c r="BI199" i="367"/>
  <c r="BA199" i="367"/>
  <c r="AS199" i="367"/>
  <c r="AK199" i="367"/>
  <c r="AC199" i="367"/>
  <c r="U199" i="367"/>
  <c r="BX233" i="367"/>
  <c r="BP233" i="367"/>
  <c r="BH233" i="367"/>
  <c r="AZ233" i="367"/>
  <c r="AR233" i="367"/>
  <c r="AJ233" i="367"/>
  <c r="AB233" i="367"/>
  <c r="T233" i="367"/>
  <c r="BX199" i="367"/>
  <c r="BP199" i="367"/>
  <c r="BH199" i="367"/>
  <c r="AZ199" i="367"/>
  <c r="AR199" i="367"/>
  <c r="AJ199" i="367"/>
  <c r="AB199" i="367"/>
  <c r="T199" i="367"/>
  <c r="BW233" i="367"/>
  <c r="BO233" i="367"/>
  <c r="BG233" i="367"/>
  <c r="AY233" i="367"/>
  <c r="AQ233" i="367"/>
  <c r="AI233" i="367"/>
  <c r="AA233" i="367"/>
  <c r="S233" i="367"/>
  <c r="BW199" i="367"/>
  <c r="BO199" i="367"/>
  <c r="BG199" i="367"/>
  <c r="AY199" i="367"/>
  <c r="AQ199" i="367"/>
  <c r="AI199" i="367"/>
  <c r="AA199" i="367"/>
  <c r="S199" i="367"/>
  <c r="BV233" i="367"/>
  <c r="BN233" i="367"/>
  <c r="BF233" i="367"/>
  <c r="AX233" i="367"/>
  <c r="AP233" i="367"/>
  <c r="AH233" i="367"/>
  <c r="Z233" i="367"/>
  <c r="R233" i="367"/>
  <c r="BV199" i="367"/>
  <c r="BN199" i="367"/>
  <c r="BF199" i="367"/>
  <c r="AX199" i="367"/>
  <c r="AP199" i="367"/>
  <c r="AH199" i="367"/>
  <c r="Z199" i="367"/>
  <c r="R199" i="367"/>
  <c r="BU233" i="367"/>
  <c r="BM233" i="367"/>
  <c r="BE233" i="367"/>
  <c r="AW233" i="367"/>
  <c r="AO233" i="367"/>
  <c r="AG233" i="367"/>
  <c r="Y233" i="367"/>
  <c r="Q233" i="367"/>
  <c r="BS233" i="367"/>
  <c r="BK233" i="367"/>
  <c r="BC233" i="367"/>
  <c r="AU233" i="367"/>
  <c r="AM233" i="367"/>
  <c r="AE233" i="367"/>
  <c r="W233" i="367"/>
  <c r="BR233" i="367"/>
  <c r="BJ233" i="367"/>
  <c r="BB233" i="367"/>
  <c r="AT233" i="367"/>
  <c r="AL233" i="367"/>
  <c r="AD233" i="367"/>
  <c r="V233" i="367"/>
  <c r="BT233" i="367"/>
  <c r="BM199" i="367"/>
  <c r="AW199" i="367"/>
  <c r="AG199" i="367"/>
  <c r="Q199" i="367"/>
  <c r="F65" i="367" s="1" a="1"/>
  <c r="F65" i="367" s="1"/>
  <c r="BL233" i="367"/>
  <c r="BL199" i="367"/>
  <c r="AV199" i="367"/>
  <c r="AF199" i="367"/>
  <c r="BD233" i="367"/>
  <c r="BK199" i="367"/>
  <c r="AU199" i="367"/>
  <c r="AE199" i="367"/>
  <c r="BS165" i="367"/>
  <c r="BK165" i="367"/>
  <c r="BC165" i="367"/>
  <c r="AU165" i="367"/>
  <c r="AV233" i="367"/>
  <c r="BJ199" i="367"/>
  <c r="AT199" i="367"/>
  <c r="AD199" i="367"/>
  <c r="AN233" i="367"/>
  <c r="BU199" i="367"/>
  <c r="BE199" i="367"/>
  <c r="AO199" i="367"/>
  <c r="Y199" i="367"/>
  <c r="BQ165" i="367"/>
  <c r="BI165" i="367"/>
  <c r="BA165" i="367"/>
  <c r="AS165" i="367"/>
  <c r="AK165" i="367"/>
  <c r="AC165" i="367"/>
  <c r="U165" i="367"/>
  <c r="AF233" i="367"/>
  <c r="BT199" i="367"/>
  <c r="BD199" i="367"/>
  <c r="AN199" i="367"/>
  <c r="X199" i="367"/>
  <c r="BX165" i="367"/>
  <c r="BP165" i="367"/>
  <c r="BH165" i="367"/>
  <c r="AZ165" i="367"/>
  <c r="AR165" i="367"/>
  <c r="AJ165" i="367"/>
  <c r="AB165" i="367"/>
  <c r="T165" i="367"/>
  <c r="BX131" i="367"/>
  <c r="X233" i="367"/>
  <c r="BS199" i="367"/>
  <c r="BC199" i="367"/>
  <c r="AM199" i="367"/>
  <c r="W199" i="367"/>
  <c r="BR199" i="367"/>
  <c r="BB199" i="367"/>
  <c r="AL199" i="367"/>
  <c r="V199" i="367"/>
  <c r="BV165" i="367"/>
  <c r="BN165" i="367"/>
  <c r="BF165" i="367"/>
  <c r="AX165" i="367"/>
  <c r="AP165" i="367"/>
  <c r="AH165" i="367"/>
  <c r="Z165" i="367"/>
  <c r="R165" i="367"/>
  <c r="BU165" i="367"/>
  <c r="BE165" i="367"/>
  <c r="AO165" i="367"/>
  <c r="AD165" i="367"/>
  <c r="BP131" i="367"/>
  <c r="BH131" i="367"/>
  <c r="AZ131" i="367"/>
  <c r="AR131" i="367"/>
  <c r="AJ131" i="367"/>
  <c r="AB131" i="367"/>
  <c r="T131" i="367"/>
  <c r="BT165" i="367"/>
  <c r="BD165" i="367"/>
  <c r="AN165" i="367"/>
  <c r="AA165" i="367"/>
  <c r="BW131" i="367"/>
  <c r="BO131" i="367"/>
  <c r="BG131" i="367"/>
  <c r="AY131" i="367"/>
  <c r="AQ131" i="367"/>
  <c r="AI131" i="367"/>
  <c r="AA131" i="367"/>
  <c r="S131" i="367"/>
  <c r="BX97" i="367"/>
  <c r="BP97" i="367"/>
  <c r="BH97" i="367"/>
  <c r="AZ97" i="367"/>
  <c r="AR97" i="367"/>
  <c r="AJ97" i="367"/>
  <c r="AB97" i="367"/>
  <c r="T97" i="367"/>
  <c r="BR165" i="367"/>
  <c r="BB165" i="367"/>
  <c r="AM165" i="367"/>
  <c r="Y165" i="367"/>
  <c r="BV131" i="367"/>
  <c r="BN131" i="367"/>
  <c r="BF131" i="367"/>
  <c r="AX131" i="367"/>
  <c r="AP131" i="367"/>
  <c r="AH131" i="367"/>
  <c r="Z131" i="367"/>
  <c r="R131" i="367"/>
  <c r="BW97" i="367"/>
  <c r="BO97" i="367"/>
  <c r="BG97" i="367"/>
  <c r="AY97" i="367"/>
  <c r="AQ97" i="367"/>
  <c r="AI97" i="367"/>
  <c r="AA97" i="367"/>
  <c r="S97" i="367"/>
  <c r="BO165" i="367"/>
  <c r="AY165" i="367"/>
  <c r="AL165" i="367"/>
  <c r="X165" i="367"/>
  <c r="BU131" i="367"/>
  <c r="BM131" i="367"/>
  <c r="BE131" i="367"/>
  <c r="AW131" i="367"/>
  <c r="AO131" i="367"/>
  <c r="AG131" i="367"/>
  <c r="Y131" i="367"/>
  <c r="Q131" i="367"/>
  <c r="F63" i="367" s="1" a="1"/>
  <c r="F63" i="367" s="1"/>
  <c r="BV97" i="367"/>
  <c r="BN97" i="367"/>
  <c r="BF97" i="367"/>
  <c r="AX97" i="367"/>
  <c r="AP97" i="367"/>
  <c r="AH97" i="367"/>
  <c r="Z97" i="367"/>
  <c r="R97" i="367"/>
  <c r="BM165" i="367"/>
  <c r="AW165" i="367"/>
  <c r="AI165" i="367"/>
  <c r="W165" i="367"/>
  <c r="BL165" i="367"/>
  <c r="AV165" i="367"/>
  <c r="AG165" i="367"/>
  <c r="V165" i="367"/>
  <c r="BS131" i="367"/>
  <c r="BK131" i="367"/>
  <c r="BC131" i="367"/>
  <c r="AU131" i="367"/>
  <c r="AM131" i="367"/>
  <c r="AE131" i="367"/>
  <c r="W131" i="367"/>
  <c r="BJ165" i="367"/>
  <c r="AT165" i="367"/>
  <c r="AF165" i="367"/>
  <c r="S165" i="367"/>
  <c r="BR131" i="367"/>
  <c r="BJ131" i="367"/>
  <c r="BB131" i="367"/>
  <c r="AT131" i="367"/>
  <c r="AL131" i="367"/>
  <c r="AD131" i="367"/>
  <c r="V131" i="367"/>
  <c r="BW165" i="367"/>
  <c r="BG165" i="367"/>
  <c r="AQ165" i="367"/>
  <c r="AE165" i="367"/>
  <c r="Q165" i="367"/>
  <c r="F64" i="367" s="1" a="1"/>
  <c r="F64" i="367" s="1"/>
  <c r="BQ131" i="367"/>
  <c r="BI131" i="367"/>
  <c r="BA131" i="367"/>
  <c r="AS131" i="367"/>
  <c r="AK131" i="367"/>
  <c r="AC131" i="367"/>
  <c r="U131" i="367"/>
  <c r="BR97" i="367"/>
  <c r="BJ97" i="367"/>
  <c r="BB97" i="367"/>
  <c r="AT97" i="367"/>
  <c r="AL97" i="367"/>
  <c r="AD97" i="367"/>
  <c r="V97" i="367"/>
  <c r="O217" i="367"/>
  <c r="B217" i="367" s="1"/>
  <c r="O149" i="367"/>
  <c r="B149" i="367" s="1"/>
  <c r="O183" i="367"/>
  <c r="B183" i="367" s="1"/>
  <c r="O76" i="367"/>
  <c r="B76" i="367" s="1"/>
  <c r="O84" i="367"/>
  <c r="B84" i="367" s="1"/>
  <c r="O88" i="367"/>
  <c r="B88" i="367" s="1"/>
  <c r="AE97" i="367"/>
  <c r="AU97" i="367"/>
  <c r="BK97" i="367"/>
  <c r="BL131" i="367"/>
  <c r="F154" i="367"/>
  <c r="CB155" i="367"/>
  <c r="C155" i="367"/>
  <c r="O216" i="367"/>
  <c r="B216" i="367" s="1"/>
  <c r="O182" i="367"/>
  <c r="B182" i="367" s="1"/>
  <c r="O148" i="367"/>
  <c r="B148" i="367" s="1"/>
  <c r="O230" i="367"/>
  <c r="B230" i="367" s="1"/>
  <c r="O196" i="367"/>
  <c r="B196" i="367" s="1"/>
  <c r="O162" i="367"/>
  <c r="B162" i="367" s="1"/>
  <c r="O128" i="367"/>
  <c r="B128" i="367" s="1"/>
  <c r="O94" i="367"/>
  <c r="B94" i="367" s="1"/>
  <c r="AF97" i="367"/>
  <c r="AV97" i="367"/>
  <c r="BL97" i="367"/>
  <c r="G98" i="367"/>
  <c r="CB109" i="367"/>
  <c r="BY129" i="367"/>
  <c r="O110" i="367"/>
  <c r="B110" i="367" s="1"/>
  <c r="CB113" i="367"/>
  <c r="O114" i="367"/>
  <c r="B114" i="367" s="1"/>
  <c r="CB117" i="367"/>
  <c r="CB118" i="367"/>
  <c r="CB119" i="367"/>
  <c r="CB120" i="367"/>
  <c r="CB121" i="367"/>
  <c r="CB122" i="367"/>
  <c r="CB123" i="367"/>
  <c r="CB124" i="367"/>
  <c r="CB125" i="367"/>
  <c r="CB126" i="367"/>
  <c r="CB127" i="367"/>
  <c r="CB128" i="367"/>
  <c r="BT131" i="367"/>
  <c r="F152" i="367"/>
  <c r="CB153" i="367"/>
  <c r="C153" i="367"/>
  <c r="F159" i="367"/>
  <c r="F161" i="367"/>
  <c r="C152" i="367"/>
  <c r="C154" i="367"/>
  <c r="C156" i="367"/>
  <c r="C158" i="367"/>
  <c r="C160" i="367"/>
  <c r="C162" i="367"/>
  <c r="F184" i="367"/>
  <c r="F189" i="367"/>
  <c r="F194" i="367"/>
  <c r="F195" i="367"/>
  <c r="F178" i="367"/>
  <c r="F179" i="367"/>
  <c r="F180" i="367"/>
  <c r="F181" i="367"/>
  <c r="F182" i="367"/>
  <c r="F183" i="367"/>
  <c r="F188" i="367"/>
  <c r="F193" i="367"/>
  <c r="C157" i="367"/>
  <c r="F186" i="367"/>
  <c r="F187" i="367"/>
  <c r="F192" i="367"/>
  <c r="F196" i="367"/>
  <c r="F185" i="367"/>
  <c r="F190" i="367"/>
  <c r="F191" i="367"/>
  <c r="C185" i="367"/>
  <c r="C189" i="367"/>
  <c r="C193" i="367"/>
  <c r="G234" i="367"/>
  <c r="C184" i="367"/>
  <c r="C188" i="367"/>
  <c r="C192" i="367"/>
  <c r="BY197" i="367"/>
  <c r="E211" i="367"/>
  <c r="D183" i="367"/>
  <c r="D187" i="367"/>
  <c r="D191" i="367"/>
  <c r="D195" i="367"/>
  <c r="CB177" i="367"/>
  <c r="CB212" i="367"/>
  <c r="CB213" i="367"/>
  <c r="CB214" i="367"/>
  <c r="CB215" i="367"/>
  <c r="CB216" i="367"/>
  <c r="CB217" i="367"/>
  <c r="CB218" i="367"/>
  <c r="CB219" i="367"/>
  <c r="CB220" i="367"/>
  <c r="CB221" i="367"/>
  <c r="CB222" i="367"/>
  <c r="CB223" i="367"/>
  <c r="CB224" i="367"/>
  <c r="CB225" i="367"/>
  <c r="CB226" i="367"/>
  <c r="CB227" i="367"/>
  <c r="CB228" i="367"/>
  <c r="CB229" i="367"/>
  <c r="F230" i="367"/>
  <c r="CB211" i="367"/>
  <c r="F81" i="366"/>
  <c r="F94" i="366"/>
  <c r="F84" i="366"/>
  <c r="F86" i="366"/>
  <c r="F88" i="366"/>
  <c r="F83" i="366"/>
  <c r="F90" i="366"/>
  <c r="F82" i="366"/>
  <c r="F79" i="366"/>
  <c r="F92" i="366"/>
  <c r="U97" i="366"/>
  <c r="AK97" i="366"/>
  <c r="BA97" i="366"/>
  <c r="BQ97" i="366"/>
  <c r="F112" i="366"/>
  <c r="F116" i="366"/>
  <c r="BH131" i="366"/>
  <c r="O213" i="366"/>
  <c r="B213" i="366" s="1"/>
  <c r="O179" i="366"/>
  <c r="B179" i="366" s="1"/>
  <c r="O77" i="366"/>
  <c r="B77" i="366" s="1"/>
  <c r="O145" i="366"/>
  <c r="B145" i="366" s="1"/>
  <c r="V38" i="366"/>
  <c r="AA39" i="366"/>
  <c r="AF40" i="366"/>
  <c r="O227" i="366"/>
  <c r="B227" i="366" s="1"/>
  <c r="O193" i="366"/>
  <c r="B193" i="366" s="1"/>
  <c r="O159" i="366"/>
  <c r="B159" i="366" s="1"/>
  <c r="O91" i="366"/>
  <c r="B91" i="366" s="1"/>
  <c r="V52" i="366"/>
  <c r="AA53" i="366"/>
  <c r="C76" i="366"/>
  <c r="F77" i="366"/>
  <c r="D79" i="366"/>
  <c r="E82" i="366"/>
  <c r="C84" i="366"/>
  <c r="C86" i="366"/>
  <c r="C88" i="366"/>
  <c r="C90" i="366"/>
  <c r="C92" i="366"/>
  <c r="C94" i="366"/>
  <c r="W97" i="366"/>
  <c r="AM97" i="366"/>
  <c r="BC97" i="366"/>
  <c r="BS97" i="366"/>
  <c r="D119" i="366"/>
  <c r="F120" i="366"/>
  <c r="F124" i="366"/>
  <c r="F128" i="366"/>
  <c r="BP131" i="366"/>
  <c r="CB156" i="366"/>
  <c r="CB159" i="366"/>
  <c r="O212" i="366"/>
  <c r="B212" i="366" s="1"/>
  <c r="O178" i="366"/>
  <c r="B178" i="366" s="1"/>
  <c r="O76" i="366"/>
  <c r="B76" i="366" s="1"/>
  <c r="O144" i="366"/>
  <c r="B144" i="366" s="1"/>
  <c r="V37" i="366"/>
  <c r="AA38" i="366"/>
  <c r="AF39" i="366"/>
  <c r="O226" i="366"/>
  <c r="B226" i="366" s="1"/>
  <c r="O192" i="366"/>
  <c r="B192" i="366" s="1"/>
  <c r="O158" i="366"/>
  <c r="B158" i="366" s="1"/>
  <c r="O90" i="366"/>
  <c r="B90" i="366" s="1"/>
  <c r="V51" i="366"/>
  <c r="AA52" i="366"/>
  <c r="X97" i="366"/>
  <c r="AN97" i="366"/>
  <c r="BD97" i="366"/>
  <c r="BT97" i="366"/>
  <c r="CB109" i="366"/>
  <c r="O110" i="366"/>
  <c r="B110" i="366" s="1"/>
  <c r="CB113" i="366"/>
  <c r="BX131" i="366"/>
  <c r="F148" i="366"/>
  <c r="O149" i="366"/>
  <c r="B149" i="366" s="1"/>
  <c r="F158" i="366"/>
  <c r="F160" i="366"/>
  <c r="O211" i="366"/>
  <c r="B211" i="366" s="1"/>
  <c r="O177" i="366"/>
  <c r="B177" i="366" s="1"/>
  <c r="O143" i="366"/>
  <c r="B143" i="366" s="1"/>
  <c r="O75" i="366"/>
  <c r="B75" i="366" s="1"/>
  <c r="V36" i="366"/>
  <c r="AA37" i="366"/>
  <c r="AF38" i="366"/>
  <c r="O219" i="366"/>
  <c r="B219" i="366" s="1"/>
  <c r="O185" i="366"/>
  <c r="B185" i="366" s="1"/>
  <c r="O151" i="366"/>
  <c r="B151" i="366" s="1"/>
  <c r="O83" i="366"/>
  <c r="B83" i="366" s="1"/>
  <c r="O220" i="366"/>
  <c r="B220" i="366" s="1"/>
  <c r="O186" i="366"/>
  <c r="B186" i="366" s="1"/>
  <c r="O152" i="366"/>
  <c r="B152" i="366" s="1"/>
  <c r="O84" i="366"/>
  <c r="B84" i="366" s="1"/>
  <c r="O225" i="366"/>
  <c r="B225" i="366" s="1"/>
  <c r="O191" i="366"/>
  <c r="B191" i="366" s="1"/>
  <c r="O157" i="366"/>
  <c r="B157" i="366" s="1"/>
  <c r="O89" i="366"/>
  <c r="B89" i="366" s="1"/>
  <c r="V50" i="366"/>
  <c r="AA51" i="366"/>
  <c r="AF52" i="366"/>
  <c r="BY95" i="366"/>
  <c r="CB76" i="366"/>
  <c r="CC76" i="366" s="1"/>
  <c r="CD76" i="366" s="1"/>
  <c r="D81" i="366"/>
  <c r="Y97" i="366"/>
  <c r="AO97" i="366"/>
  <c r="BE97" i="366"/>
  <c r="BU97" i="366"/>
  <c r="BZ129" i="366"/>
  <c r="F117" i="366"/>
  <c r="F121" i="366"/>
  <c r="F125" i="366"/>
  <c r="T131" i="366"/>
  <c r="G132" i="366"/>
  <c r="E145" i="366"/>
  <c r="F152" i="366"/>
  <c r="CB153" i="366"/>
  <c r="C153" i="366"/>
  <c r="F155" i="366"/>
  <c r="AD199" i="366"/>
  <c r="O228" i="366"/>
  <c r="B228" i="366" s="1"/>
  <c r="O194" i="366"/>
  <c r="B194" i="366" s="1"/>
  <c r="O160" i="366"/>
  <c r="B160" i="366" s="1"/>
  <c r="O92" i="366"/>
  <c r="B92" i="366" s="1"/>
  <c r="V35" i="366"/>
  <c r="AA36" i="366"/>
  <c r="AF37" i="366"/>
  <c r="O218" i="366"/>
  <c r="B218" i="366" s="1"/>
  <c r="O184" i="366"/>
  <c r="B184" i="366" s="1"/>
  <c r="O150" i="366"/>
  <c r="B150" i="366" s="1"/>
  <c r="O82" i="366"/>
  <c r="B82" i="366" s="1"/>
  <c r="O221" i="366"/>
  <c r="B221" i="366" s="1"/>
  <c r="O187" i="366"/>
  <c r="B187" i="366" s="1"/>
  <c r="O153" i="366"/>
  <c r="B153" i="366" s="1"/>
  <c r="O85" i="366"/>
  <c r="B85" i="366" s="1"/>
  <c r="O222" i="366"/>
  <c r="B222" i="366" s="1"/>
  <c r="O188" i="366"/>
  <c r="B188" i="366" s="1"/>
  <c r="O154" i="366"/>
  <c r="B154" i="366" s="1"/>
  <c r="O86" i="366"/>
  <c r="B86" i="366" s="1"/>
  <c r="O223" i="366"/>
  <c r="B223" i="366" s="1"/>
  <c r="O189" i="366"/>
  <c r="B189" i="366" s="1"/>
  <c r="O155" i="366"/>
  <c r="B155" i="366" s="1"/>
  <c r="O87" i="366"/>
  <c r="B87" i="366" s="1"/>
  <c r="O224" i="366"/>
  <c r="B224" i="366" s="1"/>
  <c r="O190" i="366"/>
  <c r="B190" i="366" s="1"/>
  <c r="O156" i="366"/>
  <c r="B156" i="366" s="1"/>
  <c r="O88" i="366"/>
  <c r="B88" i="366" s="1"/>
  <c r="V49" i="366"/>
  <c r="AA50" i="366"/>
  <c r="C75" i="366"/>
  <c r="C83" i="366"/>
  <c r="AC97" i="366"/>
  <c r="AS97" i="366"/>
  <c r="BI97" i="366"/>
  <c r="CB110" i="366"/>
  <c r="O111" i="366"/>
  <c r="B111" i="366" s="1"/>
  <c r="CB114" i="366"/>
  <c r="O119" i="366"/>
  <c r="B119" i="366" s="1"/>
  <c r="O123" i="366"/>
  <c r="B123" i="366" s="1"/>
  <c r="F146" i="366"/>
  <c r="CB151" i="366"/>
  <c r="O214" i="366"/>
  <c r="B214" i="366" s="1"/>
  <c r="O180" i="366"/>
  <c r="B180" i="366" s="1"/>
  <c r="O78" i="366"/>
  <c r="B78" i="366" s="1"/>
  <c r="O146" i="366"/>
  <c r="B146" i="366" s="1"/>
  <c r="BQ233" i="366"/>
  <c r="BI233" i="366"/>
  <c r="BA233" i="366"/>
  <c r="AS233" i="366"/>
  <c r="AK233" i="366"/>
  <c r="AC233" i="366"/>
  <c r="U233" i="366"/>
  <c r="BQ199" i="366"/>
  <c r="BI199" i="366"/>
  <c r="BA199" i="366"/>
  <c r="AS199" i="366"/>
  <c r="AK199" i="366"/>
  <c r="AC199" i="366"/>
  <c r="U199" i="366"/>
  <c r="BX233" i="366"/>
  <c r="BP233" i="366"/>
  <c r="BH233" i="366"/>
  <c r="AZ233" i="366"/>
  <c r="AR233" i="366"/>
  <c r="AJ233" i="366"/>
  <c r="AB233" i="366"/>
  <c r="T233" i="366"/>
  <c r="BX199" i="366"/>
  <c r="BP199" i="366"/>
  <c r="BH199" i="366"/>
  <c r="AZ199" i="366"/>
  <c r="AR199" i="366"/>
  <c r="AJ199" i="366"/>
  <c r="AB199" i="366"/>
  <c r="T199" i="366"/>
  <c r="BW233" i="366"/>
  <c r="BO233" i="366"/>
  <c r="BG233" i="366"/>
  <c r="AY233" i="366"/>
  <c r="AQ233" i="366"/>
  <c r="AI233" i="366"/>
  <c r="AA233" i="366"/>
  <c r="S233" i="366"/>
  <c r="BW199" i="366"/>
  <c r="BO199" i="366"/>
  <c r="BG199" i="366"/>
  <c r="AY199" i="366"/>
  <c r="AQ199" i="366"/>
  <c r="AI199" i="366"/>
  <c r="AA199" i="366"/>
  <c r="S199" i="366"/>
  <c r="BV233" i="366"/>
  <c r="BN233" i="366"/>
  <c r="BF233" i="366"/>
  <c r="AX233" i="366"/>
  <c r="AP233" i="366"/>
  <c r="AH233" i="366"/>
  <c r="Z233" i="366"/>
  <c r="R233" i="366"/>
  <c r="BV199" i="366"/>
  <c r="BN199" i="366"/>
  <c r="BF199" i="366"/>
  <c r="AX199" i="366"/>
  <c r="AP199" i="366"/>
  <c r="AH199" i="366"/>
  <c r="Z199" i="366"/>
  <c r="R199" i="366"/>
  <c r="BU233" i="366"/>
  <c r="BM233" i="366"/>
  <c r="BE233" i="366"/>
  <c r="AW233" i="366"/>
  <c r="AO233" i="366"/>
  <c r="AG233" i="366"/>
  <c r="Y233" i="366"/>
  <c r="Q233" i="366"/>
  <c r="F66" i="366" s="1" a="1"/>
  <c r="F66" i="366" s="1"/>
  <c r="BU199" i="366"/>
  <c r="BM199" i="366"/>
  <c r="BE199" i="366"/>
  <c r="AW199" i="366"/>
  <c r="AO199" i="366"/>
  <c r="AG199" i="366"/>
  <c r="Y199" i="366"/>
  <c r="Q199" i="366"/>
  <c r="BT233" i="366"/>
  <c r="BL233" i="366"/>
  <c r="BD233" i="366"/>
  <c r="AV233" i="366"/>
  <c r="AN233" i="366"/>
  <c r="AF233" i="366"/>
  <c r="X233" i="366"/>
  <c r="BS233" i="366"/>
  <c r="BK233" i="366"/>
  <c r="BC233" i="366"/>
  <c r="AU233" i="366"/>
  <c r="AM233" i="366"/>
  <c r="AE233" i="366"/>
  <c r="W233" i="366"/>
  <c r="BR199" i="366"/>
  <c r="AU199" i="366"/>
  <c r="X199" i="366"/>
  <c r="BR233" i="366"/>
  <c r="BL199" i="366"/>
  <c r="AT199" i="366"/>
  <c r="W199" i="366"/>
  <c r="BT165" i="366"/>
  <c r="BL165" i="366"/>
  <c r="BD165" i="366"/>
  <c r="AV165" i="366"/>
  <c r="AN165" i="366"/>
  <c r="AF165" i="366"/>
  <c r="X165" i="366"/>
  <c r="BJ233" i="366"/>
  <c r="BK199" i="366"/>
  <c r="AN199" i="366"/>
  <c r="V199" i="366"/>
  <c r="BS165" i="366"/>
  <c r="BK165" i="366"/>
  <c r="BC165" i="366"/>
  <c r="AU165" i="366"/>
  <c r="AM165" i="366"/>
  <c r="AE165" i="366"/>
  <c r="W165" i="366"/>
  <c r="BB233" i="366"/>
  <c r="BJ199" i="366"/>
  <c r="AM199" i="366"/>
  <c r="BR165" i="366"/>
  <c r="BJ165" i="366"/>
  <c r="BB165" i="366"/>
  <c r="AT165" i="366"/>
  <c r="AL165" i="366"/>
  <c r="AD165" i="366"/>
  <c r="V165" i="366"/>
  <c r="AT233" i="366"/>
  <c r="BD199" i="366"/>
  <c r="AL199" i="366"/>
  <c r="BQ165" i="366"/>
  <c r="BI165" i="366"/>
  <c r="BA165" i="366"/>
  <c r="AS165" i="366"/>
  <c r="AK165" i="366"/>
  <c r="AC165" i="366"/>
  <c r="U165" i="366"/>
  <c r="AL233" i="366"/>
  <c r="BC199" i="366"/>
  <c r="AF199" i="366"/>
  <c r="BX165" i="366"/>
  <c r="BP165" i="366"/>
  <c r="BH165" i="366"/>
  <c r="AZ165" i="366"/>
  <c r="AR165" i="366"/>
  <c r="AJ165" i="366"/>
  <c r="AB165" i="366"/>
  <c r="T165" i="366"/>
  <c r="AD233" i="366"/>
  <c r="BT199" i="366"/>
  <c r="BB199" i="366"/>
  <c r="AE199" i="366"/>
  <c r="BW165" i="366"/>
  <c r="BO165" i="366"/>
  <c r="BG165" i="366"/>
  <c r="AY165" i="366"/>
  <c r="AQ165" i="366"/>
  <c r="AI165" i="366"/>
  <c r="AA165" i="366"/>
  <c r="S165" i="366"/>
  <c r="V233" i="366"/>
  <c r="BM165" i="366"/>
  <c r="AG165" i="366"/>
  <c r="BW131" i="366"/>
  <c r="BO131" i="366"/>
  <c r="BG131" i="366"/>
  <c r="AY131" i="366"/>
  <c r="AQ131" i="366"/>
  <c r="AI131" i="366"/>
  <c r="AA131" i="366"/>
  <c r="S131" i="366"/>
  <c r="BX97" i="366"/>
  <c r="BP97" i="366"/>
  <c r="BH97" i="366"/>
  <c r="AZ97" i="366"/>
  <c r="AR97" i="366"/>
  <c r="AJ97" i="366"/>
  <c r="AB97" i="366"/>
  <c r="T97" i="366"/>
  <c r="BF165" i="366"/>
  <c r="Z165" i="366"/>
  <c r="BV131" i="366"/>
  <c r="BN131" i="366"/>
  <c r="BF131" i="366"/>
  <c r="AX131" i="366"/>
  <c r="AP131" i="366"/>
  <c r="AH131" i="366"/>
  <c r="Z131" i="366"/>
  <c r="R131" i="366"/>
  <c r="BW97" i="366"/>
  <c r="BO97" i="366"/>
  <c r="BG97" i="366"/>
  <c r="AY97" i="366"/>
  <c r="AQ97" i="366"/>
  <c r="AI97" i="366"/>
  <c r="AA97" i="366"/>
  <c r="S97" i="366"/>
  <c r="BE165" i="366"/>
  <c r="Y165" i="366"/>
  <c r="BU131" i="366"/>
  <c r="BM131" i="366"/>
  <c r="BE131" i="366"/>
  <c r="AW131" i="366"/>
  <c r="AO131" i="366"/>
  <c r="AG131" i="366"/>
  <c r="Y131" i="366"/>
  <c r="Q131" i="366"/>
  <c r="F63" i="366" s="1" a="1"/>
  <c r="F63" i="366" s="1"/>
  <c r="BV97" i="366"/>
  <c r="BN97" i="366"/>
  <c r="BF97" i="366"/>
  <c r="AX97" i="366"/>
  <c r="AP97" i="366"/>
  <c r="AH97" i="366"/>
  <c r="Z97" i="366"/>
  <c r="R97" i="366"/>
  <c r="AX165" i="366"/>
  <c r="R165" i="366"/>
  <c r="BT131" i="366"/>
  <c r="BL131" i="366"/>
  <c r="BD131" i="366"/>
  <c r="AV131" i="366"/>
  <c r="AN131" i="366"/>
  <c r="AF131" i="366"/>
  <c r="X131" i="366"/>
  <c r="AW165" i="366"/>
  <c r="Q165" i="366"/>
  <c r="F64" i="366" s="1" a="1"/>
  <c r="F64" i="366" s="1"/>
  <c r="BS131" i="366"/>
  <c r="BK131" i="366"/>
  <c r="BC131" i="366"/>
  <c r="AU131" i="366"/>
  <c r="AM131" i="366"/>
  <c r="AE131" i="366"/>
  <c r="W131" i="366"/>
  <c r="BS199" i="366"/>
  <c r="BV165" i="366"/>
  <c r="AP165" i="366"/>
  <c r="BR131" i="366"/>
  <c r="BJ131" i="366"/>
  <c r="BB131" i="366"/>
  <c r="AT131" i="366"/>
  <c r="AL131" i="366"/>
  <c r="AD131" i="366"/>
  <c r="V131" i="366"/>
  <c r="AV199" i="366"/>
  <c r="BU165" i="366"/>
  <c r="AO165" i="366"/>
  <c r="BQ131" i="366"/>
  <c r="BI131" i="366"/>
  <c r="BA131" i="366"/>
  <c r="AS131" i="366"/>
  <c r="AK131" i="366"/>
  <c r="AC131" i="366"/>
  <c r="U131" i="366"/>
  <c r="BR97" i="366"/>
  <c r="BJ97" i="366"/>
  <c r="BB97" i="366"/>
  <c r="AT97" i="366"/>
  <c r="AL97" i="366"/>
  <c r="AD97" i="366"/>
  <c r="V97" i="366"/>
  <c r="V34" i="366"/>
  <c r="AA35" i="366"/>
  <c r="AF36" i="366"/>
  <c r="O217" i="366"/>
  <c r="B217" i="366" s="1"/>
  <c r="O183" i="366"/>
  <c r="B183" i="366" s="1"/>
  <c r="O81" i="366"/>
  <c r="B81" i="366" s="1"/>
  <c r="V42" i="366"/>
  <c r="V43" i="366"/>
  <c r="V48" i="366"/>
  <c r="AA49" i="366"/>
  <c r="AF50" i="366"/>
  <c r="CA95" i="366"/>
  <c r="BZ95" i="366"/>
  <c r="A97" i="366"/>
  <c r="AE97" i="366"/>
  <c r="AU97" i="366"/>
  <c r="BK97" i="366"/>
  <c r="F118" i="366"/>
  <c r="F122" i="366"/>
  <c r="F126" i="366"/>
  <c r="AJ131" i="366"/>
  <c r="CB143" i="366"/>
  <c r="BY163" i="366"/>
  <c r="F149" i="366"/>
  <c r="F154" i="366"/>
  <c r="AH165" i="366"/>
  <c r="AA34" i="366"/>
  <c r="AF35" i="366"/>
  <c r="O216" i="366"/>
  <c r="B216" i="366" s="1"/>
  <c r="O182" i="366"/>
  <c r="B182" i="366" s="1"/>
  <c r="O80" i="366"/>
  <c r="B80" i="366" s="1"/>
  <c r="O148" i="366"/>
  <c r="B148" i="366" s="1"/>
  <c r="V41" i="366"/>
  <c r="AA42" i="366"/>
  <c r="AA43" i="366"/>
  <c r="V44" i="366"/>
  <c r="V45" i="366"/>
  <c r="V46" i="366"/>
  <c r="V47" i="366"/>
  <c r="AA48" i="366"/>
  <c r="AF49" i="366"/>
  <c r="O230" i="366"/>
  <c r="B230" i="366" s="1"/>
  <c r="O196" i="366"/>
  <c r="B196" i="366" s="1"/>
  <c r="O162" i="366"/>
  <c r="B162" i="366" s="1"/>
  <c r="O94" i="366"/>
  <c r="B94" i="366" s="1"/>
  <c r="E75" i="366"/>
  <c r="CB75" i="366"/>
  <c r="F78" i="366"/>
  <c r="AF97" i="366"/>
  <c r="AV97" i="366"/>
  <c r="BL97" i="366"/>
  <c r="G98" i="366"/>
  <c r="CB111" i="366"/>
  <c r="O112" i="366"/>
  <c r="B112" i="366" s="1"/>
  <c r="CB115" i="366"/>
  <c r="O116" i="366"/>
  <c r="B116" i="366" s="1"/>
  <c r="O120" i="366"/>
  <c r="B120" i="366" s="1"/>
  <c r="O124" i="366"/>
  <c r="B124" i="366" s="1"/>
  <c r="O128" i="366"/>
  <c r="B128" i="366" s="1"/>
  <c r="AR131" i="366"/>
  <c r="CB144" i="366"/>
  <c r="CB145" i="366"/>
  <c r="F150" i="366"/>
  <c r="F162" i="366"/>
  <c r="BN165" i="366"/>
  <c r="AF34" i="366"/>
  <c r="O215" i="366"/>
  <c r="B215" i="366" s="1"/>
  <c r="O181" i="366"/>
  <c r="B181" i="366" s="1"/>
  <c r="O79" i="366"/>
  <c r="B79" i="366" s="1"/>
  <c r="O147" i="366"/>
  <c r="B147" i="366" s="1"/>
  <c r="AA41" i="366"/>
  <c r="AF42" i="366"/>
  <c r="AF43" i="366"/>
  <c r="AA44" i="366"/>
  <c r="AA45" i="366"/>
  <c r="AA46" i="366"/>
  <c r="O229" i="366"/>
  <c r="B229" i="366" s="1"/>
  <c r="O195" i="366"/>
  <c r="B195" i="366" s="1"/>
  <c r="O161" i="366"/>
  <c r="B161" i="366" s="1"/>
  <c r="O93" i="366"/>
  <c r="B93" i="366" s="1"/>
  <c r="Q97" i="366"/>
  <c r="F62" i="366" s="1" a="1"/>
  <c r="F62" i="366" s="1"/>
  <c r="AG97" i="366"/>
  <c r="AW97" i="366"/>
  <c r="BM97" i="366"/>
  <c r="F119" i="366"/>
  <c r="F123" i="366"/>
  <c r="F127" i="366"/>
  <c r="AZ131" i="366"/>
  <c r="E185" i="366"/>
  <c r="CB185" i="366"/>
  <c r="BY129" i="366"/>
  <c r="BZ163" i="366"/>
  <c r="CA197" i="366"/>
  <c r="F188" i="366"/>
  <c r="C152" i="366"/>
  <c r="D155" i="366"/>
  <c r="F161" i="366"/>
  <c r="D157" i="366"/>
  <c r="F186" i="366"/>
  <c r="F184" i="366"/>
  <c r="CB189" i="366"/>
  <c r="CB197" i="366" s="1"/>
  <c r="CB193" i="366"/>
  <c r="C188" i="366"/>
  <c r="C212" i="366"/>
  <c r="C213" i="366"/>
  <c r="C214" i="366"/>
  <c r="C215" i="366"/>
  <c r="C216" i="366"/>
  <c r="C217" i="366"/>
  <c r="C218" i="366"/>
  <c r="C219" i="366"/>
  <c r="C220" i="366"/>
  <c r="C221" i="366"/>
  <c r="C222" i="366"/>
  <c r="C223" i="366"/>
  <c r="C224" i="366"/>
  <c r="C225" i="366"/>
  <c r="C226" i="366"/>
  <c r="C227" i="366"/>
  <c r="C228" i="366"/>
  <c r="C229" i="366"/>
  <c r="C230" i="366"/>
  <c r="F190" i="366"/>
  <c r="F194" i="366"/>
  <c r="D186" i="366"/>
  <c r="CB187" i="366"/>
  <c r="CB191" i="366"/>
  <c r="CB195" i="366"/>
  <c r="C190" i="366"/>
  <c r="C194" i="366"/>
  <c r="CB192" i="366"/>
  <c r="CB196" i="366"/>
  <c r="BY231" i="366"/>
  <c r="CB211" i="366"/>
  <c r="F212" i="366"/>
  <c r="F213" i="366"/>
  <c r="F214" i="366"/>
  <c r="F215" i="366"/>
  <c r="F216" i="366"/>
  <c r="F217" i="366"/>
  <c r="F218" i="366"/>
  <c r="F219" i="366"/>
  <c r="F220" i="366"/>
  <c r="F221" i="366"/>
  <c r="F222" i="366"/>
  <c r="F223" i="366"/>
  <c r="F224" i="366"/>
  <c r="F225" i="366"/>
  <c r="F226" i="366"/>
  <c r="F227" i="366"/>
  <c r="F228" i="366"/>
  <c r="F229" i="366"/>
  <c r="F230" i="366"/>
  <c r="F109" i="365"/>
  <c r="F111" i="365"/>
  <c r="BQ233" i="365"/>
  <c r="BI233" i="365"/>
  <c r="BA233" i="365"/>
  <c r="AS233" i="365"/>
  <c r="AK233" i="365"/>
  <c r="AC233" i="365"/>
  <c r="U233" i="365"/>
  <c r="BQ199" i="365"/>
  <c r="BI199" i="365"/>
  <c r="BA199" i="365"/>
  <c r="AS199" i="365"/>
  <c r="AK199" i="365"/>
  <c r="AC199" i="365"/>
  <c r="U199" i="365"/>
  <c r="BX233" i="365"/>
  <c r="BP233" i="365"/>
  <c r="BH233" i="365"/>
  <c r="AZ233" i="365"/>
  <c r="AR233" i="365"/>
  <c r="AJ233" i="365"/>
  <c r="AB233" i="365"/>
  <c r="T233" i="365"/>
  <c r="BX199" i="365"/>
  <c r="BP199" i="365"/>
  <c r="BH199" i="365"/>
  <c r="AZ199" i="365"/>
  <c r="AR199" i="365"/>
  <c r="AJ199" i="365"/>
  <c r="AB199" i="365"/>
  <c r="T199" i="365"/>
  <c r="BW233" i="365"/>
  <c r="BO233" i="365"/>
  <c r="BG233" i="365"/>
  <c r="AY233" i="365"/>
  <c r="AQ233" i="365"/>
  <c r="AI233" i="365"/>
  <c r="AA233" i="365"/>
  <c r="S233" i="365"/>
  <c r="BW199" i="365"/>
  <c r="BO199" i="365"/>
  <c r="BG199" i="365"/>
  <c r="AY199" i="365"/>
  <c r="AQ199" i="365"/>
  <c r="AI199" i="365"/>
  <c r="AA199" i="365"/>
  <c r="S199" i="365"/>
  <c r="BV233" i="365"/>
  <c r="BN233" i="365"/>
  <c r="BF233" i="365"/>
  <c r="AX233" i="365"/>
  <c r="AP233" i="365"/>
  <c r="AH233" i="365"/>
  <c r="Z233" i="365"/>
  <c r="R233" i="365"/>
  <c r="BV199" i="365"/>
  <c r="BN199" i="365"/>
  <c r="BF199" i="365"/>
  <c r="AX199" i="365"/>
  <c r="AP199" i="365"/>
  <c r="AH199" i="365"/>
  <c r="Z199" i="365"/>
  <c r="R199" i="365"/>
  <c r="BU233" i="365"/>
  <c r="BM233" i="365"/>
  <c r="BE233" i="365"/>
  <c r="AW233" i="365"/>
  <c r="AO233" i="365"/>
  <c r="AG233" i="365"/>
  <c r="Y233" i="365"/>
  <c r="Q233" i="365"/>
  <c r="F66" i="365" s="1" a="1"/>
  <c r="F66" i="365" s="1"/>
  <c r="BU199" i="365"/>
  <c r="BM199" i="365"/>
  <c r="BE199" i="365"/>
  <c r="AW199" i="365"/>
  <c r="AO199" i="365"/>
  <c r="AG199" i="365"/>
  <c r="Y199" i="365"/>
  <c r="Q199" i="365"/>
  <c r="F65" i="365" s="1" a="1"/>
  <c r="F65" i="365" s="1"/>
  <c r="BT233" i="365"/>
  <c r="BL233" i="365"/>
  <c r="BD233" i="365"/>
  <c r="AV233" i="365"/>
  <c r="AN233" i="365"/>
  <c r="AF233" i="365"/>
  <c r="X233" i="365"/>
  <c r="BS233" i="365"/>
  <c r="BK233" i="365"/>
  <c r="BC233" i="365"/>
  <c r="AU233" i="365"/>
  <c r="AM233" i="365"/>
  <c r="AE233" i="365"/>
  <c r="W233" i="365"/>
  <c r="BR199" i="365"/>
  <c r="AU199" i="365"/>
  <c r="X199" i="365"/>
  <c r="BR233" i="365"/>
  <c r="BL199" i="365"/>
  <c r="AT199" i="365"/>
  <c r="W199" i="365"/>
  <c r="BT165" i="365"/>
  <c r="BL165" i="365"/>
  <c r="BD165" i="365"/>
  <c r="AV165" i="365"/>
  <c r="AN165" i="365"/>
  <c r="AF165" i="365"/>
  <c r="X165" i="365"/>
  <c r="BJ233" i="365"/>
  <c r="BK199" i="365"/>
  <c r="AN199" i="365"/>
  <c r="V199" i="365"/>
  <c r="BS165" i="365"/>
  <c r="BK165" i="365"/>
  <c r="BC165" i="365"/>
  <c r="AU165" i="365"/>
  <c r="AM165" i="365"/>
  <c r="AE165" i="365"/>
  <c r="W165" i="365"/>
  <c r="BB233" i="365"/>
  <c r="BJ199" i="365"/>
  <c r="AM199" i="365"/>
  <c r="BR165" i="365"/>
  <c r="BJ165" i="365"/>
  <c r="BB165" i="365"/>
  <c r="AT165" i="365"/>
  <c r="AL165" i="365"/>
  <c r="AD165" i="365"/>
  <c r="V165" i="365"/>
  <c r="AT233" i="365"/>
  <c r="BD199" i="365"/>
  <c r="AL199" i="365"/>
  <c r="BQ165" i="365"/>
  <c r="BI165" i="365"/>
  <c r="BA165" i="365"/>
  <c r="AS165" i="365"/>
  <c r="AK165" i="365"/>
  <c r="AC165" i="365"/>
  <c r="U165" i="365"/>
  <c r="AL233" i="365"/>
  <c r="BC199" i="365"/>
  <c r="AF199" i="365"/>
  <c r="BX165" i="365"/>
  <c r="BP165" i="365"/>
  <c r="BH165" i="365"/>
  <c r="AZ165" i="365"/>
  <c r="AR165" i="365"/>
  <c r="AJ165" i="365"/>
  <c r="AB165" i="365"/>
  <c r="T165" i="365"/>
  <c r="AD233" i="365"/>
  <c r="V233" i="365"/>
  <c r="AD199" i="365"/>
  <c r="BO165" i="365"/>
  <c r="AW165" i="365"/>
  <c r="Z165" i="365"/>
  <c r="BU131" i="365"/>
  <c r="BM131" i="365"/>
  <c r="BE131" i="365"/>
  <c r="AW131" i="365"/>
  <c r="AO131" i="365"/>
  <c r="AG131" i="365"/>
  <c r="Y131" i="365"/>
  <c r="Q131" i="365"/>
  <c r="F63" i="365" s="1" a="1"/>
  <c r="F63" i="365" s="1"/>
  <c r="BN165" i="365"/>
  <c r="AQ165" i="365"/>
  <c r="Y165" i="365"/>
  <c r="BT131" i="365"/>
  <c r="BL131" i="365"/>
  <c r="BD131" i="365"/>
  <c r="AV131" i="365"/>
  <c r="AN131" i="365"/>
  <c r="AF131" i="365"/>
  <c r="X131" i="365"/>
  <c r="BM165" i="365"/>
  <c r="AP165" i="365"/>
  <c r="S165" i="365"/>
  <c r="BT199" i="365"/>
  <c r="BG165" i="365"/>
  <c r="AO165" i="365"/>
  <c r="R165" i="365"/>
  <c r="BR131" i="365"/>
  <c r="BJ131" i="365"/>
  <c r="BB131" i="365"/>
  <c r="AT131" i="365"/>
  <c r="AL131" i="365"/>
  <c r="AD131" i="365"/>
  <c r="V131" i="365"/>
  <c r="BS199" i="365"/>
  <c r="BF165" i="365"/>
  <c r="AI165" i="365"/>
  <c r="Q165" i="365"/>
  <c r="F64" i="365" s="1" a="1"/>
  <c r="F64" i="365" s="1"/>
  <c r="BQ131" i="365"/>
  <c r="BI131" i="365"/>
  <c r="BA131" i="365"/>
  <c r="AS131" i="365"/>
  <c r="AK131" i="365"/>
  <c r="AC131" i="365"/>
  <c r="U131" i="365"/>
  <c r="BB199" i="365"/>
  <c r="BW165" i="365"/>
  <c r="BE165" i="365"/>
  <c r="AH165" i="365"/>
  <c r="BX131" i="365"/>
  <c r="BP131" i="365"/>
  <c r="BH131" i="365"/>
  <c r="AZ131" i="365"/>
  <c r="AR131" i="365"/>
  <c r="AJ131" i="365"/>
  <c r="AB131" i="365"/>
  <c r="T131" i="365"/>
  <c r="AV199" i="365"/>
  <c r="BV165" i="365"/>
  <c r="AY165" i="365"/>
  <c r="AG165" i="365"/>
  <c r="BW131" i="365"/>
  <c r="BO131" i="365"/>
  <c r="BG131" i="365"/>
  <c r="AY131" i="365"/>
  <c r="AQ131" i="365"/>
  <c r="AI131" i="365"/>
  <c r="AA131" i="365"/>
  <c r="S131" i="365"/>
  <c r="AE199" i="365"/>
  <c r="BU165" i="365"/>
  <c r="AX165" i="365"/>
  <c r="AA165" i="365"/>
  <c r="BV131" i="365"/>
  <c r="BN131" i="365"/>
  <c r="BF131" i="365"/>
  <c r="AX131" i="365"/>
  <c r="AP131" i="365"/>
  <c r="AH131" i="365"/>
  <c r="Z131" i="365"/>
  <c r="R131" i="365"/>
  <c r="BW97" i="365"/>
  <c r="BO97" i="365"/>
  <c r="BG97" i="365"/>
  <c r="AY97" i="365"/>
  <c r="AQ97" i="365"/>
  <c r="AI97" i="365"/>
  <c r="O217" i="365"/>
  <c r="B217" i="365" s="1"/>
  <c r="O183" i="365"/>
  <c r="B183" i="365" s="1"/>
  <c r="O149" i="365"/>
  <c r="B149" i="365" s="1"/>
  <c r="O115" i="365"/>
  <c r="B115" i="365" s="1"/>
  <c r="Q97" i="365"/>
  <c r="F62" i="365" s="1" a="1"/>
  <c r="F62" i="365" s="1"/>
  <c r="Y97" i="365"/>
  <c r="AG97" i="365"/>
  <c r="AP97" i="365"/>
  <c r="AZ97" i="365"/>
  <c r="BI97" i="365"/>
  <c r="BR97" i="365"/>
  <c r="G98" i="365"/>
  <c r="W131" i="365"/>
  <c r="F144" i="365"/>
  <c r="F145" i="365"/>
  <c r="F146" i="365"/>
  <c r="F147" i="365"/>
  <c r="F148" i="365"/>
  <c r="F149" i="365"/>
  <c r="F154" i="365"/>
  <c r="F155" i="365"/>
  <c r="O216" i="365"/>
  <c r="B216" i="365" s="1"/>
  <c r="O182" i="365"/>
  <c r="B182" i="365" s="1"/>
  <c r="O148" i="365"/>
  <c r="B148" i="365" s="1"/>
  <c r="O114" i="365"/>
  <c r="B114" i="365" s="1"/>
  <c r="O230" i="365"/>
  <c r="B230" i="365" s="1"/>
  <c r="O196" i="365"/>
  <c r="B196" i="365" s="1"/>
  <c r="O162" i="365"/>
  <c r="B162" i="365" s="1"/>
  <c r="O128" i="365"/>
  <c r="B128" i="365" s="1"/>
  <c r="A74" i="365"/>
  <c r="R97" i="365"/>
  <c r="Z97" i="365"/>
  <c r="AH97" i="365"/>
  <c r="AR97" i="365"/>
  <c r="BA97" i="365"/>
  <c r="BJ97" i="365"/>
  <c r="BS97" i="365"/>
  <c r="D109" i="365"/>
  <c r="F112" i="365"/>
  <c r="CA129" i="365"/>
  <c r="AE131" i="365"/>
  <c r="CD21" i="365"/>
  <c r="O215" i="365"/>
  <c r="B215" i="365" s="1"/>
  <c r="O181" i="365"/>
  <c r="B181" i="365" s="1"/>
  <c r="O147" i="365"/>
  <c r="B147" i="365" s="1"/>
  <c r="O113" i="365"/>
  <c r="B113" i="365" s="1"/>
  <c r="O229" i="365"/>
  <c r="B229" i="365" s="1"/>
  <c r="O195" i="365"/>
  <c r="B195" i="365" s="1"/>
  <c r="O161" i="365"/>
  <c r="B161" i="365" s="1"/>
  <c r="O127" i="365"/>
  <c r="B127" i="365" s="1"/>
  <c r="O79" i="365"/>
  <c r="B79" i="365" s="1"/>
  <c r="O80" i="365"/>
  <c r="B80" i="365" s="1"/>
  <c r="O81" i="365"/>
  <c r="B81" i="365" s="1"/>
  <c r="O93" i="365"/>
  <c r="B93" i="365" s="1"/>
  <c r="O94" i="365"/>
  <c r="B94" i="365" s="1"/>
  <c r="S97" i="365"/>
  <c r="AA97" i="365"/>
  <c r="AJ97" i="365"/>
  <c r="AS97" i="365"/>
  <c r="BB97" i="365"/>
  <c r="BK97" i="365"/>
  <c r="BT97" i="365"/>
  <c r="D122" i="365"/>
  <c r="D123" i="365"/>
  <c r="D124" i="365"/>
  <c r="D125" i="365"/>
  <c r="D126" i="365"/>
  <c r="D127" i="365"/>
  <c r="D128" i="365"/>
  <c r="AM131" i="365"/>
  <c r="F159" i="365"/>
  <c r="O214" i="365"/>
  <c r="B214" i="365" s="1"/>
  <c r="O180" i="365"/>
  <c r="B180" i="365" s="1"/>
  <c r="O146" i="365"/>
  <c r="B146" i="365" s="1"/>
  <c r="O112" i="365"/>
  <c r="B112" i="365" s="1"/>
  <c r="O228" i="365"/>
  <c r="B228" i="365" s="1"/>
  <c r="O194" i="365"/>
  <c r="B194" i="365" s="1"/>
  <c r="O160" i="365"/>
  <c r="B160" i="365" s="1"/>
  <c r="O126" i="365"/>
  <c r="B126" i="365" s="1"/>
  <c r="T97" i="365"/>
  <c r="AB97" i="365"/>
  <c r="AK97" i="365"/>
  <c r="AT97" i="365"/>
  <c r="BC97" i="365"/>
  <c r="BL97" i="365"/>
  <c r="BU97" i="365"/>
  <c r="AU131" i="365"/>
  <c r="O213" i="365"/>
  <c r="B213" i="365" s="1"/>
  <c r="O179" i="365"/>
  <c r="B179" i="365" s="1"/>
  <c r="O145" i="365"/>
  <c r="B145" i="365" s="1"/>
  <c r="O111" i="365"/>
  <c r="B111" i="365" s="1"/>
  <c r="O227" i="365"/>
  <c r="B227" i="365" s="1"/>
  <c r="O193" i="365"/>
  <c r="B193" i="365" s="1"/>
  <c r="O159" i="365"/>
  <c r="B159" i="365" s="1"/>
  <c r="O125" i="365"/>
  <c r="B125" i="365" s="1"/>
  <c r="U97" i="365"/>
  <c r="AC97" i="365"/>
  <c r="AL97" i="365"/>
  <c r="AU97" i="365"/>
  <c r="BD97" i="365"/>
  <c r="BM97" i="365"/>
  <c r="BV97" i="365"/>
  <c r="BC131" i="365"/>
  <c r="F157" i="365"/>
  <c r="F158" i="365"/>
  <c r="O212" i="365"/>
  <c r="B212" i="365" s="1"/>
  <c r="O178" i="365"/>
  <c r="B178" i="365" s="1"/>
  <c r="O144" i="365"/>
  <c r="B144" i="365" s="1"/>
  <c r="O110" i="365"/>
  <c r="B110" i="365" s="1"/>
  <c r="O226" i="365"/>
  <c r="B226" i="365" s="1"/>
  <c r="O192" i="365"/>
  <c r="B192" i="365" s="1"/>
  <c r="O158" i="365"/>
  <c r="B158" i="365" s="1"/>
  <c r="O124" i="365"/>
  <c r="B124" i="365" s="1"/>
  <c r="AA52" i="365"/>
  <c r="AA54" i="365" s="1"/>
  <c r="AF53" i="365"/>
  <c r="AF54" i="365" s="1"/>
  <c r="V97" i="365"/>
  <c r="AD97" i="365"/>
  <c r="AM97" i="365"/>
  <c r="AV97" i="365"/>
  <c r="BE97" i="365"/>
  <c r="BN97" i="365"/>
  <c r="BX97" i="365"/>
  <c r="F110" i="365"/>
  <c r="D111" i="365"/>
  <c r="BK131" i="365"/>
  <c r="F151" i="365"/>
  <c r="F156" i="365"/>
  <c r="O211" i="365"/>
  <c r="B211" i="365" s="1"/>
  <c r="O177" i="365"/>
  <c r="B177" i="365" s="1"/>
  <c r="O143" i="365"/>
  <c r="B143" i="365" s="1"/>
  <c r="O109" i="365"/>
  <c r="B109" i="365" s="1"/>
  <c r="O219" i="365"/>
  <c r="B219" i="365" s="1"/>
  <c r="O185" i="365"/>
  <c r="B185" i="365" s="1"/>
  <c r="O151" i="365"/>
  <c r="B151" i="365" s="1"/>
  <c r="O117" i="365"/>
  <c r="B117" i="365" s="1"/>
  <c r="O220" i="365"/>
  <c r="B220" i="365" s="1"/>
  <c r="O186" i="365"/>
  <c r="B186" i="365" s="1"/>
  <c r="O152" i="365"/>
  <c r="B152" i="365" s="1"/>
  <c r="O118" i="365"/>
  <c r="B118" i="365" s="1"/>
  <c r="O225" i="365"/>
  <c r="B225" i="365" s="1"/>
  <c r="O191" i="365"/>
  <c r="B191" i="365" s="1"/>
  <c r="O157" i="365"/>
  <c r="B157" i="365" s="1"/>
  <c r="O123" i="365"/>
  <c r="B123" i="365" s="1"/>
  <c r="W97" i="365"/>
  <c r="AE97" i="365"/>
  <c r="AN97" i="365"/>
  <c r="AW97" i="365"/>
  <c r="BF97" i="365"/>
  <c r="BP97" i="365"/>
  <c r="BY129" i="365"/>
  <c r="CB113" i="365"/>
  <c r="AK41" i="365" s="1"/>
  <c r="AP41" i="365" s="1"/>
  <c r="CB114" i="365"/>
  <c r="CB115" i="365"/>
  <c r="CB116" i="365"/>
  <c r="CB117" i="365"/>
  <c r="CB118" i="365"/>
  <c r="CB119" i="365"/>
  <c r="CB120" i="365"/>
  <c r="CB121" i="365"/>
  <c r="BS131" i="365"/>
  <c r="O218" i="365"/>
  <c r="B218" i="365" s="1"/>
  <c r="O150" i="365"/>
  <c r="B150" i="365" s="1"/>
  <c r="O184" i="365"/>
  <c r="B184" i="365" s="1"/>
  <c r="O116" i="365"/>
  <c r="B116" i="365" s="1"/>
  <c r="O221" i="365"/>
  <c r="B221" i="365" s="1"/>
  <c r="O187" i="365"/>
  <c r="B187" i="365" s="1"/>
  <c r="O153" i="365"/>
  <c r="B153" i="365" s="1"/>
  <c r="O119" i="365"/>
  <c r="B119" i="365" s="1"/>
  <c r="O222" i="365"/>
  <c r="B222" i="365" s="1"/>
  <c r="O188" i="365"/>
  <c r="B188" i="365" s="1"/>
  <c r="O154" i="365"/>
  <c r="B154" i="365" s="1"/>
  <c r="O120" i="365"/>
  <c r="B120" i="365" s="1"/>
  <c r="O223" i="365"/>
  <c r="B223" i="365" s="1"/>
  <c r="O189" i="365"/>
  <c r="B189" i="365" s="1"/>
  <c r="O155" i="365"/>
  <c r="B155" i="365" s="1"/>
  <c r="O121" i="365"/>
  <c r="B121" i="365" s="1"/>
  <c r="O224" i="365"/>
  <c r="B224" i="365" s="1"/>
  <c r="O190" i="365"/>
  <c r="B190" i="365" s="1"/>
  <c r="O156" i="365"/>
  <c r="B156" i="365" s="1"/>
  <c r="O122" i="365"/>
  <c r="B122" i="365" s="1"/>
  <c r="X97" i="365"/>
  <c r="AF97" i="365"/>
  <c r="AO97" i="365"/>
  <c r="AX97" i="365"/>
  <c r="BH97" i="365"/>
  <c r="BQ97" i="365"/>
  <c r="F122" i="365"/>
  <c r="F123" i="365"/>
  <c r="F124" i="365"/>
  <c r="F125" i="365"/>
  <c r="F126" i="365"/>
  <c r="F127" i="365"/>
  <c r="F128" i="365"/>
  <c r="F150" i="365"/>
  <c r="CB152" i="365"/>
  <c r="C154" i="365"/>
  <c r="CB160" i="365"/>
  <c r="BZ197" i="365"/>
  <c r="CB189" i="365"/>
  <c r="C189" i="365"/>
  <c r="F162" i="365"/>
  <c r="BY163" i="365"/>
  <c r="CA163" i="365"/>
  <c r="E150" i="365"/>
  <c r="F153" i="365"/>
  <c r="D155" i="365"/>
  <c r="E158" i="365"/>
  <c r="F161" i="365"/>
  <c r="CB190" i="365"/>
  <c r="C190" i="365"/>
  <c r="D211" i="365"/>
  <c r="BZ231" i="365"/>
  <c r="CB143" i="365"/>
  <c r="CB184" i="365"/>
  <c r="CB191" i="365"/>
  <c r="C215" i="365"/>
  <c r="C216" i="365"/>
  <c r="C217" i="365"/>
  <c r="C218" i="365"/>
  <c r="C219" i="365"/>
  <c r="C220" i="365"/>
  <c r="C221" i="365"/>
  <c r="C222" i="365"/>
  <c r="C223" i="365"/>
  <c r="C224" i="365"/>
  <c r="C225" i="365"/>
  <c r="C226" i="365"/>
  <c r="C227" i="365"/>
  <c r="C228" i="365"/>
  <c r="C229" i="365"/>
  <c r="C230" i="365"/>
  <c r="F192" i="365"/>
  <c r="BY197" i="365"/>
  <c r="F185" i="365"/>
  <c r="F193" i="365"/>
  <c r="CB186" i="365"/>
  <c r="C191" i="365"/>
  <c r="CB194" i="365"/>
  <c r="CB187" i="365"/>
  <c r="C192" i="365"/>
  <c r="CB195" i="365"/>
  <c r="CB188" i="365"/>
  <c r="CB196" i="365"/>
  <c r="BY231" i="365"/>
  <c r="CB211" i="365"/>
  <c r="CB212" i="365"/>
  <c r="CB213" i="365"/>
  <c r="CB214" i="365"/>
  <c r="F215" i="365"/>
  <c r="F216" i="365"/>
  <c r="F217" i="365"/>
  <c r="F218" i="365"/>
  <c r="F219" i="365"/>
  <c r="F220" i="365"/>
  <c r="F221" i="365"/>
  <c r="F222" i="365"/>
  <c r="F223" i="365"/>
  <c r="F224" i="365"/>
  <c r="F225" i="365"/>
  <c r="F226" i="365"/>
  <c r="F227" i="365"/>
  <c r="F228" i="365"/>
  <c r="F229" i="365"/>
  <c r="F230" i="365"/>
  <c r="F76" i="364"/>
  <c r="F81" i="364"/>
  <c r="F83" i="364"/>
  <c r="F84" i="364"/>
  <c r="F82" i="364"/>
  <c r="F87" i="364"/>
  <c r="F94" i="364"/>
  <c r="F86" i="364"/>
  <c r="F88" i="364"/>
  <c r="F93" i="364"/>
  <c r="F92" i="364"/>
  <c r="F90" i="364"/>
  <c r="BA65" i="364"/>
  <c r="A76" i="364"/>
  <c r="A77" i="364" s="1"/>
  <c r="A78" i="364" s="1"/>
  <c r="A79" i="364" s="1"/>
  <c r="A80" i="364" s="1"/>
  <c r="A81" i="364" s="1"/>
  <c r="A82" i="364" s="1"/>
  <c r="A83" i="364" s="1"/>
  <c r="A84" i="364" s="1"/>
  <c r="A85" i="364" s="1"/>
  <c r="A86" i="364" s="1"/>
  <c r="A87" i="364" s="1"/>
  <c r="A88" i="364" s="1"/>
  <c r="A89" i="364" s="1"/>
  <c r="A90" i="364" s="1"/>
  <c r="A91" i="364" s="1"/>
  <c r="A92" i="364" s="1"/>
  <c r="A93" i="364" s="1"/>
  <c r="A94" i="364" s="1"/>
  <c r="A95" i="364" s="1"/>
  <c r="A96" i="364" s="1"/>
  <c r="A97" i="364" s="1"/>
  <c r="A98" i="364" s="1"/>
  <c r="A100" i="364" s="1"/>
  <c r="A101" i="364" s="1"/>
  <c r="A102" i="364" s="1"/>
  <c r="A103" i="364" s="1"/>
  <c r="A104" i="364" s="1"/>
  <c r="F78" i="364"/>
  <c r="F79" i="364"/>
  <c r="F80" i="364"/>
  <c r="O216" i="364"/>
  <c r="B216" i="364" s="1"/>
  <c r="O182" i="364"/>
  <c r="B182" i="364" s="1"/>
  <c r="O114" i="364"/>
  <c r="B114" i="364" s="1"/>
  <c r="O148" i="364"/>
  <c r="B148" i="364" s="1"/>
  <c r="O230" i="364"/>
  <c r="B230" i="364" s="1"/>
  <c r="O196" i="364"/>
  <c r="B196" i="364" s="1"/>
  <c r="O162" i="364"/>
  <c r="B162" i="364" s="1"/>
  <c r="O128" i="364"/>
  <c r="B128" i="364" s="1"/>
  <c r="O94" i="364"/>
  <c r="B94" i="364" s="1"/>
  <c r="BI64" i="364"/>
  <c r="D92" i="364"/>
  <c r="AL97" i="364"/>
  <c r="BD97" i="364"/>
  <c r="D109" i="364"/>
  <c r="F144" i="364"/>
  <c r="F145" i="364"/>
  <c r="F146" i="364"/>
  <c r="F151" i="364"/>
  <c r="O215" i="364"/>
  <c r="B215" i="364" s="1"/>
  <c r="O181" i="364"/>
  <c r="B181" i="364" s="1"/>
  <c r="O113" i="364"/>
  <c r="B113" i="364" s="1"/>
  <c r="O147" i="364"/>
  <c r="B147" i="364" s="1"/>
  <c r="O229" i="364"/>
  <c r="B229" i="364" s="1"/>
  <c r="O195" i="364"/>
  <c r="B195" i="364" s="1"/>
  <c r="O161" i="364"/>
  <c r="B161" i="364" s="1"/>
  <c r="O127" i="364"/>
  <c r="B127" i="364" s="1"/>
  <c r="O93" i="364"/>
  <c r="B93" i="364" s="1"/>
  <c r="BE67" i="364"/>
  <c r="AM97" i="364"/>
  <c r="BJ97" i="364"/>
  <c r="F153" i="364"/>
  <c r="O214" i="364"/>
  <c r="B214" i="364" s="1"/>
  <c r="O180" i="364"/>
  <c r="B180" i="364" s="1"/>
  <c r="O112" i="364"/>
  <c r="B112" i="364" s="1"/>
  <c r="O146" i="364"/>
  <c r="B146" i="364" s="1"/>
  <c r="O228" i="364"/>
  <c r="B228" i="364" s="1"/>
  <c r="O194" i="364"/>
  <c r="B194" i="364" s="1"/>
  <c r="O160" i="364"/>
  <c r="B160" i="364" s="1"/>
  <c r="O126" i="364"/>
  <c r="B126" i="364" s="1"/>
  <c r="O92" i="364"/>
  <c r="B92" i="364" s="1"/>
  <c r="V97" i="364"/>
  <c r="AN97" i="364"/>
  <c r="BK97" i="364"/>
  <c r="F155" i="364"/>
  <c r="O213" i="364"/>
  <c r="B213" i="364" s="1"/>
  <c r="O179" i="364"/>
  <c r="B179" i="364" s="1"/>
  <c r="O145" i="364"/>
  <c r="B145" i="364" s="1"/>
  <c r="O111" i="364"/>
  <c r="B111" i="364" s="1"/>
  <c r="V38" i="364"/>
  <c r="AA39" i="364"/>
  <c r="AF40" i="364"/>
  <c r="O227" i="364"/>
  <c r="B227" i="364" s="1"/>
  <c r="O193" i="364"/>
  <c r="B193" i="364" s="1"/>
  <c r="O159" i="364"/>
  <c r="B159" i="364" s="1"/>
  <c r="O125" i="364"/>
  <c r="B125" i="364" s="1"/>
  <c r="O91" i="364"/>
  <c r="B91" i="364" s="1"/>
  <c r="V52" i="364"/>
  <c r="AA53" i="364"/>
  <c r="W97" i="364"/>
  <c r="AT97" i="364"/>
  <c r="BL97" i="364"/>
  <c r="F157" i="364"/>
  <c r="O212" i="364"/>
  <c r="B212" i="364" s="1"/>
  <c r="O178" i="364"/>
  <c r="B178" i="364" s="1"/>
  <c r="O144" i="364"/>
  <c r="B144" i="364" s="1"/>
  <c r="O110" i="364"/>
  <c r="B110" i="364" s="1"/>
  <c r="O226" i="364"/>
  <c r="B226" i="364" s="1"/>
  <c r="O192" i="364"/>
  <c r="B192" i="364" s="1"/>
  <c r="O158" i="364"/>
  <c r="B158" i="364" s="1"/>
  <c r="O124" i="364"/>
  <c r="B124" i="364" s="1"/>
  <c r="V51" i="364"/>
  <c r="AF53" i="364"/>
  <c r="BY95" i="364"/>
  <c r="D93" i="364"/>
  <c r="X97" i="364"/>
  <c r="AU97" i="364"/>
  <c r="BR97" i="364"/>
  <c r="BY129" i="364"/>
  <c r="CB109" i="364"/>
  <c r="CB110" i="364"/>
  <c r="CB111" i="364"/>
  <c r="CB112" i="364"/>
  <c r="CB113" i="364"/>
  <c r="CB114" i="364"/>
  <c r="CB115" i="364"/>
  <c r="CB116" i="364"/>
  <c r="CB117" i="364"/>
  <c r="CB118" i="364"/>
  <c r="CB119" i="364"/>
  <c r="CB120" i="364"/>
  <c r="CB121" i="364"/>
  <c r="CB122" i="364"/>
  <c r="CB123" i="364"/>
  <c r="CB124" i="364"/>
  <c r="F125" i="364"/>
  <c r="F126" i="364"/>
  <c r="F127" i="364"/>
  <c r="F128" i="364"/>
  <c r="F148" i="364"/>
  <c r="O211" i="364"/>
  <c r="B211" i="364" s="1"/>
  <c r="O177" i="364"/>
  <c r="B177" i="364" s="1"/>
  <c r="O143" i="364"/>
  <c r="B143" i="364" s="1"/>
  <c r="O109" i="364"/>
  <c r="B109" i="364" s="1"/>
  <c r="O219" i="364"/>
  <c r="B219" i="364" s="1"/>
  <c r="O185" i="364"/>
  <c r="B185" i="364" s="1"/>
  <c r="O151" i="364"/>
  <c r="B151" i="364" s="1"/>
  <c r="O117" i="364"/>
  <c r="B117" i="364" s="1"/>
  <c r="O220" i="364"/>
  <c r="B220" i="364" s="1"/>
  <c r="O186" i="364"/>
  <c r="B186" i="364" s="1"/>
  <c r="O152" i="364"/>
  <c r="B152" i="364" s="1"/>
  <c r="O118" i="364"/>
  <c r="B118" i="364" s="1"/>
  <c r="O225" i="364"/>
  <c r="B225" i="364" s="1"/>
  <c r="O191" i="364"/>
  <c r="B191" i="364" s="1"/>
  <c r="O157" i="364"/>
  <c r="B157" i="364" s="1"/>
  <c r="O123" i="364"/>
  <c r="B123" i="364" s="1"/>
  <c r="BS66" i="364"/>
  <c r="BS65" i="364"/>
  <c r="BZ95" i="364"/>
  <c r="CB77" i="364"/>
  <c r="AK48" i="364" s="1"/>
  <c r="AP48" i="364" s="1"/>
  <c r="O80" i="364"/>
  <c r="B80" i="364" s="1"/>
  <c r="O89" i="364"/>
  <c r="B89" i="364" s="1"/>
  <c r="AD97" i="364"/>
  <c r="AV97" i="364"/>
  <c r="BS97" i="364"/>
  <c r="F159" i="364"/>
  <c r="V35" i="364"/>
  <c r="AA36" i="364"/>
  <c r="AA54" i="364" s="1"/>
  <c r="O218" i="364"/>
  <c r="B218" i="364" s="1"/>
  <c r="O184" i="364"/>
  <c r="B184" i="364" s="1"/>
  <c r="O116" i="364"/>
  <c r="B116" i="364" s="1"/>
  <c r="O150" i="364"/>
  <c r="B150" i="364" s="1"/>
  <c r="O221" i="364"/>
  <c r="B221" i="364" s="1"/>
  <c r="O187" i="364"/>
  <c r="B187" i="364" s="1"/>
  <c r="O153" i="364"/>
  <c r="B153" i="364" s="1"/>
  <c r="O119" i="364"/>
  <c r="B119" i="364" s="1"/>
  <c r="O222" i="364"/>
  <c r="B222" i="364" s="1"/>
  <c r="O188" i="364"/>
  <c r="B188" i="364" s="1"/>
  <c r="O154" i="364"/>
  <c r="B154" i="364" s="1"/>
  <c r="O120" i="364"/>
  <c r="B120" i="364" s="1"/>
  <c r="O223" i="364"/>
  <c r="B223" i="364" s="1"/>
  <c r="O189" i="364"/>
  <c r="B189" i="364" s="1"/>
  <c r="O155" i="364"/>
  <c r="B155" i="364" s="1"/>
  <c r="O121" i="364"/>
  <c r="B121" i="364" s="1"/>
  <c r="O224" i="364"/>
  <c r="B224" i="364" s="1"/>
  <c r="O190" i="364"/>
  <c r="B190" i="364" s="1"/>
  <c r="O156" i="364"/>
  <c r="B156" i="364" s="1"/>
  <c r="O122" i="364"/>
  <c r="B122" i="364" s="1"/>
  <c r="AA50" i="364"/>
  <c r="AF51" i="364"/>
  <c r="BA63" i="364"/>
  <c r="BA64" i="364"/>
  <c r="BE65" i="364"/>
  <c r="O79" i="364"/>
  <c r="B79" i="364" s="1"/>
  <c r="F91" i="364"/>
  <c r="D94" i="364"/>
  <c r="AE97" i="364"/>
  <c r="BB97" i="364"/>
  <c r="BQ233" i="364"/>
  <c r="BI233" i="364"/>
  <c r="BA233" i="364"/>
  <c r="AS233" i="364"/>
  <c r="AK233" i="364"/>
  <c r="AC233" i="364"/>
  <c r="U233" i="364"/>
  <c r="BQ199" i="364"/>
  <c r="BI199" i="364"/>
  <c r="BA199" i="364"/>
  <c r="AS199" i="364"/>
  <c r="AK199" i="364"/>
  <c r="AC199" i="364"/>
  <c r="U199" i="364"/>
  <c r="BX233" i="364"/>
  <c r="BP233" i="364"/>
  <c r="BH233" i="364"/>
  <c r="AZ233" i="364"/>
  <c r="AR233" i="364"/>
  <c r="AJ233" i="364"/>
  <c r="AB233" i="364"/>
  <c r="T233" i="364"/>
  <c r="BX199" i="364"/>
  <c r="BP199" i="364"/>
  <c r="BH199" i="364"/>
  <c r="AZ199" i="364"/>
  <c r="AR199" i="364"/>
  <c r="AJ199" i="364"/>
  <c r="AB199" i="364"/>
  <c r="T199" i="364"/>
  <c r="BW233" i="364"/>
  <c r="BO233" i="364"/>
  <c r="BG233" i="364"/>
  <c r="AY233" i="364"/>
  <c r="AQ233" i="364"/>
  <c r="AI233" i="364"/>
  <c r="AA233" i="364"/>
  <c r="S233" i="364"/>
  <c r="BW199" i="364"/>
  <c r="BO199" i="364"/>
  <c r="BG199" i="364"/>
  <c r="AY199" i="364"/>
  <c r="AQ199" i="364"/>
  <c r="AI199" i="364"/>
  <c r="AA199" i="364"/>
  <c r="S199" i="364"/>
  <c r="BV233" i="364"/>
  <c r="BN233" i="364"/>
  <c r="BF233" i="364"/>
  <c r="AX233" i="364"/>
  <c r="AP233" i="364"/>
  <c r="AH233" i="364"/>
  <c r="Z233" i="364"/>
  <c r="R233" i="364"/>
  <c r="BV199" i="364"/>
  <c r="BN199" i="364"/>
  <c r="BF199" i="364"/>
  <c r="AX199" i="364"/>
  <c r="AP199" i="364"/>
  <c r="AH199" i="364"/>
  <c r="Z199" i="364"/>
  <c r="R199" i="364"/>
  <c r="BU233" i="364"/>
  <c r="BM233" i="364"/>
  <c r="BE233" i="364"/>
  <c r="AW233" i="364"/>
  <c r="AO233" i="364"/>
  <c r="AG233" i="364"/>
  <c r="Y233" i="364"/>
  <c r="Q233" i="364"/>
  <c r="F66" i="364" s="1" a="1"/>
  <c r="F66" i="364" s="1"/>
  <c r="BU199" i="364"/>
  <c r="BM199" i="364"/>
  <c r="BE199" i="364"/>
  <c r="AW199" i="364"/>
  <c r="AO199" i="364"/>
  <c r="AG199" i="364"/>
  <c r="Y199" i="364"/>
  <c r="Q199" i="364"/>
  <c r="F65" i="364" s="1" a="1"/>
  <c r="F65" i="364" s="1"/>
  <c r="BT233" i="364"/>
  <c r="BL233" i="364"/>
  <c r="BD233" i="364"/>
  <c r="AV233" i="364"/>
  <c r="AN233" i="364"/>
  <c r="AF233" i="364"/>
  <c r="X233" i="364"/>
  <c r="BS233" i="364"/>
  <c r="BK233" i="364"/>
  <c r="BC233" i="364"/>
  <c r="AU233" i="364"/>
  <c r="AM233" i="364"/>
  <c r="AE233" i="364"/>
  <c r="W233" i="364"/>
  <c r="BR199" i="364"/>
  <c r="AU199" i="364"/>
  <c r="X199" i="364"/>
  <c r="BR233" i="364"/>
  <c r="BL199" i="364"/>
  <c r="AT199" i="364"/>
  <c r="W199" i="364"/>
  <c r="BT165" i="364"/>
  <c r="BL165" i="364"/>
  <c r="BD165" i="364"/>
  <c r="AV165" i="364"/>
  <c r="AN165" i="364"/>
  <c r="AF165" i="364"/>
  <c r="X165" i="364"/>
  <c r="BJ233" i="364"/>
  <c r="BK199" i="364"/>
  <c r="AN199" i="364"/>
  <c r="V199" i="364"/>
  <c r="BS165" i="364"/>
  <c r="BK165" i="364"/>
  <c r="BC165" i="364"/>
  <c r="AU165" i="364"/>
  <c r="AM165" i="364"/>
  <c r="AE165" i="364"/>
  <c r="W165" i="364"/>
  <c r="BB233" i="364"/>
  <c r="BJ199" i="364"/>
  <c r="AM199" i="364"/>
  <c r="BR165" i="364"/>
  <c r="BJ165" i="364"/>
  <c r="BB165" i="364"/>
  <c r="AT165" i="364"/>
  <c r="AL165" i="364"/>
  <c r="AD165" i="364"/>
  <c r="V165" i="364"/>
  <c r="AT233" i="364"/>
  <c r="BD199" i="364"/>
  <c r="AL199" i="364"/>
  <c r="BQ165" i="364"/>
  <c r="BI165" i="364"/>
  <c r="BA165" i="364"/>
  <c r="AS165" i="364"/>
  <c r="AK165" i="364"/>
  <c r="AC165" i="364"/>
  <c r="U165" i="364"/>
  <c r="AL233" i="364"/>
  <c r="BC199" i="364"/>
  <c r="AF199" i="364"/>
  <c r="BX165" i="364"/>
  <c r="BP165" i="364"/>
  <c r="BH165" i="364"/>
  <c r="AZ165" i="364"/>
  <c r="AR165" i="364"/>
  <c r="AJ165" i="364"/>
  <c r="AB165" i="364"/>
  <c r="T165" i="364"/>
  <c r="AD233" i="364"/>
  <c r="BT199" i="364"/>
  <c r="BB199" i="364"/>
  <c r="AE199" i="364"/>
  <c r="BW165" i="364"/>
  <c r="BO165" i="364"/>
  <c r="BG165" i="364"/>
  <c r="AY165" i="364"/>
  <c r="AQ165" i="364"/>
  <c r="AI165" i="364"/>
  <c r="AA165" i="364"/>
  <c r="S165" i="364"/>
  <c r="BW131" i="364"/>
  <c r="BO131" i="364"/>
  <c r="BG131" i="364"/>
  <c r="AY131" i="364"/>
  <c r="V233" i="364"/>
  <c r="AD199" i="364"/>
  <c r="AX165" i="364"/>
  <c r="R165" i="364"/>
  <c r="BU131" i="364"/>
  <c r="BL131" i="364"/>
  <c r="BC131" i="364"/>
  <c r="AT131" i="364"/>
  <c r="AL131" i="364"/>
  <c r="AD131" i="364"/>
  <c r="V131" i="364"/>
  <c r="AW165" i="364"/>
  <c r="Q165" i="364"/>
  <c r="F64" i="364" s="1" a="1"/>
  <c r="F64" i="364" s="1"/>
  <c r="BT131" i="364"/>
  <c r="BK131" i="364"/>
  <c r="BB131" i="364"/>
  <c r="AS131" i="364"/>
  <c r="AK131" i="364"/>
  <c r="AC131" i="364"/>
  <c r="U131" i="364"/>
  <c r="BV165" i="364"/>
  <c r="AP165" i="364"/>
  <c r="BS131" i="364"/>
  <c r="BJ131" i="364"/>
  <c r="BA131" i="364"/>
  <c r="AR131" i="364"/>
  <c r="AJ131" i="364"/>
  <c r="AB131" i="364"/>
  <c r="T131" i="364"/>
  <c r="BQ97" i="364"/>
  <c r="BI97" i="364"/>
  <c r="BA97" i="364"/>
  <c r="AS97" i="364"/>
  <c r="AK97" i="364"/>
  <c r="AC97" i="364"/>
  <c r="U97" i="364"/>
  <c r="BU165" i="364"/>
  <c r="AO165" i="364"/>
  <c r="BR131" i="364"/>
  <c r="BI131" i="364"/>
  <c r="AZ131" i="364"/>
  <c r="AQ131" i="364"/>
  <c r="AI131" i="364"/>
  <c r="AA131" i="364"/>
  <c r="S131" i="364"/>
  <c r="BX97" i="364"/>
  <c r="BP97" i="364"/>
  <c r="BH97" i="364"/>
  <c r="AZ97" i="364"/>
  <c r="AR97" i="364"/>
  <c r="AJ97" i="364"/>
  <c r="AB97" i="364"/>
  <c r="T97" i="364"/>
  <c r="BN165" i="364"/>
  <c r="AH165" i="364"/>
  <c r="BQ131" i="364"/>
  <c r="BH131" i="364"/>
  <c r="AX131" i="364"/>
  <c r="AP131" i="364"/>
  <c r="AH131" i="364"/>
  <c r="Z131" i="364"/>
  <c r="R131" i="364"/>
  <c r="BW97" i="364"/>
  <c r="BO97" i="364"/>
  <c r="BG97" i="364"/>
  <c r="AY97" i="364"/>
  <c r="AQ97" i="364"/>
  <c r="AI97" i="364"/>
  <c r="AA97" i="364"/>
  <c r="S97" i="364"/>
  <c r="BM165" i="364"/>
  <c r="AG165" i="364"/>
  <c r="BP131" i="364"/>
  <c r="BF131" i="364"/>
  <c r="AW131" i="364"/>
  <c r="AO131" i="364"/>
  <c r="AG131" i="364"/>
  <c r="Y131" i="364"/>
  <c r="Q131" i="364"/>
  <c r="F63" i="364" s="1" a="1"/>
  <c r="F63" i="364" s="1"/>
  <c r="BV97" i="364"/>
  <c r="BN97" i="364"/>
  <c r="BF97" i="364"/>
  <c r="AX97" i="364"/>
  <c r="AP97" i="364"/>
  <c r="AH97" i="364"/>
  <c r="Z97" i="364"/>
  <c r="R97" i="364"/>
  <c r="BS199" i="364"/>
  <c r="BF165" i="364"/>
  <c r="Z165" i="364"/>
  <c r="BX131" i="364"/>
  <c r="BN131" i="364"/>
  <c r="BE131" i="364"/>
  <c r="AV131" i="364"/>
  <c r="AN131" i="364"/>
  <c r="AF131" i="364"/>
  <c r="X131" i="364"/>
  <c r="BU97" i="364"/>
  <c r="BM97" i="364"/>
  <c r="BE97" i="364"/>
  <c r="AW97" i="364"/>
  <c r="AO97" i="364"/>
  <c r="AG97" i="364"/>
  <c r="Y97" i="364"/>
  <c r="Q97" i="364"/>
  <c r="F62" i="364" s="1" a="1"/>
  <c r="F62" i="364" s="1"/>
  <c r="AV199" i="364"/>
  <c r="BE165" i="364"/>
  <c r="Y165" i="364"/>
  <c r="BV131" i="364"/>
  <c r="BM131" i="364"/>
  <c r="BD131" i="364"/>
  <c r="AU131" i="364"/>
  <c r="AM131" i="364"/>
  <c r="AE131" i="364"/>
  <c r="W131" i="364"/>
  <c r="O217" i="364"/>
  <c r="B217" i="364" s="1"/>
  <c r="O183" i="364"/>
  <c r="B183" i="364" s="1"/>
  <c r="O115" i="364"/>
  <c r="B115" i="364" s="1"/>
  <c r="O149" i="364"/>
  <c r="B149" i="364" s="1"/>
  <c r="O78" i="364"/>
  <c r="B78" i="364" s="1"/>
  <c r="O84" i="364"/>
  <c r="B84" i="364" s="1"/>
  <c r="AF97" i="364"/>
  <c r="BC97" i="364"/>
  <c r="F161" i="364"/>
  <c r="F189" i="364"/>
  <c r="BY163" i="364"/>
  <c r="F186" i="364"/>
  <c r="F196" i="364"/>
  <c r="BZ163" i="364"/>
  <c r="F187" i="364"/>
  <c r="F194" i="364"/>
  <c r="CA163" i="364"/>
  <c r="F184" i="364"/>
  <c r="F192" i="364"/>
  <c r="CB143" i="364"/>
  <c r="F185" i="364"/>
  <c r="CB197" i="364"/>
  <c r="F190" i="364"/>
  <c r="F191" i="364"/>
  <c r="F188" i="364"/>
  <c r="F195" i="364"/>
  <c r="F193" i="364"/>
  <c r="C194" i="364"/>
  <c r="BA66" i="364" s="1"/>
  <c r="C212" i="364"/>
  <c r="C213" i="364"/>
  <c r="C214" i="364"/>
  <c r="C215" i="364"/>
  <c r="C216" i="364"/>
  <c r="C217" i="364"/>
  <c r="C218" i="364"/>
  <c r="C219" i="364"/>
  <c r="C220" i="364"/>
  <c r="C221" i="364"/>
  <c r="C222" i="364"/>
  <c r="C223" i="364"/>
  <c r="C224" i="364"/>
  <c r="C225" i="364"/>
  <c r="C226" i="364"/>
  <c r="C227" i="364"/>
  <c r="C228" i="364"/>
  <c r="C229" i="364"/>
  <c r="C230" i="364"/>
  <c r="D184" i="364"/>
  <c r="D186" i="364"/>
  <c r="BE66" i="364" s="1"/>
  <c r="D188" i="364"/>
  <c r="D190" i="364"/>
  <c r="D192" i="364"/>
  <c r="C195" i="364"/>
  <c r="BY231" i="364"/>
  <c r="CB211" i="364"/>
  <c r="F212" i="364"/>
  <c r="F213" i="364"/>
  <c r="F214" i="364"/>
  <c r="F215" i="364"/>
  <c r="F216" i="364"/>
  <c r="F217" i="364"/>
  <c r="F218" i="364"/>
  <c r="F219" i="364"/>
  <c r="F220" i="364"/>
  <c r="F221" i="364"/>
  <c r="F222" i="364"/>
  <c r="F223" i="364"/>
  <c r="F224" i="364"/>
  <c r="F225" i="364"/>
  <c r="F226" i="364"/>
  <c r="F227" i="364"/>
  <c r="F228" i="364"/>
  <c r="F229" i="364"/>
  <c r="F230" i="364"/>
  <c r="F77" i="363"/>
  <c r="F78" i="363"/>
  <c r="F89" i="363"/>
  <c r="F76" i="363"/>
  <c r="F83" i="363"/>
  <c r="F87" i="363"/>
  <c r="F88" i="363"/>
  <c r="F85" i="363"/>
  <c r="F86" i="363"/>
  <c r="F79" i="363"/>
  <c r="F91" i="363"/>
  <c r="F93" i="363"/>
  <c r="F94" i="363"/>
  <c r="F81" i="363"/>
  <c r="F80" i="363"/>
  <c r="O211" i="363"/>
  <c r="B211" i="363" s="1"/>
  <c r="O177" i="363"/>
  <c r="B177" i="363" s="1"/>
  <c r="O143" i="363"/>
  <c r="B143" i="363" s="1"/>
  <c r="V36" i="363"/>
  <c r="AA37" i="363"/>
  <c r="AF38" i="363"/>
  <c r="O219" i="363"/>
  <c r="B219" i="363" s="1"/>
  <c r="O185" i="363"/>
  <c r="B185" i="363" s="1"/>
  <c r="O151" i="363"/>
  <c r="B151" i="363" s="1"/>
  <c r="O220" i="363"/>
  <c r="B220" i="363" s="1"/>
  <c r="O186" i="363"/>
  <c r="B186" i="363" s="1"/>
  <c r="O152" i="363"/>
  <c r="B152" i="363" s="1"/>
  <c r="O225" i="363"/>
  <c r="B225" i="363" s="1"/>
  <c r="O191" i="363"/>
  <c r="B191" i="363" s="1"/>
  <c r="O157" i="363"/>
  <c r="B157" i="363" s="1"/>
  <c r="V50" i="363"/>
  <c r="AA51" i="363"/>
  <c r="AF52" i="363"/>
  <c r="CA95" i="363"/>
  <c r="O84" i="363"/>
  <c r="B84" i="363" s="1"/>
  <c r="O92" i="363"/>
  <c r="B92" i="363" s="1"/>
  <c r="AA97" i="363"/>
  <c r="AK97" i="363"/>
  <c r="AY97" i="363"/>
  <c r="BL97" i="363"/>
  <c r="BX97" i="363"/>
  <c r="O109" i="363"/>
  <c r="B109" i="363" s="1"/>
  <c r="F112" i="363"/>
  <c r="F116" i="363"/>
  <c r="O117" i="363"/>
  <c r="B117" i="363" s="1"/>
  <c r="O125" i="363"/>
  <c r="B125" i="363" s="1"/>
  <c r="BP131" i="363"/>
  <c r="F148" i="363"/>
  <c r="F149" i="363"/>
  <c r="CB197" i="363"/>
  <c r="F177" i="363"/>
  <c r="E81" i="363"/>
  <c r="C87" i="363"/>
  <c r="F196" i="363"/>
  <c r="V35" i="363"/>
  <c r="AA36" i="363"/>
  <c r="AF37" i="363"/>
  <c r="O218" i="363"/>
  <c r="B218" i="363" s="1"/>
  <c r="O150" i="363"/>
  <c r="B150" i="363" s="1"/>
  <c r="O184" i="363"/>
  <c r="B184" i="363" s="1"/>
  <c r="O221" i="363"/>
  <c r="B221" i="363" s="1"/>
  <c r="O187" i="363"/>
  <c r="B187" i="363" s="1"/>
  <c r="O153" i="363"/>
  <c r="B153" i="363" s="1"/>
  <c r="O222" i="363"/>
  <c r="B222" i="363" s="1"/>
  <c r="O188" i="363"/>
  <c r="B188" i="363" s="1"/>
  <c r="O154" i="363"/>
  <c r="B154" i="363" s="1"/>
  <c r="O223" i="363"/>
  <c r="B223" i="363" s="1"/>
  <c r="O189" i="363"/>
  <c r="B189" i="363" s="1"/>
  <c r="O155" i="363"/>
  <c r="B155" i="363" s="1"/>
  <c r="O224" i="363"/>
  <c r="B224" i="363" s="1"/>
  <c r="O190" i="363"/>
  <c r="B190" i="363" s="1"/>
  <c r="O156" i="363"/>
  <c r="B156" i="363" s="1"/>
  <c r="V49" i="363"/>
  <c r="AA50" i="363"/>
  <c r="AF51" i="363"/>
  <c r="CB75" i="363"/>
  <c r="O83" i="363"/>
  <c r="B83" i="363" s="1"/>
  <c r="Q97" i="363"/>
  <c r="F62" i="363" s="1" a="1"/>
  <c r="F62" i="363" s="1"/>
  <c r="AB97" i="363"/>
  <c r="AN97" i="363"/>
  <c r="AZ97" i="363"/>
  <c r="BM97" i="363"/>
  <c r="F120" i="363"/>
  <c r="F124" i="363"/>
  <c r="F128" i="363"/>
  <c r="F145" i="363"/>
  <c r="F150" i="363"/>
  <c r="O212" i="363"/>
  <c r="B212" i="363" s="1"/>
  <c r="O178" i="363"/>
  <c r="B178" i="363" s="1"/>
  <c r="O144" i="363"/>
  <c r="B144" i="363" s="1"/>
  <c r="O226" i="363"/>
  <c r="B226" i="363" s="1"/>
  <c r="O192" i="363"/>
  <c r="B192" i="363" s="1"/>
  <c r="O158" i="363"/>
  <c r="B158" i="363" s="1"/>
  <c r="BQ233" i="363"/>
  <c r="BI233" i="363"/>
  <c r="BA233" i="363"/>
  <c r="AS233" i="363"/>
  <c r="AK233" i="363"/>
  <c r="AC233" i="363"/>
  <c r="U233" i="363"/>
  <c r="BQ199" i="363"/>
  <c r="BI199" i="363"/>
  <c r="BA199" i="363"/>
  <c r="AS199" i="363"/>
  <c r="AK199" i="363"/>
  <c r="AC199" i="363"/>
  <c r="U199" i="363"/>
  <c r="BX233" i="363"/>
  <c r="BP233" i="363"/>
  <c r="BH233" i="363"/>
  <c r="AZ233" i="363"/>
  <c r="AR233" i="363"/>
  <c r="AJ233" i="363"/>
  <c r="AB233" i="363"/>
  <c r="T233" i="363"/>
  <c r="BX199" i="363"/>
  <c r="BP199" i="363"/>
  <c r="BH199" i="363"/>
  <c r="AZ199" i="363"/>
  <c r="AR199" i="363"/>
  <c r="AJ199" i="363"/>
  <c r="AB199" i="363"/>
  <c r="T199" i="363"/>
  <c r="BW233" i="363"/>
  <c r="BO233" i="363"/>
  <c r="BG233" i="363"/>
  <c r="AY233" i="363"/>
  <c r="AQ233" i="363"/>
  <c r="AI233" i="363"/>
  <c r="AA233" i="363"/>
  <c r="S233" i="363"/>
  <c r="BW199" i="363"/>
  <c r="BO199" i="363"/>
  <c r="BG199" i="363"/>
  <c r="AY199" i="363"/>
  <c r="AQ199" i="363"/>
  <c r="AI199" i="363"/>
  <c r="AA199" i="363"/>
  <c r="S199" i="363"/>
  <c r="BV233" i="363"/>
  <c r="BN233" i="363"/>
  <c r="BF233" i="363"/>
  <c r="AX233" i="363"/>
  <c r="AP233" i="363"/>
  <c r="AH233" i="363"/>
  <c r="Z233" i="363"/>
  <c r="R233" i="363"/>
  <c r="BV199" i="363"/>
  <c r="BN199" i="363"/>
  <c r="BF199" i="363"/>
  <c r="AX199" i="363"/>
  <c r="AP199" i="363"/>
  <c r="AH199" i="363"/>
  <c r="Z199" i="363"/>
  <c r="R199" i="363"/>
  <c r="BU233" i="363"/>
  <c r="BM233" i="363"/>
  <c r="BE233" i="363"/>
  <c r="AW233" i="363"/>
  <c r="AO233" i="363"/>
  <c r="AG233" i="363"/>
  <c r="Y233" i="363"/>
  <c r="Q233" i="363"/>
  <c r="BU199" i="363"/>
  <c r="BM199" i="363"/>
  <c r="BE199" i="363"/>
  <c r="AW199" i="363"/>
  <c r="AO199" i="363"/>
  <c r="AG199" i="363"/>
  <c r="Y199" i="363"/>
  <c r="Q199" i="363"/>
  <c r="F65" i="363" s="1" a="1"/>
  <c r="F65" i="363" s="1"/>
  <c r="BR233" i="363"/>
  <c r="BJ233" i="363"/>
  <c r="BB233" i="363"/>
  <c r="AT233" i="363"/>
  <c r="AL233" i="363"/>
  <c r="AD233" i="363"/>
  <c r="V233" i="363"/>
  <c r="AV233" i="363"/>
  <c r="BT199" i="363"/>
  <c r="BB199" i="363"/>
  <c r="AE199" i="363"/>
  <c r="BV165" i="363"/>
  <c r="BN165" i="363"/>
  <c r="BF165" i="363"/>
  <c r="AX165" i="363"/>
  <c r="AP165" i="363"/>
  <c r="AH165" i="363"/>
  <c r="Z165" i="363"/>
  <c r="R165" i="363"/>
  <c r="AU233" i="363"/>
  <c r="BS199" i="363"/>
  <c r="AV199" i="363"/>
  <c r="AD199" i="363"/>
  <c r="BT233" i="363"/>
  <c r="AN233" i="363"/>
  <c r="BR199" i="363"/>
  <c r="AU199" i="363"/>
  <c r="X199" i="363"/>
  <c r="BS233" i="363"/>
  <c r="AM233" i="363"/>
  <c r="BL199" i="363"/>
  <c r="AT199" i="363"/>
  <c r="W199" i="363"/>
  <c r="BS165" i="363"/>
  <c r="BK165" i="363"/>
  <c r="BC165" i="363"/>
  <c r="AU165" i="363"/>
  <c r="AM165" i="363"/>
  <c r="AE165" i="363"/>
  <c r="W165" i="363"/>
  <c r="BL233" i="363"/>
  <c r="AF233" i="363"/>
  <c r="BK199" i="363"/>
  <c r="AN199" i="363"/>
  <c r="V199" i="363"/>
  <c r="BR165" i="363"/>
  <c r="BJ165" i="363"/>
  <c r="BB165" i="363"/>
  <c r="AT165" i="363"/>
  <c r="AL165" i="363"/>
  <c r="AD165" i="363"/>
  <c r="V165" i="363"/>
  <c r="BK233" i="363"/>
  <c r="AE233" i="363"/>
  <c r="BJ199" i="363"/>
  <c r="AM199" i="363"/>
  <c r="BQ165" i="363"/>
  <c r="BI165" i="363"/>
  <c r="BA165" i="363"/>
  <c r="AS165" i="363"/>
  <c r="AK165" i="363"/>
  <c r="AC165" i="363"/>
  <c r="U165" i="363"/>
  <c r="BD233" i="363"/>
  <c r="X233" i="363"/>
  <c r="BD199" i="363"/>
  <c r="AL199" i="363"/>
  <c r="BX165" i="363"/>
  <c r="BP165" i="363"/>
  <c r="BH165" i="363"/>
  <c r="AZ165" i="363"/>
  <c r="AR165" i="363"/>
  <c r="AJ165" i="363"/>
  <c r="AB165" i="363"/>
  <c r="T165" i="363"/>
  <c r="BC233" i="363"/>
  <c r="W233" i="363"/>
  <c r="BC199" i="363"/>
  <c r="AF199" i="363"/>
  <c r="BW165" i="363"/>
  <c r="BO165" i="363"/>
  <c r="BG165" i="363"/>
  <c r="AY165" i="363"/>
  <c r="AQ165" i="363"/>
  <c r="AI165" i="363"/>
  <c r="AA165" i="363"/>
  <c r="S165" i="363"/>
  <c r="BM165" i="363"/>
  <c r="AG165" i="363"/>
  <c r="BW131" i="363"/>
  <c r="BO131" i="363"/>
  <c r="BG131" i="363"/>
  <c r="AY131" i="363"/>
  <c r="AQ131" i="363"/>
  <c r="AI131" i="363"/>
  <c r="AA131" i="363"/>
  <c r="S131" i="363"/>
  <c r="BL165" i="363"/>
  <c r="AF165" i="363"/>
  <c r="BV131" i="363"/>
  <c r="BN131" i="363"/>
  <c r="BF131" i="363"/>
  <c r="AX131" i="363"/>
  <c r="AP131" i="363"/>
  <c r="AH131" i="363"/>
  <c r="Z131" i="363"/>
  <c r="R131" i="363"/>
  <c r="BE165" i="363"/>
  <c r="Y165" i="363"/>
  <c r="BU131" i="363"/>
  <c r="BM131" i="363"/>
  <c r="BE131" i="363"/>
  <c r="AW131" i="363"/>
  <c r="AO131" i="363"/>
  <c r="AG131" i="363"/>
  <c r="Y131" i="363"/>
  <c r="Q131" i="363"/>
  <c r="F63" i="363" s="1" a="1"/>
  <c r="F63" i="363" s="1"/>
  <c r="BV97" i="363"/>
  <c r="BN97" i="363"/>
  <c r="BF97" i="363"/>
  <c r="AX97" i="363"/>
  <c r="AP97" i="363"/>
  <c r="AH97" i="363"/>
  <c r="Z97" i="363"/>
  <c r="R97" i="363"/>
  <c r="BD165" i="363"/>
  <c r="X165" i="363"/>
  <c r="BT131" i="363"/>
  <c r="BL131" i="363"/>
  <c r="BD131" i="363"/>
  <c r="AV131" i="363"/>
  <c r="AN131" i="363"/>
  <c r="AF131" i="363"/>
  <c r="X131" i="363"/>
  <c r="AW165" i="363"/>
  <c r="Q165" i="363"/>
  <c r="BS131" i="363"/>
  <c r="BK131" i="363"/>
  <c r="BC131" i="363"/>
  <c r="AU131" i="363"/>
  <c r="AM131" i="363"/>
  <c r="AE131" i="363"/>
  <c r="W131" i="363"/>
  <c r="AV165" i="363"/>
  <c r="BR131" i="363"/>
  <c r="BJ131" i="363"/>
  <c r="BB131" i="363"/>
  <c r="AT131" i="363"/>
  <c r="AL131" i="363"/>
  <c r="AD131" i="363"/>
  <c r="V131" i="363"/>
  <c r="BS97" i="363"/>
  <c r="BK97" i="363"/>
  <c r="BC97" i="363"/>
  <c r="AU97" i="363"/>
  <c r="AM97" i="363"/>
  <c r="BU165" i="363"/>
  <c r="AO165" i="363"/>
  <c r="BQ131" i="363"/>
  <c r="BI131" i="363"/>
  <c r="BA131" i="363"/>
  <c r="AS131" i="363"/>
  <c r="AK131" i="363"/>
  <c r="AC131" i="363"/>
  <c r="U131" i="363"/>
  <c r="BR97" i="363"/>
  <c r="BJ97" i="363"/>
  <c r="BB97" i="363"/>
  <c r="AT97" i="363"/>
  <c r="AL97" i="363"/>
  <c r="AD97" i="363"/>
  <c r="V97" i="363"/>
  <c r="V34" i="363"/>
  <c r="AA35" i="363"/>
  <c r="AF36" i="363"/>
  <c r="O217" i="363"/>
  <c r="B217" i="363" s="1"/>
  <c r="O183" i="363"/>
  <c r="B183" i="363" s="1"/>
  <c r="O149" i="363"/>
  <c r="B149" i="363" s="1"/>
  <c r="V42" i="363"/>
  <c r="V43" i="363"/>
  <c r="V48" i="363"/>
  <c r="AA49" i="363"/>
  <c r="AF50" i="363"/>
  <c r="O82" i="363"/>
  <c r="B82" i="363" s="1"/>
  <c r="O90" i="363"/>
  <c r="B90" i="363" s="1"/>
  <c r="S97" i="363"/>
  <c r="AC97" i="363"/>
  <c r="AO97" i="363"/>
  <c r="BA97" i="363"/>
  <c r="BO97" i="363"/>
  <c r="G98" i="363"/>
  <c r="CB109" i="363"/>
  <c r="AK52" i="363" s="1"/>
  <c r="AP52" i="363" s="1"/>
  <c r="O110" i="363"/>
  <c r="B110" i="363" s="1"/>
  <c r="CB113" i="363"/>
  <c r="CB117" i="363"/>
  <c r="O118" i="363"/>
  <c r="B118" i="363" s="1"/>
  <c r="O122" i="363"/>
  <c r="B122" i="363" s="1"/>
  <c r="T131" i="363"/>
  <c r="G132" i="363"/>
  <c r="F158" i="363"/>
  <c r="BZ95" i="363"/>
  <c r="F123" i="363"/>
  <c r="F127" i="363"/>
  <c r="AA34" i="363"/>
  <c r="AF35" i="363"/>
  <c r="O216" i="363"/>
  <c r="B216" i="363" s="1"/>
  <c r="O182" i="363"/>
  <c r="B182" i="363" s="1"/>
  <c r="O148" i="363"/>
  <c r="B148" i="363" s="1"/>
  <c r="V41" i="363"/>
  <c r="AA42" i="363"/>
  <c r="AA43" i="363"/>
  <c r="V44" i="363"/>
  <c r="V45" i="363"/>
  <c r="V46" i="363"/>
  <c r="V47" i="363"/>
  <c r="AA48" i="363"/>
  <c r="AF49" i="363"/>
  <c r="O230" i="363"/>
  <c r="B230" i="363" s="1"/>
  <c r="O196" i="363"/>
  <c r="B196" i="363" s="1"/>
  <c r="O162" i="363"/>
  <c r="B162" i="363" s="1"/>
  <c r="A74" i="363"/>
  <c r="O81" i="363"/>
  <c r="B81" i="363" s="1"/>
  <c r="O89" i="363"/>
  <c r="B89" i="363" s="1"/>
  <c r="T97" i="363"/>
  <c r="AE97" i="363"/>
  <c r="AQ97" i="363"/>
  <c r="BD97" i="363"/>
  <c r="BP97" i="363"/>
  <c r="BZ129" i="363"/>
  <c r="F121" i="363"/>
  <c r="F125" i="363"/>
  <c r="AB131" i="363"/>
  <c r="CB143" i="363"/>
  <c r="F144" i="363"/>
  <c r="F152" i="363"/>
  <c r="AN165" i="363"/>
  <c r="D75" i="363"/>
  <c r="F156" i="363"/>
  <c r="F190" i="363"/>
  <c r="CD21" i="363"/>
  <c r="AF34" i="363"/>
  <c r="O215" i="363"/>
  <c r="B215" i="363" s="1"/>
  <c r="O181" i="363"/>
  <c r="B181" i="363" s="1"/>
  <c r="O147" i="363"/>
  <c r="B147" i="363" s="1"/>
  <c r="V40" i="363"/>
  <c r="AA41" i="363"/>
  <c r="AF42" i="363"/>
  <c r="AF43" i="363"/>
  <c r="AA44" i="363"/>
  <c r="AA45" i="363"/>
  <c r="AA46" i="363"/>
  <c r="AA47" i="363"/>
  <c r="AF48" i="363"/>
  <c r="O229" i="363"/>
  <c r="B229" i="363" s="1"/>
  <c r="O195" i="363"/>
  <c r="B195" i="363" s="1"/>
  <c r="O161" i="363"/>
  <c r="B161" i="363" s="1"/>
  <c r="O75" i="363"/>
  <c r="B75" i="363" s="1"/>
  <c r="O76" i="363"/>
  <c r="B76" i="363" s="1"/>
  <c r="O77" i="363"/>
  <c r="B77" i="363" s="1"/>
  <c r="O79" i="363"/>
  <c r="B79" i="363" s="1"/>
  <c r="O80" i="363"/>
  <c r="B80" i="363" s="1"/>
  <c r="O88" i="363"/>
  <c r="B88" i="363" s="1"/>
  <c r="U97" i="363"/>
  <c r="AF97" i="363"/>
  <c r="AR97" i="363"/>
  <c r="BE97" i="363"/>
  <c r="BQ97" i="363"/>
  <c r="CB110" i="363"/>
  <c r="CB114" i="363"/>
  <c r="O115" i="363"/>
  <c r="B115" i="363" s="1"/>
  <c r="CB118" i="363"/>
  <c r="O119" i="363"/>
  <c r="B119" i="363" s="1"/>
  <c r="O123" i="363"/>
  <c r="B123" i="363" s="1"/>
  <c r="O127" i="363"/>
  <c r="B127" i="363" s="1"/>
  <c r="AJ131" i="363"/>
  <c r="CB153" i="363"/>
  <c r="BT165" i="363"/>
  <c r="O214" i="363"/>
  <c r="B214" i="363" s="1"/>
  <c r="O180" i="363"/>
  <c r="B180" i="363" s="1"/>
  <c r="O146" i="363"/>
  <c r="B146" i="363" s="1"/>
  <c r="V39" i="363"/>
  <c r="AA40" i="363"/>
  <c r="AF41" i="363"/>
  <c r="AF44" i="363"/>
  <c r="AF45" i="363"/>
  <c r="AF46" i="363"/>
  <c r="AF47" i="363"/>
  <c r="O228" i="363"/>
  <c r="B228" i="363" s="1"/>
  <c r="O194" i="363"/>
  <c r="B194" i="363" s="1"/>
  <c r="O160" i="363"/>
  <c r="B160" i="363" s="1"/>
  <c r="V53" i="363"/>
  <c r="O87" i="363"/>
  <c r="B87" i="363" s="1"/>
  <c r="W97" i="363"/>
  <c r="AG97" i="363"/>
  <c r="AS97" i="363"/>
  <c r="BG97" i="363"/>
  <c r="BT97" i="363"/>
  <c r="F122" i="363"/>
  <c r="F126" i="363"/>
  <c r="AR131" i="363"/>
  <c r="CA163" i="363"/>
  <c r="E143" i="363"/>
  <c r="F161" i="363"/>
  <c r="F162" i="363"/>
  <c r="O213" i="363"/>
  <c r="B213" i="363" s="1"/>
  <c r="O145" i="363"/>
  <c r="B145" i="363" s="1"/>
  <c r="O179" i="363"/>
  <c r="B179" i="363" s="1"/>
  <c r="V38" i="363"/>
  <c r="AA39" i="363"/>
  <c r="O227" i="363"/>
  <c r="B227" i="363" s="1"/>
  <c r="O193" i="363"/>
  <c r="B193" i="363" s="1"/>
  <c r="O159" i="363"/>
  <c r="B159" i="363" s="1"/>
  <c r="O86" i="363"/>
  <c r="B86" i="363" s="1"/>
  <c r="O94" i="363"/>
  <c r="B94" i="363" s="1"/>
  <c r="X97" i="363"/>
  <c r="AI97" i="363"/>
  <c r="AV97" i="363"/>
  <c r="BH97" i="363"/>
  <c r="BU97" i="363"/>
  <c r="CB111" i="363"/>
  <c r="O112" i="363"/>
  <c r="B112" i="363" s="1"/>
  <c r="CB115" i="363"/>
  <c r="O116" i="363"/>
  <c r="B116" i="363" s="1"/>
  <c r="CB119" i="363"/>
  <c r="O120" i="363"/>
  <c r="B120" i="363" s="1"/>
  <c r="O124" i="363"/>
  <c r="B124" i="363" s="1"/>
  <c r="O128" i="363"/>
  <c r="B128" i="363" s="1"/>
  <c r="AZ131" i="363"/>
  <c r="CB151" i="363"/>
  <c r="C151" i="363"/>
  <c r="BY129" i="363"/>
  <c r="F147" i="363"/>
  <c r="C148" i="363"/>
  <c r="F155" i="363"/>
  <c r="F185" i="363"/>
  <c r="F186" i="363"/>
  <c r="F194" i="363"/>
  <c r="F183" i="363"/>
  <c r="F189" i="363"/>
  <c r="C144" i="363"/>
  <c r="CB146" i="363"/>
  <c r="CB154" i="363"/>
  <c r="F178" i="363"/>
  <c r="F180" i="363"/>
  <c r="F181" i="363"/>
  <c r="F182" i="363"/>
  <c r="F193" i="363"/>
  <c r="D149" i="363"/>
  <c r="C152" i="363"/>
  <c r="F159" i="363"/>
  <c r="F187" i="363"/>
  <c r="BY163" i="363"/>
  <c r="BZ163" i="363"/>
  <c r="F192" i="363"/>
  <c r="F188" i="363"/>
  <c r="C189" i="363"/>
  <c r="C193" i="363"/>
  <c r="D211" i="363"/>
  <c r="E211" i="363"/>
  <c r="C187" i="363"/>
  <c r="C190" i="363"/>
  <c r="C194" i="363"/>
  <c r="BY197" i="363"/>
  <c r="CB212" i="363"/>
  <c r="CB213" i="363"/>
  <c r="CB214" i="363"/>
  <c r="CB215" i="363"/>
  <c r="CB216" i="363"/>
  <c r="CB217" i="363"/>
  <c r="CB218" i="363"/>
  <c r="CB219" i="363"/>
  <c r="CB220" i="363"/>
  <c r="CB221" i="363"/>
  <c r="CB222" i="363"/>
  <c r="CB223" i="363"/>
  <c r="CB224" i="363"/>
  <c r="CB225" i="363"/>
  <c r="CB226" i="363"/>
  <c r="CB227" i="363"/>
  <c r="CB228" i="363"/>
  <c r="CB229" i="363"/>
  <c r="CB230" i="363"/>
  <c r="F191" i="363"/>
  <c r="D192" i="363"/>
  <c r="F195" i="363"/>
  <c r="D196" i="363"/>
  <c r="CB211" i="363"/>
  <c r="F92" i="362"/>
  <c r="F78" i="362"/>
  <c r="F79" i="362"/>
  <c r="F80" i="362"/>
  <c r="F84" i="362"/>
  <c r="F91" i="362"/>
  <c r="F90" i="362"/>
  <c r="F89" i="362"/>
  <c r="F76" i="362"/>
  <c r="F87" i="362"/>
  <c r="F86" i="362"/>
  <c r="F94" i="362"/>
  <c r="F82" i="362"/>
  <c r="F93" i="362"/>
  <c r="O211" i="362"/>
  <c r="B211" i="362" s="1"/>
  <c r="O177" i="362"/>
  <c r="B177" i="362" s="1"/>
  <c r="O109" i="362"/>
  <c r="B109" i="362" s="1"/>
  <c r="O143" i="362"/>
  <c r="B143" i="362" s="1"/>
  <c r="V36" i="362"/>
  <c r="AF38" i="362"/>
  <c r="O219" i="362"/>
  <c r="B219" i="362" s="1"/>
  <c r="O185" i="362"/>
  <c r="B185" i="362" s="1"/>
  <c r="O151" i="362"/>
  <c r="B151" i="362" s="1"/>
  <c r="O117" i="362"/>
  <c r="B117" i="362" s="1"/>
  <c r="O220" i="362"/>
  <c r="B220" i="362" s="1"/>
  <c r="O186" i="362"/>
  <c r="B186" i="362" s="1"/>
  <c r="O152" i="362"/>
  <c r="B152" i="362" s="1"/>
  <c r="O118" i="362"/>
  <c r="B118" i="362" s="1"/>
  <c r="O225" i="362"/>
  <c r="B225" i="362" s="1"/>
  <c r="O191" i="362"/>
  <c r="B191" i="362" s="1"/>
  <c r="O157" i="362"/>
  <c r="B157" i="362" s="1"/>
  <c r="O123" i="362"/>
  <c r="B123" i="362" s="1"/>
  <c r="O89" i="362"/>
  <c r="B89" i="362" s="1"/>
  <c r="V50" i="362"/>
  <c r="AA51" i="362"/>
  <c r="AF52" i="362"/>
  <c r="CB88" i="362"/>
  <c r="E90" i="362"/>
  <c r="E92" i="362"/>
  <c r="E94" i="362"/>
  <c r="AE97" i="362"/>
  <c r="AW97" i="362"/>
  <c r="BT97" i="362"/>
  <c r="F150" i="362"/>
  <c r="F153" i="362"/>
  <c r="V35" i="362"/>
  <c r="AF37" i="362"/>
  <c r="O218" i="362"/>
  <c r="B218" i="362" s="1"/>
  <c r="O184" i="362"/>
  <c r="B184" i="362" s="1"/>
  <c r="O150" i="362"/>
  <c r="B150" i="362" s="1"/>
  <c r="O116" i="362"/>
  <c r="B116" i="362" s="1"/>
  <c r="O221" i="362"/>
  <c r="B221" i="362" s="1"/>
  <c r="O153" i="362"/>
  <c r="B153" i="362" s="1"/>
  <c r="O187" i="362"/>
  <c r="B187" i="362" s="1"/>
  <c r="O119" i="362"/>
  <c r="B119" i="362" s="1"/>
  <c r="O222" i="362"/>
  <c r="B222" i="362" s="1"/>
  <c r="O188" i="362"/>
  <c r="B188" i="362" s="1"/>
  <c r="O154" i="362"/>
  <c r="B154" i="362" s="1"/>
  <c r="O120" i="362"/>
  <c r="B120" i="362" s="1"/>
  <c r="O223" i="362"/>
  <c r="B223" i="362" s="1"/>
  <c r="O189" i="362"/>
  <c r="B189" i="362" s="1"/>
  <c r="O155" i="362"/>
  <c r="B155" i="362" s="1"/>
  <c r="O121" i="362"/>
  <c r="B121" i="362" s="1"/>
  <c r="O87" i="362"/>
  <c r="B87" i="362" s="1"/>
  <c r="O224" i="362"/>
  <c r="B224" i="362" s="1"/>
  <c r="O190" i="362"/>
  <c r="B190" i="362" s="1"/>
  <c r="O156" i="362"/>
  <c r="B156" i="362" s="1"/>
  <c r="O122" i="362"/>
  <c r="B122" i="362" s="1"/>
  <c r="O88" i="362"/>
  <c r="B88" i="362" s="1"/>
  <c r="V49" i="362"/>
  <c r="AF51" i="362"/>
  <c r="O75" i="362"/>
  <c r="B75" i="362" s="1"/>
  <c r="O83" i="362"/>
  <c r="B83" i="362" s="1"/>
  <c r="AF97" i="362"/>
  <c r="BC97" i="362"/>
  <c r="F149" i="362"/>
  <c r="F152" i="362"/>
  <c r="BQ233" i="362"/>
  <c r="BI233" i="362"/>
  <c r="BA233" i="362"/>
  <c r="AS233" i="362"/>
  <c r="AK233" i="362"/>
  <c r="AC233" i="362"/>
  <c r="U233" i="362"/>
  <c r="BQ199" i="362"/>
  <c r="BI199" i="362"/>
  <c r="BA199" i="362"/>
  <c r="AS199" i="362"/>
  <c r="AK199" i="362"/>
  <c r="AC199" i="362"/>
  <c r="U199" i="362"/>
  <c r="BX233" i="362"/>
  <c r="BP233" i="362"/>
  <c r="BH233" i="362"/>
  <c r="AZ233" i="362"/>
  <c r="AR233" i="362"/>
  <c r="AJ233" i="362"/>
  <c r="AB233" i="362"/>
  <c r="T233" i="362"/>
  <c r="BX199" i="362"/>
  <c r="BP199" i="362"/>
  <c r="BH199" i="362"/>
  <c r="AZ199" i="362"/>
  <c r="AR199" i="362"/>
  <c r="AJ199" i="362"/>
  <c r="AB199" i="362"/>
  <c r="T199" i="362"/>
  <c r="BW233" i="362"/>
  <c r="BO233" i="362"/>
  <c r="BG233" i="362"/>
  <c r="AY233" i="362"/>
  <c r="AQ233" i="362"/>
  <c r="AI233" i="362"/>
  <c r="AA233" i="362"/>
  <c r="S233" i="362"/>
  <c r="BW199" i="362"/>
  <c r="BO199" i="362"/>
  <c r="BG199" i="362"/>
  <c r="AY199" i="362"/>
  <c r="AQ199" i="362"/>
  <c r="AI199" i="362"/>
  <c r="AA199" i="362"/>
  <c r="S199" i="362"/>
  <c r="BV233" i="362"/>
  <c r="BN233" i="362"/>
  <c r="BF233" i="362"/>
  <c r="AX233" i="362"/>
  <c r="AP233" i="362"/>
  <c r="AH233" i="362"/>
  <c r="Z233" i="362"/>
  <c r="R233" i="362"/>
  <c r="BV199" i="362"/>
  <c r="BN199" i="362"/>
  <c r="BF199" i="362"/>
  <c r="AX199" i="362"/>
  <c r="AP199" i="362"/>
  <c r="AH199" i="362"/>
  <c r="Z199" i="362"/>
  <c r="R199" i="362"/>
  <c r="BU233" i="362"/>
  <c r="BM233" i="362"/>
  <c r="BE233" i="362"/>
  <c r="AW233" i="362"/>
  <c r="AO233" i="362"/>
  <c r="AG233" i="362"/>
  <c r="Y233" i="362"/>
  <c r="Q233" i="362"/>
  <c r="F66" i="362" s="1" a="1"/>
  <c r="F66" i="362" s="1"/>
  <c r="BU199" i="362"/>
  <c r="BM199" i="362"/>
  <c r="BE199" i="362"/>
  <c r="AW199" i="362"/>
  <c r="AO199" i="362"/>
  <c r="AG199" i="362"/>
  <c r="Y199" i="362"/>
  <c r="Q199" i="362"/>
  <c r="F65" i="362" s="1" a="1"/>
  <c r="F65" i="362" s="1"/>
  <c r="BT233" i="362"/>
  <c r="BL233" i="362"/>
  <c r="BD233" i="362"/>
  <c r="AV233" i="362"/>
  <c r="AN233" i="362"/>
  <c r="AF233" i="362"/>
  <c r="X233" i="362"/>
  <c r="BS233" i="362"/>
  <c r="BK233" i="362"/>
  <c r="BC233" i="362"/>
  <c r="AU233" i="362"/>
  <c r="AM233" i="362"/>
  <c r="AE233" i="362"/>
  <c r="W233" i="362"/>
  <c r="BR199" i="362"/>
  <c r="AU199" i="362"/>
  <c r="X199" i="362"/>
  <c r="BR233" i="362"/>
  <c r="BL199" i="362"/>
  <c r="AT199" i="362"/>
  <c r="W199" i="362"/>
  <c r="BJ233" i="362"/>
  <c r="BK199" i="362"/>
  <c r="AN199" i="362"/>
  <c r="V199" i="362"/>
  <c r="BS165" i="362"/>
  <c r="BK165" i="362"/>
  <c r="BC165" i="362"/>
  <c r="AU165" i="362"/>
  <c r="AM165" i="362"/>
  <c r="AE165" i="362"/>
  <c r="W165" i="362"/>
  <c r="BB233" i="362"/>
  <c r="BJ199" i="362"/>
  <c r="AM199" i="362"/>
  <c r="BR165" i="362"/>
  <c r="BJ165" i="362"/>
  <c r="BB165" i="362"/>
  <c r="AT165" i="362"/>
  <c r="AL165" i="362"/>
  <c r="AD165" i="362"/>
  <c r="V165" i="362"/>
  <c r="AT233" i="362"/>
  <c r="BD199" i="362"/>
  <c r="AL199" i="362"/>
  <c r="AL233" i="362"/>
  <c r="BC199" i="362"/>
  <c r="AF199" i="362"/>
  <c r="BX165" i="362"/>
  <c r="BP165" i="362"/>
  <c r="BH165" i="362"/>
  <c r="AZ165" i="362"/>
  <c r="AR165" i="362"/>
  <c r="AJ165" i="362"/>
  <c r="AB165" i="362"/>
  <c r="T165" i="362"/>
  <c r="AD233" i="362"/>
  <c r="BT199" i="362"/>
  <c r="BB199" i="362"/>
  <c r="AE199" i="362"/>
  <c r="BW165" i="362"/>
  <c r="BO165" i="362"/>
  <c r="BG165" i="362"/>
  <c r="AY165" i="362"/>
  <c r="AQ165" i="362"/>
  <c r="AI165" i="362"/>
  <c r="AA165" i="362"/>
  <c r="S165" i="362"/>
  <c r="V233" i="362"/>
  <c r="BV165" i="362"/>
  <c r="BF165" i="362"/>
  <c r="AP165" i="362"/>
  <c r="Z165" i="362"/>
  <c r="BR131" i="362"/>
  <c r="BJ131" i="362"/>
  <c r="BB131" i="362"/>
  <c r="AT131" i="362"/>
  <c r="AL131" i="362"/>
  <c r="AD131" i="362"/>
  <c r="V131" i="362"/>
  <c r="BU165" i="362"/>
  <c r="BE165" i="362"/>
  <c r="AO165" i="362"/>
  <c r="Y165" i="362"/>
  <c r="BQ131" i="362"/>
  <c r="BI131" i="362"/>
  <c r="BA131" i="362"/>
  <c r="AS131" i="362"/>
  <c r="AK131" i="362"/>
  <c r="AC131" i="362"/>
  <c r="U131" i="362"/>
  <c r="BR97" i="362"/>
  <c r="BJ97" i="362"/>
  <c r="BB97" i="362"/>
  <c r="AT97" i="362"/>
  <c r="AL97" i="362"/>
  <c r="AD97" i="362"/>
  <c r="V97" i="362"/>
  <c r="BT165" i="362"/>
  <c r="BD165" i="362"/>
  <c r="AN165" i="362"/>
  <c r="X165" i="362"/>
  <c r="BX131" i="362"/>
  <c r="BP131" i="362"/>
  <c r="BH131" i="362"/>
  <c r="AZ131" i="362"/>
  <c r="AR131" i="362"/>
  <c r="AJ131" i="362"/>
  <c r="AB131" i="362"/>
  <c r="T131" i="362"/>
  <c r="BQ97" i="362"/>
  <c r="BI97" i="362"/>
  <c r="BA97" i="362"/>
  <c r="AS97" i="362"/>
  <c r="AK97" i="362"/>
  <c r="AC97" i="362"/>
  <c r="U97" i="362"/>
  <c r="BQ165" i="362"/>
  <c r="BA165" i="362"/>
  <c r="AK165" i="362"/>
  <c r="U165" i="362"/>
  <c r="BW131" i="362"/>
  <c r="BO131" i="362"/>
  <c r="BG131" i="362"/>
  <c r="AY131" i="362"/>
  <c r="AQ131" i="362"/>
  <c r="AI131" i="362"/>
  <c r="AA131" i="362"/>
  <c r="S131" i="362"/>
  <c r="BX97" i="362"/>
  <c r="BP97" i="362"/>
  <c r="BH97" i="362"/>
  <c r="AZ97" i="362"/>
  <c r="AR97" i="362"/>
  <c r="AJ97" i="362"/>
  <c r="AB97" i="362"/>
  <c r="T97" i="362"/>
  <c r="BN165" i="362"/>
  <c r="AX165" i="362"/>
  <c r="AH165" i="362"/>
  <c r="R165" i="362"/>
  <c r="BV131" i="362"/>
  <c r="BN131" i="362"/>
  <c r="BF131" i="362"/>
  <c r="AX131" i="362"/>
  <c r="AP131" i="362"/>
  <c r="AH131" i="362"/>
  <c r="Z131" i="362"/>
  <c r="R131" i="362"/>
  <c r="BW97" i="362"/>
  <c r="BO97" i="362"/>
  <c r="BG97" i="362"/>
  <c r="AY97" i="362"/>
  <c r="AQ97" i="362"/>
  <c r="AI97" i="362"/>
  <c r="AA97" i="362"/>
  <c r="S97" i="362"/>
  <c r="BS199" i="362"/>
  <c r="BM165" i="362"/>
  <c r="AW165" i="362"/>
  <c r="AG165" i="362"/>
  <c r="Q165" i="362"/>
  <c r="BU131" i="362"/>
  <c r="BM131" i="362"/>
  <c r="BE131" i="362"/>
  <c r="AW131" i="362"/>
  <c r="AO131" i="362"/>
  <c r="AG131" i="362"/>
  <c r="Y131" i="362"/>
  <c r="Q131" i="362"/>
  <c r="F63" i="362" s="1" a="1"/>
  <c r="F63" i="362" s="1"/>
  <c r="BV97" i="362"/>
  <c r="BN97" i="362"/>
  <c r="BF97" i="362"/>
  <c r="AX97" i="362"/>
  <c r="AP97" i="362"/>
  <c r="AH97" i="362"/>
  <c r="Z97" i="362"/>
  <c r="R97" i="362"/>
  <c r="AV199" i="362"/>
  <c r="BL165" i="362"/>
  <c r="AV165" i="362"/>
  <c r="AF165" i="362"/>
  <c r="BT131" i="362"/>
  <c r="BL131" i="362"/>
  <c r="BD131" i="362"/>
  <c r="AV131" i="362"/>
  <c r="AN131" i="362"/>
  <c r="AF131" i="362"/>
  <c r="X131" i="362"/>
  <c r="AD199" i="362"/>
  <c r="BI165" i="362"/>
  <c r="AS165" i="362"/>
  <c r="AC165" i="362"/>
  <c r="BS131" i="362"/>
  <c r="BK131" i="362"/>
  <c r="BC131" i="362"/>
  <c r="AU131" i="362"/>
  <c r="AM131" i="362"/>
  <c r="AE131" i="362"/>
  <c r="W131" i="362"/>
  <c r="V34" i="362"/>
  <c r="AF36" i="362"/>
  <c r="O217" i="362"/>
  <c r="B217" i="362" s="1"/>
  <c r="O149" i="362"/>
  <c r="B149" i="362" s="1"/>
  <c r="O183" i="362"/>
  <c r="B183" i="362" s="1"/>
  <c r="O115" i="362"/>
  <c r="B115" i="362" s="1"/>
  <c r="V42" i="362"/>
  <c r="V43" i="362"/>
  <c r="V48" i="362"/>
  <c r="AF50" i="362"/>
  <c r="AG97" i="362"/>
  <c r="BD97" i="362"/>
  <c r="CB163" i="362"/>
  <c r="F143" i="362"/>
  <c r="F156" i="362"/>
  <c r="F157" i="362"/>
  <c r="O230" i="362"/>
  <c r="B230" i="362" s="1"/>
  <c r="O196" i="362"/>
  <c r="B196" i="362" s="1"/>
  <c r="O162" i="362"/>
  <c r="B162" i="362" s="1"/>
  <c r="O128" i="362"/>
  <c r="B128" i="362" s="1"/>
  <c r="O94" i="362"/>
  <c r="B94" i="362" s="1"/>
  <c r="AM97" i="362"/>
  <c r="BE97" i="362"/>
  <c r="F145" i="362"/>
  <c r="F146" i="362"/>
  <c r="AF34" i="362"/>
  <c r="O215" i="362"/>
  <c r="B215" i="362" s="1"/>
  <c r="O181" i="362"/>
  <c r="B181" i="362" s="1"/>
  <c r="O147" i="362"/>
  <c r="B147" i="362" s="1"/>
  <c r="O113" i="362"/>
  <c r="B113" i="362" s="1"/>
  <c r="V40" i="362"/>
  <c r="AF42" i="362"/>
  <c r="AF43" i="362"/>
  <c r="AA44" i="362"/>
  <c r="AA45" i="362"/>
  <c r="AA46" i="362"/>
  <c r="AA47" i="362"/>
  <c r="AF48" i="362"/>
  <c r="O229" i="362"/>
  <c r="B229" i="362" s="1"/>
  <c r="O195" i="362"/>
  <c r="B195" i="362" s="1"/>
  <c r="O161" i="362"/>
  <c r="B161" i="362" s="1"/>
  <c r="O127" i="362"/>
  <c r="B127" i="362" s="1"/>
  <c r="O93" i="362"/>
  <c r="B93" i="362" s="1"/>
  <c r="BZ95" i="362"/>
  <c r="E89" i="362"/>
  <c r="E91" i="362"/>
  <c r="E93" i="362"/>
  <c r="Q97" i="362"/>
  <c r="F62" i="362" s="1" a="1"/>
  <c r="F62" i="362" s="1"/>
  <c r="AN97" i="362"/>
  <c r="BK97" i="362"/>
  <c r="F148" i="362"/>
  <c r="F161" i="362"/>
  <c r="O216" i="362"/>
  <c r="B216" i="362" s="1"/>
  <c r="O182" i="362"/>
  <c r="B182" i="362" s="1"/>
  <c r="O148" i="362"/>
  <c r="B148" i="362" s="1"/>
  <c r="O114" i="362"/>
  <c r="B114" i="362" s="1"/>
  <c r="O214" i="362"/>
  <c r="B214" i="362" s="1"/>
  <c r="O180" i="362"/>
  <c r="B180" i="362" s="1"/>
  <c r="O112" i="362"/>
  <c r="B112" i="362" s="1"/>
  <c r="O146" i="362"/>
  <c r="B146" i="362" s="1"/>
  <c r="V39" i="362"/>
  <c r="AF41" i="362"/>
  <c r="AF44" i="362"/>
  <c r="AF45" i="362"/>
  <c r="AF46" i="362"/>
  <c r="AF47" i="362"/>
  <c r="O228" i="362"/>
  <c r="B228" i="362" s="1"/>
  <c r="O194" i="362"/>
  <c r="B194" i="362" s="1"/>
  <c r="O160" i="362"/>
  <c r="B160" i="362" s="1"/>
  <c r="O126" i="362"/>
  <c r="B126" i="362" s="1"/>
  <c r="O92" i="362"/>
  <c r="B92" i="362" s="1"/>
  <c r="V53" i="362"/>
  <c r="A74" i="362"/>
  <c r="CA95" i="362"/>
  <c r="O81" i="362"/>
  <c r="B81" i="362" s="1"/>
  <c r="O85" i="362"/>
  <c r="B85" i="362" s="1"/>
  <c r="W97" i="362"/>
  <c r="AO97" i="362"/>
  <c r="BL97" i="362"/>
  <c r="F160" i="362"/>
  <c r="O213" i="362"/>
  <c r="B213" i="362" s="1"/>
  <c r="O179" i="362"/>
  <c r="B179" i="362" s="1"/>
  <c r="O111" i="362"/>
  <c r="B111" i="362" s="1"/>
  <c r="O145" i="362"/>
  <c r="B145" i="362" s="1"/>
  <c r="V38" i="362"/>
  <c r="AF40" i="362"/>
  <c r="O227" i="362"/>
  <c r="B227" i="362" s="1"/>
  <c r="O193" i="362"/>
  <c r="B193" i="362" s="1"/>
  <c r="O159" i="362"/>
  <c r="B159" i="362" s="1"/>
  <c r="O125" i="362"/>
  <c r="B125" i="362" s="1"/>
  <c r="O91" i="362"/>
  <c r="B91" i="362" s="1"/>
  <c r="V52" i="362"/>
  <c r="CB75" i="362"/>
  <c r="X97" i="362"/>
  <c r="AU97" i="362"/>
  <c r="BM97" i="362"/>
  <c r="F110" i="362"/>
  <c r="F111" i="362"/>
  <c r="F112" i="362"/>
  <c r="F113" i="362"/>
  <c r="F114" i="362"/>
  <c r="F115" i="362"/>
  <c r="F116" i="362"/>
  <c r="F117" i="362"/>
  <c r="F118" i="362"/>
  <c r="F119" i="362"/>
  <c r="F120" i="362"/>
  <c r="F121" i="362"/>
  <c r="F122" i="362"/>
  <c r="F123" i="362"/>
  <c r="F124" i="362"/>
  <c r="F125" i="362"/>
  <c r="F126" i="362"/>
  <c r="F127" i="362"/>
  <c r="F128" i="362"/>
  <c r="O212" i="362"/>
  <c r="B212" i="362" s="1"/>
  <c r="O178" i="362"/>
  <c r="B178" i="362" s="1"/>
  <c r="O110" i="362"/>
  <c r="B110" i="362" s="1"/>
  <c r="O144" i="362"/>
  <c r="B144" i="362" s="1"/>
  <c r="V37" i="362"/>
  <c r="AF39" i="362"/>
  <c r="O226" i="362"/>
  <c r="B226" i="362" s="1"/>
  <c r="O192" i="362"/>
  <c r="B192" i="362" s="1"/>
  <c r="O158" i="362"/>
  <c r="B158" i="362" s="1"/>
  <c r="O124" i="362"/>
  <c r="B124" i="362" s="1"/>
  <c r="O90" i="362"/>
  <c r="B90" i="362" s="1"/>
  <c r="V51" i="362"/>
  <c r="O76" i="362"/>
  <c r="B76" i="362" s="1"/>
  <c r="O80" i="362"/>
  <c r="B80" i="362" s="1"/>
  <c r="O84" i="362"/>
  <c r="B84" i="362" s="1"/>
  <c r="Y97" i="362"/>
  <c r="AV97" i="362"/>
  <c r="BS97" i="362"/>
  <c r="C150" i="362"/>
  <c r="F151" i="362"/>
  <c r="D153" i="362"/>
  <c r="F159" i="362"/>
  <c r="F183" i="362"/>
  <c r="F184" i="362"/>
  <c r="BZ197" i="362"/>
  <c r="D185" i="362"/>
  <c r="E161" i="362"/>
  <c r="G166" i="362"/>
  <c r="CB195" i="362"/>
  <c r="C195" i="362"/>
  <c r="CB109" i="362"/>
  <c r="F186" i="362"/>
  <c r="CB194" i="362"/>
  <c r="C194" i="362"/>
  <c r="F147" i="362"/>
  <c r="F155" i="362"/>
  <c r="E160" i="362"/>
  <c r="E157" i="362"/>
  <c r="CA197" i="362"/>
  <c r="F189" i="362"/>
  <c r="CB193" i="362"/>
  <c r="C193" i="362"/>
  <c r="BZ163" i="362"/>
  <c r="F187" i="362"/>
  <c r="F185" i="362"/>
  <c r="F188" i="362"/>
  <c r="CB196" i="362"/>
  <c r="C196" i="362"/>
  <c r="CB190" i="362"/>
  <c r="C212" i="362"/>
  <c r="C213" i="362"/>
  <c r="C214" i="362"/>
  <c r="C215" i="362"/>
  <c r="C216" i="362"/>
  <c r="C217" i="362"/>
  <c r="C218" i="362"/>
  <c r="C219" i="362"/>
  <c r="C220" i="362"/>
  <c r="C221" i="362"/>
  <c r="C222" i="362"/>
  <c r="C223" i="362"/>
  <c r="C224" i="362"/>
  <c r="C225" i="362"/>
  <c r="C226" i="362"/>
  <c r="C227" i="362"/>
  <c r="C228" i="362"/>
  <c r="C229" i="362"/>
  <c r="C230" i="362"/>
  <c r="BY197" i="362"/>
  <c r="C183" i="362"/>
  <c r="C187" i="362"/>
  <c r="CB191" i="362"/>
  <c r="C190" i="362"/>
  <c r="CB192" i="362"/>
  <c r="BY231" i="362"/>
  <c r="CB211" i="362"/>
  <c r="F212" i="362"/>
  <c r="F213" i="362"/>
  <c r="F214" i="362"/>
  <c r="F215" i="362"/>
  <c r="F216" i="362"/>
  <c r="F217" i="362"/>
  <c r="F218" i="362"/>
  <c r="F219" i="362"/>
  <c r="F220" i="362"/>
  <c r="F221" i="362"/>
  <c r="F222" i="362"/>
  <c r="F223" i="362"/>
  <c r="F224" i="362"/>
  <c r="F225" i="362"/>
  <c r="F226" i="362"/>
  <c r="F227" i="362"/>
  <c r="F228" i="362"/>
  <c r="F229" i="362"/>
  <c r="F230" i="362"/>
  <c r="F87" i="361"/>
  <c r="F88" i="361"/>
  <c r="F75" i="361"/>
  <c r="F76" i="361"/>
  <c r="F77" i="361"/>
  <c r="F78" i="361"/>
  <c r="F79" i="361"/>
  <c r="F80" i="361"/>
  <c r="F81" i="361"/>
  <c r="F82" i="361"/>
  <c r="F83" i="361"/>
  <c r="F84" i="361"/>
  <c r="F94" i="361"/>
  <c r="F85" i="361"/>
  <c r="F91" i="361"/>
  <c r="F86" i="361"/>
  <c r="F92" i="361"/>
  <c r="F90" i="361"/>
  <c r="O214" i="361"/>
  <c r="B214" i="361" s="1"/>
  <c r="O180" i="361"/>
  <c r="B180" i="361" s="1"/>
  <c r="O146" i="361"/>
  <c r="B146" i="361" s="1"/>
  <c r="O112" i="361"/>
  <c r="B112" i="361" s="1"/>
  <c r="O213" i="361"/>
  <c r="B213" i="361" s="1"/>
  <c r="O179" i="361"/>
  <c r="B179" i="361" s="1"/>
  <c r="O145" i="361"/>
  <c r="B145" i="361" s="1"/>
  <c r="O111" i="361"/>
  <c r="B111" i="361" s="1"/>
  <c r="V38" i="361"/>
  <c r="AA39" i="361"/>
  <c r="AF40" i="361"/>
  <c r="O227" i="361"/>
  <c r="B227" i="361" s="1"/>
  <c r="O159" i="361"/>
  <c r="B159" i="361" s="1"/>
  <c r="O193" i="361"/>
  <c r="B193" i="361" s="1"/>
  <c r="O125" i="361"/>
  <c r="B125" i="361" s="1"/>
  <c r="O91" i="361"/>
  <c r="B91" i="361" s="1"/>
  <c r="V52" i="361"/>
  <c r="AA53" i="361"/>
  <c r="W97" i="361"/>
  <c r="W101" i="361" s="1"/>
  <c r="AJ97" i="361"/>
  <c r="AJ101" i="361" s="1"/>
  <c r="AZ97" i="361"/>
  <c r="AZ101" i="361" s="1"/>
  <c r="BP97" i="361"/>
  <c r="BP101" i="361" s="1"/>
  <c r="BR131" i="361"/>
  <c r="BR135" i="361" s="1"/>
  <c r="F145" i="361"/>
  <c r="F153" i="361"/>
  <c r="E155" i="361"/>
  <c r="CB155" i="361"/>
  <c r="F156" i="361"/>
  <c r="O212" i="361"/>
  <c r="B212" i="361" s="1"/>
  <c r="O178" i="361"/>
  <c r="B178" i="361" s="1"/>
  <c r="O144" i="361"/>
  <c r="B144" i="361" s="1"/>
  <c r="O110" i="361"/>
  <c r="B110" i="361" s="1"/>
  <c r="AF39" i="361"/>
  <c r="O226" i="361"/>
  <c r="B226" i="361" s="1"/>
  <c r="O192" i="361"/>
  <c r="B192" i="361" s="1"/>
  <c r="O158" i="361"/>
  <c r="B158" i="361" s="1"/>
  <c r="O124" i="361"/>
  <c r="B124" i="361" s="1"/>
  <c r="O90" i="361"/>
  <c r="B90" i="361" s="1"/>
  <c r="V51" i="361"/>
  <c r="AA52" i="361"/>
  <c r="AF53" i="361"/>
  <c r="K73" i="361"/>
  <c r="AZ29" i="361" s="1"/>
  <c r="BR29" i="361" s="1"/>
  <c r="CD29" i="361" s="1"/>
  <c r="CB89" i="361"/>
  <c r="CB93" i="361"/>
  <c r="X97" i="361"/>
  <c r="X101" i="361" s="1"/>
  <c r="AN97" i="361"/>
  <c r="AN101" i="361" s="1"/>
  <c r="BD97" i="361"/>
  <c r="BD101" i="361" s="1"/>
  <c r="BT97" i="361"/>
  <c r="BT101" i="361" s="1"/>
  <c r="F154" i="361"/>
  <c r="BY95" i="361"/>
  <c r="Y97" i="361"/>
  <c r="AO97" i="361"/>
  <c r="AO101" i="361" s="1"/>
  <c r="BE97" i="361"/>
  <c r="BE101" i="361" s="1"/>
  <c r="BU97" i="361"/>
  <c r="BU101" i="361" s="1"/>
  <c r="CB109" i="361"/>
  <c r="BZ129" i="361"/>
  <c r="F110" i="361"/>
  <c r="F111" i="361"/>
  <c r="F112" i="361"/>
  <c r="F113" i="361"/>
  <c r="F114" i="361"/>
  <c r="F115" i="361"/>
  <c r="F116" i="361"/>
  <c r="F117" i="361"/>
  <c r="F118" i="361"/>
  <c r="F119" i="361"/>
  <c r="F120" i="361"/>
  <c r="F121" i="361"/>
  <c r="F122" i="361"/>
  <c r="F123" i="361"/>
  <c r="F124" i="361"/>
  <c r="F125" i="361"/>
  <c r="F126" i="361"/>
  <c r="F127" i="361"/>
  <c r="F128" i="361"/>
  <c r="O216" i="361"/>
  <c r="B216" i="361" s="1"/>
  <c r="O182" i="361"/>
  <c r="B182" i="361" s="1"/>
  <c r="O148" i="361"/>
  <c r="B148" i="361" s="1"/>
  <c r="O114" i="361"/>
  <c r="B114" i="361" s="1"/>
  <c r="O215" i="361"/>
  <c r="B215" i="361" s="1"/>
  <c r="O181" i="361"/>
  <c r="B181" i="361" s="1"/>
  <c r="O147" i="361"/>
  <c r="B147" i="361" s="1"/>
  <c r="O113" i="361"/>
  <c r="B113" i="361" s="1"/>
  <c r="O211" i="361"/>
  <c r="O177" i="361"/>
  <c r="O143" i="361"/>
  <c r="O109" i="361"/>
  <c r="O219" i="361"/>
  <c r="B219" i="361" s="1"/>
  <c r="O185" i="361"/>
  <c r="B185" i="361" s="1"/>
  <c r="O151" i="361"/>
  <c r="B151" i="361" s="1"/>
  <c r="O117" i="361"/>
  <c r="B117" i="361" s="1"/>
  <c r="O225" i="361"/>
  <c r="B225" i="361" s="1"/>
  <c r="O157" i="361"/>
  <c r="B157" i="361" s="1"/>
  <c r="O191" i="361"/>
  <c r="B191" i="361" s="1"/>
  <c r="O123" i="361"/>
  <c r="B123" i="361" s="1"/>
  <c r="O89" i="361"/>
  <c r="B89" i="361" s="1"/>
  <c r="V35" i="361"/>
  <c r="AA36" i="361"/>
  <c r="AF37" i="361"/>
  <c r="O218" i="361"/>
  <c r="B218" i="361" s="1"/>
  <c r="O150" i="361"/>
  <c r="B150" i="361" s="1"/>
  <c r="O116" i="361"/>
  <c r="B116" i="361" s="1"/>
  <c r="O184" i="361"/>
  <c r="B184" i="361" s="1"/>
  <c r="O221" i="361"/>
  <c r="B221" i="361" s="1"/>
  <c r="O153" i="361"/>
  <c r="B153" i="361" s="1"/>
  <c r="O187" i="361"/>
  <c r="B187" i="361" s="1"/>
  <c r="O119" i="361"/>
  <c r="B119" i="361" s="1"/>
  <c r="O222" i="361"/>
  <c r="B222" i="361" s="1"/>
  <c r="O154" i="361"/>
  <c r="B154" i="361" s="1"/>
  <c r="O120" i="361"/>
  <c r="B120" i="361" s="1"/>
  <c r="O188" i="361"/>
  <c r="B188" i="361" s="1"/>
  <c r="O223" i="361"/>
  <c r="B223" i="361" s="1"/>
  <c r="O189" i="361"/>
  <c r="B189" i="361" s="1"/>
  <c r="O155" i="361"/>
  <c r="B155" i="361" s="1"/>
  <c r="O121" i="361"/>
  <c r="B121" i="361" s="1"/>
  <c r="O224" i="361"/>
  <c r="B224" i="361" s="1"/>
  <c r="O190" i="361"/>
  <c r="B190" i="361" s="1"/>
  <c r="O156" i="361"/>
  <c r="B156" i="361" s="1"/>
  <c r="O122" i="361"/>
  <c r="B122" i="361" s="1"/>
  <c r="V49" i="361"/>
  <c r="AA50" i="361"/>
  <c r="AF51" i="361"/>
  <c r="C91" i="361"/>
  <c r="E92" i="361"/>
  <c r="Z97" i="361"/>
  <c r="AP97" i="361"/>
  <c r="AP101" i="361" s="1"/>
  <c r="BF97" i="361"/>
  <c r="BF101" i="361" s="1"/>
  <c r="BV97" i="361"/>
  <c r="BV101" i="361" s="1"/>
  <c r="CA163" i="361"/>
  <c r="E143" i="361"/>
  <c r="CB143" i="361"/>
  <c r="F144" i="361"/>
  <c r="F150" i="361"/>
  <c r="E151" i="361"/>
  <c r="CB151" i="361"/>
  <c r="F152" i="361"/>
  <c r="O220" i="361"/>
  <c r="B220" i="361" s="1"/>
  <c r="O186" i="361"/>
  <c r="B186" i="361" s="1"/>
  <c r="O152" i="361"/>
  <c r="B152" i="361" s="1"/>
  <c r="O118" i="361"/>
  <c r="B118" i="361" s="1"/>
  <c r="BQ233" i="361"/>
  <c r="BQ237" i="361" s="1"/>
  <c r="BI233" i="361"/>
  <c r="BI237" i="361" s="1"/>
  <c r="BA233" i="361"/>
  <c r="BA237" i="361" s="1"/>
  <c r="AS233" i="361"/>
  <c r="AS237" i="361" s="1"/>
  <c r="AK233" i="361"/>
  <c r="AK237" i="361" s="1"/>
  <c r="AC233" i="361"/>
  <c r="AC237" i="361" s="1"/>
  <c r="U233" i="361"/>
  <c r="U237" i="361" s="1"/>
  <c r="BQ199" i="361"/>
  <c r="BQ203" i="361" s="1"/>
  <c r="BI199" i="361"/>
  <c r="BI203" i="361" s="1"/>
  <c r="BA199" i="361"/>
  <c r="BA203" i="361" s="1"/>
  <c r="AS199" i="361"/>
  <c r="AS203" i="361" s="1"/>
  <c r="AK199" i="361"/>
  <c r="AK203" i="361" s="1"/>
  <c r="AC199" i="361"/>
  <c r="AC203" i="361" s="1"/>
  <c r="U199" i="361"/>
  <c r="U203" i="361" s="1"/>
  <c r="BX233" i="361"/>
  <c r="BX237" i="361" s="1"/>
  <c r="BP233" i="361"/>
  <c r="BP237" i="361" s="1"/>
  <c r="BH233" i="361"/>
  <c r="BH237" i="361" s="1"/>
  <c r="AZ233" i="361"/>
  <c r="AZ237" i="361" s="1"/>
  <c r="AR233" i="361"/>
  <c r="AR237" i="361" s="1"/>
  <c r="AJ233" i="361"/>
  <c r="AJ237" i="361" s="1"/>
  <c r="AB233" i="361"/>
  <c r="AB237" i="361" s="1"/>
  <c r="T233" i="361"/>
  <c r="T237" i="361" s="1"/>
  <c r="BX199" i="361"/>
  <c r="BX203" i="361" s="1"/>
  <c r="BP199" i="361"/>
  <c r="BP203" i="361" s="1"/>
  <c r="BH199" i="361"/>
  <c r="BH203" i="361" s="1"/>
  <c r="AZ199" i="361"/>
  <c r="AZ203" i="361" s="1"/>
  <c r="AR199" i="361"/>
  <c r="AR203" i="361" s="1"/>
  <c r="AJ199" i="361"/>
  <c r="AJ203" i="361" s="1"/>
  <c r="AB199" i="361"/>
  <c r="AB203" i="361" s="1"/>
  <c r="T199" i="361"/>
  <c r="T203" i="361" s="1"/>
  <c r="BW233" i="361"/>
  <c r="BW237" i="361" s="1"/>
  <c r="BO233" i="361"/>
  <c r="BO237" i="361" s="1"/>
  <c r="BG233" i="361"/>
  <c r="BG237" i="361" s="1"/>
  <c r="AY233" i="361"/>
  <c r="AY237" i="361" s="1"/>
  <c r="AQ233" i="361"/>
  <c r="AQ237" i="361" s="1"/>
  <c r="AI233" i="361"/>
  <c r="AI237" i="361" s="1"/>
  <c r="AA233" i="361"/>
  <c r="AA237" i="361" s="1"/>
  <c r="S233" i="361"/>
  <c r="S237" i="361" s="1"/>
  <c r="BW199" i="361"/>
  <c r="BW203" i="361" s="1"/>
  <c r="BO199" i="361"/>
  <c r="BO203" i="361" s="1"/>
  <c r="BG199" i="361"/>
  <c r="BG203" i="361" s="1"/>
  <c r="AY199" i="361"/>
  <c r="AY203" i="361" s="1"/>
  <c r="AQ199" i="361"/>
  <c r="AQ203" i="361" s="1"/>
  <c r="AI199" i="361"/>
  <c r="AI203" i="361" s="1"/>
  <c r="AA199" i="361"/>
  <c r="AA203" i="361" s="1"/>
  <c r="S199" i="361"/>
  <c r="S203" i="361" s="1"/>
  <c r="BV233" i="361"/>
  <c r="BV237" i="361" s="1"/>
  <c r="BN233" i="361"/>
  <c r="BN237" i="361" s="1"/>
  <c r="BF233" i="361"/>
  <c r="BF237" i="361" s="1"/>
  <c r="AX233" i="361"/>
  <c r="AX237" i="361" s="1"/>
  <c r="AP233" i="361"/>
  <c r="AP237" i="361" s="1"/>
  <c r="AH233" i="361"/>
  <c r="AH237" i="361" s="1"/>
  <c r="Z233" i="361"/>
  <c r="Z237" i="361" s="1"/>
  <c r="R233" i="361"/>
  <c r="R237" i="361" s="1"/>
  <c r="BV199" i="361"/>
  <c r="BV203" i="361" s="1"/>
  <c r="BN199" i="361"/>
  <c r="BN203" i="361" s="1"/>
  <c r="BF199" i="361"/>
  <c r="BF203" i="361" s="1"/>
  <c r="AX199" i="361"/>
  <c r="AX203" i="361" s="1"/>
  <c r="AP199" i="361"/>
  <c r="AP203" i="361" s="1"/>
  <c r="AH199" i="361"/>
  <c r="AH203" i="361" s="1"/>
  <c r="Z199" i="361"/>
  <c r="Z203" i="361" s="1"/>
  <c r="R199" i="361"/>
  <c r="R203" i="361" s="1"/>
  <c r="BU233" i="361"/>
  <c r="BU237" i="361" s="1"/>
  <c r="BM233" i="361"/>
  <c r="BM237" i="361" s="1"/>
  <c r="BE233" i="361"/>
  <c r="BE237" i="361" s="1"/>
  <c r="AW233" i="361"/>
  <c r="AW237" i="361" s="1"/>
  <c r="AO233" i="361"/>
  <c r="AO237" i="361" s="1"/>
  <c r="AG233" i="361"/>
  <c r="AG237" i="361" s="1"/>
  <c r="Y233" i="361"/>
  <c r="Y237" i="361" s="1"/>
  <c r="Q233" i="361"/>
  <c r="BU199" i="361"/>
  <c r="BU203" i="361" s="1"/>
  <c r="BM199" i="361"/>
  <c r="BM203" i="361" s="1"/>
  <c r="BE199" i="361"/>
  <c r="BE203" i="361" s="1"/>
  <c r="AW199" i="361"/>
  <c r="AW203" i="361" s="1"/>
  <c r="AO199" i="361"/>
  <c r="AO203" i="361" s="1"/>
  <c r="AG199" i="361"/>
  <c r="AG203" i="361" s="1"/>
  <c r="Y199" i="361"/>
  <c r="Y203" i="361" s="1"/>
  <c r="Q199" i="361"/>
  <c r="BT233" i="361"/>
  <c r="BT237" i="361" s="1"/>
  <c r="BL233" i="361"/>
  <c r="BL237" i="361" s="1"/>
  <c r="BD233" i="361"/>
  <c r="BD237" i="361" s="1"/>
  <c r="AV233" i="361"/>
  <c r="AV237" i="361" s="1"/>
  <c r="AN233" i="361"/>
  <c r="AN237" i="361" s="1"/>
  <c r="AF233" i="361"/>
  <c r="AF237" i="361" s="1"/>
  <c r="X233" i="361"/>
  <c r="X237" i="361" s="1"/>
  <c r="BS233" i="361"/>
  <c r="BS237" i="361" s="1"/>
  <c r="BK233" i="361"/>
  <c r="BK237" i="361" s="1"/>
  <c r="BC233" i="361"/>
  <c r="BC237" i="361" s="1"/>
  <c r="AU233" i="361"/>
  <c r="AU237" i="361" s="1"/>
  <c r="AM233" i="361"/>
  <c r="AM237" i="361" s="1"/>
  <c r="AE233" i="361"/>
  <c r="AE237" i="361" s="1"/>
  <c r="W233" i="361"/>
  <c r="W237" i="361" s="1"/>
  <c r="BR199" i="361"/>
  <c r="BR203" i="361" s="1"/>
  <c r="AU199" i="361"/>
  <c r="AU203" i="361" s="1"/>
  <c r="X199" i="361"/>
  <c r="X203" i="361" s="1"/>
  <c r="BR233" i="361"/>
  <c r="BR237" i="361" s="1"/>
  <c r="BL199" i="361"/>
  <c r="BL203" i="361" s="1"/>
  <c r="AT199" i="361"/>
  <c r="AT203" i="361" s="1"/>
  <c r="W199" i="361"/>
  <c r="W203" i="361" s="1"/>
  <c r="BS165" i="361"/>
  <c r="BS169" i="361" s="1"/>
  <c r="BK165" i="361"/>
  <c r="BK169" i="361" s="1"/>
  <c r="BC165" i="361"/>
  <c r="BC169" i="361" s="1"/>
  <c r="AU165" i="361"/>
  <c r="AU169" i="361" s="1"/>
  <c r="AM165" i="361"/>
  <c r="AM169" i="361" s="1"/>
  <c r="AE165" i="361"/>
  <c r="W165" i="361"/>
  <c r="W169" i="361" s="1"/>
  <c r="BJ233" i="361"/>
  <c r="BJ237" i="361" s="1"/>
  <c r="BK199" i="361"/>
  <c r="BK203" i="361" s="1"/>
  <c r="AN199" i="361"/>
  <c r="AN203" i="361" s="1"/>
  <c r="V199" i="361"/>
  <c r="V203" i="361" s="1"/>
  <c r="BR165" i="361"/>
  <c r="BR169" i="361" s="1"/>
  <c r="BJ165" i="361"/>
  <c r="BJ169" i="361" s="1"/>
  <c r="BB165" i="361"/>
  <c r="BB169" i="361" s="1"/>
  <c r="AT165" i="361"/>
  <c r="AT169" i="361" s="1"/>
  <c r="AL165" i="361"/>
  <c r="AL169" i="361" s="1"/>
  <c r="AD165" i="361"/>
  <c r="V165" i="361"/>
  <c r="V169" i="361" s="1"/>
  <c r="BB233" i="361"/>
  <c r="BB237" i="361" s="1"/>
  <c r="BJ199" i="361"/>
  <c r="BJ203" i="361" s="1"/>
  <c r="AM199" i="361"/>
  <c r="AM203" i="361" s="1"/>
  <c r="BQ165" i="361"/>
  <c r="BQ169" i="361" s="1"/>
  <c r="BI165" i="361"/>
  <c r="BI169" i="361" s="1"/>
  <c r="BA165" i="361"/>
  <c r="BA169" i="361" s="1"/>
  <c r="AS165" i="361"/>
  <c r="AS169" i="361" s="1"/>
  <c r="AK165" i="361"/>
  <c r="AK169" i="361" s="1"/>
  <c r="AC165" i="361"/>
  <c r="U165" i="361"/>
  <c r="U169" i="361" s="1"/>
  <c r="AT233" i="361"/>
  <c r="AT237" i="361" s="1"/>
  <c r="BD199" i="361"/>
  <c r="BD203" i="361" s="1"/>
  <c r="AL199" i="361"/>
  <c r="AL203" i="361" s="1"/>
  <c r="BX165" i="361"/>
  <c r="BX169" i="361" s="1"/>
  <c r="BP165" i="361"/>
  <c r="BP169" i="361" s="1"/>
  <c r="BH165" i="361"/>
  <c r="BH169" i="361" s="1"/>
  <c r="AZ165" i="361"/>
  <c r="AZ169" i="361" s="1"/>
  <c r="AR165" i="361"/>
  <c r="AR169" i="361" s="1"/>
  <c r="AJ165" i="361"/>
  <c r="AJ169" i="361" s="1"/>
  <c r="AB165" i="361"/>
  <c r="AB169" i="361" s="1"/>
  <c r="T165" i="361"/>
  <c r="T169" i="361" s="1"/>
  <c r="AL233" i="361"/>
  <c r="AL237" i="361" s="1"/>
  <c r="BC199" i="361"/>
  <c r="BC203" i="361" s="1"/>
  <c r="AF199" i="361"/>
  <c r="AF203" i="361" s="1"/>
  <c r="BW165" i="361"/>
  <c r="BW169" i="361" s="1"/>
  <c r="BO165" i="361"/>
  <c r="BO169" i="361" s="1"/>
  <c r="BG165" i="361"/>
  <c r="BG169" i="361" s="1"/>
  <c r="AY165" i="361"/>
  <c r="AY169" i="361" s="1"/>
  <c r="AQ165" i="361"/>
  <c r="AQ169" i="361" s="1"/>
  <c r="AI165" i="361"/>
  <c r="AI169" i="361" s="1"/>
  <c r="AA165" i="361"/>
  <c r="AA169" i="361" s="1"/>
  <c r="S165" i="361"/>
  <c r="S169" i="361" s="1"/>
  <c r="AD233" i="361"/>
  <c r="AD237" i="361" s="1"/>
  <c r="BT199" i="361"/>
  <c r="BT203" i="361" s="1"/>
  <c r="BB199" i="361"/>
  <c r="BB203" i="361" s="1"/>
  <c r="AE199" i="361"/>
  <c r="AE203" i="361" s="1"/>
  <c r="BV165" i="361"/>
  <c r="BV169" i="361" s="1"/>
  <c r="BN165" i="361"/>
  <c r="BN169" i="361" s="1"/>
  <c r="BF165" i="361"/>
  <c r="BF169" i="361" s="1"/>
  <c r="AX165" i="361"/>
  <c r="AX169" i="361" s="1"/>
  <c r="AP165" i="361"/>
  <c r="AP169" i="361" s="1"/>
  <c r="AH165" i="361"/>
  <c r="AH169" i="361" s="1"/>
  <c r="Z165" i="361"/>
  <c r="Z169" i="361" s="1"/>
  <c r="R165" i="361"/>
  <c r="R169" i="361" s="1"/>
  <c r="BV131" i="361"/>
  <c r="BV135" i="361" s="1"/>
  <c r="BN131" i="361"/>
  <c r="BN135" i="361" s="1"/>
  <c r="BF131" i="361"/>
  <c r="BF135" i="361" s="1"/>
  <c r="AX131" i="361"/>
  <c r="AX135" i="361" s="1"/>
  <c r="AP131" i="361"/>
  <c r="AP135" i="361" s="1"/>
  <c r="AH131" i="361"/>
  <c r="AH135" i="361" s="1"/>
  <c r="Z131" i="361"/>
  <c r="Z135" i="361" s="1"/>
  <c r="R131" i="361"/>
  <c r="R135" i="361" s="1"/>
  <c r="V233" i="361"/>
  <c r="V237" i="361" s="1"/>
  <c r="BM165" i="361"/>
  <c r="BM169" i="361" s="1"/>
  <c r="AG165" i="361"/>
  <c r="BX131" i="361"/>
  <c r="BX135" i="361" s="1"/>
  <c r="BO131" i="361"/>
  <c r="BO135" i="361" s="1"/>
  <c r="BE131" i="361"/>
  <c r="BE135" i="361" s="1"/>
  <c r="AV131" i="361"/>
  <c r="AV135" i="361" s="1"/>
  <c r="AM131" i="361"/>
  <c r="AM135" i="361" s="1"/>
  <c r="AD131" i="361"/>
  <c r="AD135" i="361" s="1"/>
  <c r="U131" i="361"/>
  <c r="U135" i="361" s="1"/>
  <c r="BQ97" i="361"/>
  <c r="BQ101" i="361" s="1"/>
  <c r="BI97" i="361"/>
  <c r="BI101" i="361" s="1"/>
  <c r="BA97" i="361"/>
  <c r="BA101" i="361" s="1"/>
  <c r="AS97" i="361"/>
  <c r="AS101" i="361" s="1"/>
  <c r="AK97" i="361"/>
  <c r="AK101" i="361" s="1"/>
  <c r="AC97" i="361"/>
  <c r="U97" i="361"/>
  <c r="U101" i="361" s="1"/>
  <c r="BL165" i="361"/>
  <c r="BL169" i="361" s="1"/>
  <c r="AF165" i="361"/>
  <c r="BW131" i="361"/>
  <c r="BW135" i="361" s="1"/>
  <c r="BM131" i="361"/>
  <c r="BM135" i="361" s="1"/>
  <c r="BD131" i="361"/>
  <c r="BD135" i="361" s="1"/>
  <c r="AU131" i="361"/>
  <c r="AU135" i="361" s="1"/>
  <c r="AL131" i="361"/>
  <c r="AL135" i="361" s="1"/>
  <c r="AC131" i="361"/>
  <c r="AC135" i="361" s="1"/>
  <c r="T131" i="361"/>
  <c r="T135" i="361" s="1"/>
  <c r="BS199" i="361"/>
  <c r="BS203" i="361" s="1"/>
  <c r="BE165" i="361"/>
  <c r="BE169" i="361" s="1"/>
  <c r="Y165" i="361"/>
  <c r="Y169" i="361" s="1"/>
  <c r="BU131" i="361"/>
  <c r="BU135" i="361" s="1"/>
  <c r="BL131" i="361"/>
  <c r="BL135" i="361" s="1"/>
  <c r="BC131" i="361"/>
  <c r="BC135" i="361" s="1"/>
  <c r="AT131" i="361"/>
  <c r="AT135" i="361" s="1"/>
  <c r="AK131" i="361"/>
  <c r="AK135" i="361" s="1"/>
  <c r="AB131" i="361"/>
  <c r="AB135" i="361" s="1"/>
  <c r="S131" i="361"/>
  <c r="S135" i="361" s="1"/>
  <c r="BW97" i="361"/>
  <c r="BW101" i="361" s="1"/>
  <c r="BO97" i="361"/>
  <c r="BO101" i="361" s="1"/>
  <c r="BG97" i="361"/>
  <c r="BG101" i="361" s="1"/>
  <c r="AY97" i="361"/>
  <c r="AY101" i="361" s="1"/>
  <c r="AQ97" i="361"/>
  <c r="AQ101" i="361" s="1"/>
  <c r="AI97" i="361"/>
  <c r="AI101" i="361" s="1"/>
  <c r="AA97" i="361"/>
  <c r="S97" i="361"/>
  <c r="S101" i="361" s="1"/>
  <c r="AV199" i="361"/>
  <c r="AV203" i="361" s="1"/>
  <c r="BD165" i="361"/>
  <c r="BD169" i="361" s="1"/>
  <c r="X165" i="361"/>
  <c r="X169" i="361" s="1"/>
  <c r="BT131" i="361"/>
  <c r="BT135" i="361" s="1"/>
  <c r="BK131" i="361"/>
  <c r="BK135" i="361" s="1"/>
  <c r="BB131" i="361"/>
  <c r="BB135" i="361" s="1"/>
  <c r="AS131" i="361"/>
  <c r="AS135" i="361" s="1"/>
  <c r="AJ131" i="361"/>
  <c r="AJ135" i="361" s="1"/>
  <c r="AA131" i="361"/>
  <c r="AA135" i="361" s="1"/>
  <c r="Q131" i="361"/>
  <c r="AD199" i="361"/>
  <c r="AD203" i="361" s="1"/>
  <c r="AW165" i="361"/>
  <c r="AW169" i="361" s="1"/>
  <c r="Q165" i="361"/>
  <c r="Q169" i="361" s="1"/>
  <c r="BS131" i="361"/>
  <c r="BS135" i="361" s="1"/>
  <c r="BJ131" i="361"/>
  <c r="BJ135" i="361" s="1"/>
  <c r="BA131" i="361"/>
  <c r="BA135" i="361" s="1"/>
  <c r="AR131" i="361"/>
  <c r="AR135" i="361" s="1"/>
  <c r="AI131" i="361"/>
  <c r="AI135" i="361" s="1"/>
  <c r="Y131" i="361"/>
  <c r="Y135" i="361" s="1"/>
  <c r="BU165" i="361"/>
  <c r="BU169" i="361" s="1"/>
  <c r="AO165" i="361"/>
  <c r="AO169" i="361" s="1"/>
  <c r="BQ131" i="361"/>
  <c r="BQ135" i="361" s="1"/>
  <c r="BH131" i="361"/>
  <c r="BH135" i="361" s="1"/>
  <c r="AY131" i="361"/>
  <c r="AY135" i="361" s="1"/>
  <c r="AO131" i="361"/>
  <c r="AO135" i="361" s="1"/>
  <c r="AF131" i="361"/>
  <c r="AF135" i="361" s="1"/>
  <c r="W131" i="361"/>
  <c r="W135" i="361" s="1"/>
  <c r="BS97" i="361"/>
  <c r="BS101" i="361" s="1"/>
  <c r="BK97" i="361"/>
  <c r="BK101" i="361" s="1"/>
  <c r="BC97" i="361"/>
  <c r="BC101" i="361" s="1"/>
  <c r="AU97" i="361"/>
  <c r="AU101" i="361" s="1"/>
  <c r="AM97" i="361"/>
  <c r="AM101" i="361" s="1"/>
  <c r="AE97" i="361"/>
  <c r="BT165" i="361"/>
  <c r="BT169" i="361" s="1"/>
  <c r="AN165" i="361"/>
  <c r="AN169" i="361" s="1"/>
  <c r="BP131" i="361"/>
  <c r="BP135" i="361" s="1"/>
  <c r="BG131" i="361"/>
  <c r="BG135" i="361" s="1"/>
  <c r="AW131" i="361"/>
  <c r="AW135" i="361" s="1"/>
  <c r="AN131" i="361"/>
  <c r="AN135" i="361" s="1"/>
  <c r="AE131" i="361"/>
  <c r="AE135" i="361" s="1"/>
  <c r="V131" i="361"/>
  <c r="V135" i="361" s="1"/>
  <c r="BR97" i="361"/>
  <c r="BR101" i="361" s="1"/>
  <c r="BJ97" i="361"/>
  <c r="BJ101" i="361" s="1"/>
  <c r="BB97" i="361"/>
  <c r="BB101" i="361" s="1"/>
  <c r="AT97" i="361"/>
  <c r="AT101" i="361" s="1"/>
  <c r="AL97" i="361"/>
  <c r="AL101" i="361" s="1"/>
  <c r="AD97" i="361"/>
  <c r="V97" i="361"/>
  <c r="V101" i="361" s="1"/>
  <c r="AF36" i="361"/>
  <c r="O217" i="361"/>
  <c r="B217" i="361" s="1"/>
  <c r="O149" i="361"/>
  <c r="B149" i="361" s="1"/>
  <c r="O183" i="361"/>
  <c r="B183" i="361" s="1"/>
  <c r="O115" i="361"/>
  <c r="B115" i="361" s="1"/>
  <c r="V42" i="361"/>
  <c r="V43" i="361"/>
  <c r="V48" i="361"/>
  <c r="AF50" i="361"/>
  <c r="AB97" i="361"/>
  <c r="AR97" i="361"/>
  <c r="AR101" i="361" s="1"/>
  <c r="BH97" i="361"/>
  <c r="BH101" i="361" s="1"/>
  <c r="BX97" i="361"/>
  <c r="BX101" i="361" s="1"/>
  <c r="AG131" i="361"/>
  <c r="AG135" i="361" s="1"/>
  <c r="F149" i="361"/>
  <c r="O230" i="361"/>
  <c r="B230" i="361" s="1"/>
  <c r="O196" i="361"/>
  <c r="B196" i="361" s="1"/>
  <c r="O162" i="361"/>
  <c r="B162" i="361" s="1"/>
  <c r="O128" i="361"/>
  <c r="B128" i="361" s="1"/>
  <c r="O94" i="361"/>
  <c r="B94" i="361" s="1"/>
  <c r="Q97" i="361"/>
  <c r="AF97" i="361"/>
  <c r="AV97" i="361"/>
  <c r="AV101" i="361" s="1"/>
  <c r="BL97" i="361"/>
  <c r="BL101" i="361" s="1"/>
  <c r="D109" i="361"/>
  <c r="D110" i="361"/>
  <c r="D111" i="361"/>
  <c r="D112" i="361"/>
  <c r="D113" i="361"/>
  <c r="D114" i="361"/>
  <c r="D115" i="361"/>
  <c r="D116" i="361"/>
  <c r="D117" i="361"/>
  <c r="D118" i="361"/>
  <c r="D119" i="361"/>
  <c r="D120" i="361"/>
  <c r="D121" i="361"/>
  <c r="D122" i="361"/>
  <c r="D123" i="361"/>
  <c r="D124" i="361"/>
  <c r="D125" i="361"/>
  <c r="AQ131" i="361"/>
  <c r="AQ135" i="361" s="1"/>
  <c r="F161" i="361"/>
  <c r="F162" i="361"/>
  <c r="AF48" i="361"/>
  <c r="O229" i="361"/>
  <c r="B229" i="361" s="1"/>
  <c r="O195" i="361"/>
  <c r="B195" i="361" s="1"/>
  <c r="O161" i="361"/>
  <c r="B161" i="361" s="1"/>
  <c r="O127" i="361"/>
  <c r="B127" i="361" s="1"/>
  <c r="O93" i="361"/>
  <c r="B93" i="361" s="1"/>
  <c r="A75" i="361"/>
  <c r="O75" i="361"/>
  <c r="O76" i="361"/>
  <c r="B76" i="361" s="1"/>
  <c r="O77" i="361"/>
  <c r="B77" i="361" s="1"/>
  <c r="O78" i="361"/>
  <c r="B78" i="361" s="1"/>
  <c r="O79" i="361"/>
  <c r="B79" i="361" s="1"/>
  <c r="O80" i="361"/>
  <c r="B80" i="361" s="1"/>
  <c r="O81" i="361"/>
  <c r="B81" i="361" s="1"/>
  <c r="O83" i="361"/>
  <c r="B83" i="361" s="1"/>
  <c r="O84" i="361"/>
  <c r="B84" i="361" s="1"/>
  <c r="R97" i="361"/>
  <c r="R101" i="361" s="1"/>
  <c r="AG97" i="361"/>
  <c r="AW97" i="361"/>
  <c r="AW101" i="361" s="1"/>
  <c r="BM97" i="361"/>
  <c r="BM101" i="361" s="1"/>
  <c r="AZ131" i="361"/>
  <c r="AZ135" i="361" s="1"/>
  <c r="E159" i="361"/>
  <c r="CB159" i="361"/>
  <c r="AK37" i="361" s="1"/>
  <c r="AP37" i="361" s="1"/>
  <c r="F160" i="361"/>
  <c r="AV165" i="361"/>
  <c r="AV169" i="361" s="1"/>
  <c r="O228" i="361"/>
  <c r="B228" i="361" s="1"/>
  <c r="O194" i="361"/>
  <c r="B194" i="361" s="1"/>
  <c r="O160" i="361"/>
  <c r="B160" i="361" s="1"/>
  <c r="O126" i="361"/>
  <c r="B126" i="361" s="1"/>
  <c r="O92" i="361"/>
  <c r="B92" i="361" s="1"/>
  <c r="E90" i="361"/>
  <c r="E94" i="361"/>
  <c r="T97" i="361"/>
  <c r="T101" i="361" s="1"/>
  <c r="AH97" i="361"/>
  <c r="AH101" i="361" s="1"/>
  <c r="AX97" i="361"/>
  <c r="AX101" i="361" s="1"/>
  <c r="BN97" i="361"/>
  <c r="BN101" i="361" s="1"/>
  <c r="BI131" i="361"/>
  <c r="BI135" i="361" s="1"/>
  <c r="F146" i="361"/>
  <c r="E147" i="361"/>
  <c r="CB147" i="361"/>
  <c r="F148" i="361"/>
  <c r="F157" i="361"/>
  <c r="F158" i="361"/>
  <c r="E157" i="361"/>
  <c r="E161" i="361"/>
  <c r="F181" i="361"/>
  <c r="BZ163" i="361"/>
  <c r="D146" i="361"/>
  <c r="D150" i="361"/>
  <c r="CB192" i="361"/>
  <c r="C192" i="361"/>
  <c r="CB196" i="361"/>
  <c r="C196" i="361"/>
  <c r="CB189" i="361"/>
  <c r="C189" i="361"/>
  <c r="CB190" i="361"/>
  <c r="D211" i="361"/>
  <c r="BZ231" i="361"/>
  <c r="F179" i="361"/>
  <c r="F188" i="361"/>
  <c r="CA197" i="361"/>
  <c r="CB185" i="361"/>
  <c r="CB197" i="361" s="1"/>
  <c r="C185" i="361"/>
  <c r="CB186" i="361"/>
  <c r="CB195" i="361"/>
  <c r="C195" i="361"/>
  <c r="F184" i="361"/>
  <c r="D145" i="361"/>
  <c r="D149" i="361"/>
  <c r="D153" i="361"/>
  <c r="C212" i="361"/>
  <c r="C213" i="361"/>
  <c r="C214" i="361"/>
  <c r="C215" i="361"/>
  <c r="C216" i="361"/>
  <c r="C217" i="361"/>
  <c r="C218" i="361"/>
  <c r="C219" i="361"/>
  <c r="C220" i="361"/>
  <c r="C221" i="361"/>
  <c r="C222" i="361"/>
  <c r="C223" i="361"/>
  <c r="C224" i="361"/>
  <c r="C225" i="361"/>
  <c r="C226" i="361"/>
  <c r="C227" i="361"/>
  <c r="C228" i="361"/>
  <c r="C229" i="361"/>
  <c r="C230" i="361"/>
  <c r="C184" i="361"/>
  <c r="C188" i="361"/>
  <c r="F193" i="361"/>
  <c r="E211" i="361"/>
  <c r="BY197" i="361"/>
  <c r="C191" i="361"/>
  <c r="C193" i="361"/>
  <c r="CB194" i="361"/>
  <c r="BY231" i="361"/>
  <c r="CB211" i="361"/>
  <c r="F212" i="361"/>
  <c r="F213" i="361"/>
  <c r="F214" i="361"/>
  <c r="F215" i="361"/>
  <c r="F216" i="361"/>
  <c r="F217" i="361"/>
  <c r="F218" i="361"/>
  <c r="F219" i="361"/>
  <c r="F220" i="361"/>
  <c r="F221" i="361"/>
  <c r="F222" i="361"/>
  <c r="F223" i="361"/>
  <c r="F224" i="361"/>
  <c r="F225" i="361"/>
  <c r="F226" i="361"/>
  <c r="F227" i="361"/>
  <c r="F228" i="361"/>
  <c r="F229" i="361"/>
  <c r="F230" i="361"/>
  <c r="CB95" i="360"/>
  <c r="F81" i="360"/>
  <c r="F80" i="360"/>
  <c r="F86" i="360"/>
  <c r="F91" i="360"/>
  <c r="F92" i="360"/>
  <c r="F85" i="360"/>
  <c r="F78" i="360"/>
  <c r="F79" i="360"/>
  <c r="F84" i="360"/>
  <c r="F89" i="360"/>
  <c r="F90" i="360"/>
  <c r="F76" i="360"/>
  <c r="F77" i="360"/>
  <c r="F83" i="360"/>
  <c r="F88" i="360"/>
  <c r="F93" i="360"/>
  <c r="F94" i="360"/>
  <c r="F82" i="360"/>
  <c r="F87" i="360"/>
  <c r="O213" i="360"/>
  <c r="B213" i="360" s="1"/>
  <c r="O179" i="360"/>
  <c r="B179" i="360" s="1"/>
  <c r="O111" i="360"/>
  <c r="B111" i="360" s="1"/>
  <c r="O145" i="360"/>
  <c r="B145" i="360" s="1"/>
  <c r="AF40" i="360"/>
  <c r="O227" i="360"/>
  <c r="B227" i="360" s="1"/>
  <c r="O159" i="360"/>
  <c r="B159" i="360" s="1"/>
  <c r="O193" i="360"/>
  <c r="B193" i="360" s="1"/>
  <c r="O125" i="360"/>
  <c r="B125" i="360" s="1"/>
  <c r="AA53" i="360"/>
  <c r="S97" i="360"/>
  <c r="S101" i="360" s="1"/>
  <c r="AI97" i="360"/>
  <c r="AY97" i="360"/>
  <c r="BO97" i="360"/>
  <c r="BO101" i="360" s="1"/>
  <c r="F114" i="360"/>
  <c r="F115" i="360"/>
  <c r="F116" i="360"/>
  <c r="CB117" i="360"/>
  <c r="CB118" i="360"/>
  <c r="O212" i="360"/>
  <c r="B212" i="360" s="1"/>
  <c r="O178" i="360"/>
  <c r="B178" i="360" s="1"/>
  <c r="O110" i="360"/>
  <c r="B110" i="360" s="1"/>
  <c r="O144" i="360"/>
  <c r="B144" i="360" s="1"/>
  <c r="AF39" i="360"/>
  <c r="O226" i="360"/>
  <c r="B226" i="360" s="1"/>
  <c r="O158" i="360"/>
  <c r="B158" i="360" s="1"/>
  <c r="O192" i="360"/>
  <c r="B192" i="360" s="1"/>
  <c r="O124" i="360"/>
  <c r="B124" i="360" s="1"/>
  <c r="AA52" i="360"/>
  <c r="AF53" i="360"/>
  <c r="U97" i="360"/>
  <c r="U101" i="360" s="1"/>
  <c r="AK97" i="360"/>
  <c r="BA97" i="360"/>
  <c r="BA101" i="360" s="1"/>
  <c r="BQ97" i="360"/>
  <c r="BQ101" i="360" s="1"/>
  <c r="CB109" i="360"/>
  <c r="AK37" i="360" s="1"/>
  <c r="AP37" i="360" s="1"/>
  <c r="F110" i="360"/>
  <c r="F152" i="360"/>
  <c r="F154" i="360"/>
  <c r="F160" i="360"/>
  <c r="F161" i="360"/>
  <c r="F162" i="360"/>
  <c r="O216" i="360"/>
  <c r="B216" i="360" s="1"/>
  <c r="O182" i="360"/>
  <c r="B182" i="360" s="1"/>
  <c r="O148" i="360"/>
  <c r="B148" i="360" s="1"/>
  <c r="O214" i="360"/>
  <c r="B214" i="360" s="1"/>
  <c r="O180" i="360"/>
  <c r="B180" i="360" s="1"/>
  <c r="O146" i="360"/>
  <c r="B146" i="360" s="1"/>
  <c r="O112" i="360"/>
  <c r="B112" i="360" s="1"/>
  <c r="O211" i="360"/>
  <c r="O177" i="360"/>
  <c r="O143" i="360"/>
  <c r="O109" i="360"/>
  <c r="O219" i="360"/>
  <c r="B219" i="360" s="1"/>
  <c r="O185" i="360"/>
  <c r="B185" i="360" s="1"/>
  <c r="O117" i="360"/>
  <c r="B117" i="360" s="1"/>
  <c r="O151" i="360"/>
  <c r="B151" i="360" s="1"/>
  <c r="O220" i="360"/>
  <c r="B220" i="360" s="1"/>
  <c r="O186" i="360"/>
  <c r="B186" i="360" s="1"/>
  <c r="O152" i="360"/>
  <c r="B152" i="360" s="1"/>
  <c r="O118" i="360"/>
  <c r="B118" i="360" s="1"/>
  <c r="O225" i="360"/>
  <c r="B225" i="360" s="1"/>
  <c r="O157" i="360"/>
  <c r="B157" i="360" s="1"/>
  <c r="O191" i="360"/>
  <c r="B191" i="360" s="1"/>
  <c r="O123" i="360"/>
  <c r="B123" i="360" s="1"/>
  <c r="AF52" i="360"/>
  <c r="O77" i="360"/>
  <c r="B77" i="360" s="1"/>
  <c r="O83" i="360"/>
  <c r="B83" i="360" s="1"/>
  <c r="O89" i="360"/>
  <c r="B89" i="360" s="1"/>
  <c r="O91" i="360"/>
  <c r="B91" i="360" s="1"/>
  <c r="W97" i="360"/>
  <c r="W101" i="360" s="1"/>
  <c r="AM97" i="360"/>
  <c r="BC97" i="360"/>
  <c r="BC101" i="360" s="1"/>
  <c r="BS97" i="360"/>
  <c r="BS101" i="360" s="1"/>
  <c r="C124" i="360"/>
  <c r="F128" i="360"/>
  <c r="CB163" i="360"/>
  <c r="F143" i="360"/>
  <c r="F146" i="360"/>
  <c r="F147" i="360"/>
  <c r="F156" i="360"/>
  <c r="F157" i="360"/>
  <c r="F158" i="360"/>
  <c r="O215" i="360"/>
  <c r="B215" i="360" s="1"/>
  <c r="O181" i="360"/>
  <c r="B181" i="360" s="1"/>
  <c r="O147" i="360"/>
  <c r="B147" i="360" s="1"/>
  <c r="O113" i="360"/>
  <c r="B113" i="360" s="1"/>
  <c r="AF37" i="360"/>
  <c r="O218" i="360"/>
  <c r="B218" i="360" s="1"/>
  <c r="O184" i="360"/>
  <c r="B184" i="360" s="1"/>
  <c r="O150" i="360"/>
  <c r="B150" i="360" s="1"/>
  <c r="O116" i="360"/>
  <c r="B116" i="360" s="1"/>
  <c r="O221" i="360"/>
  <c r="B221" i="360" s="1"/>
  <c r="O187" i="360"/>
  <c r="B187" i="360" s="1"/>
  <c r="O119" i="360"/>
  <c r="B119" i="360" s="1"/>
  <c r="O153" i="360"/>
  <c r="B153" i="360" s="1"/>
  <c r="O222" i="360"/>
  <c r="B222" i="360" s="1"/>
  <c r="O188" i="360"/>
  <c r="B188" i="360" s="1"/>
  <c r="O154" i="360"/>
  <c r="B154" i="360" s="1"/>
  <c r="O120" i="360"/>
  <c r="B120" i="360" s="1"/>
  <c r="O223" i="360"/>
  <c r="B223" i="360" s="1"/>
  <c r="O189" i="360"/>
  <c r="B189" i="360" s="1"/>
  <c r="O155" i="360"/>
  <c r="B155" i="360" s="1"/>
  <c r="O121" i="360"/>
  <c r="B121" i="360" s="1"/>
  <c r="O224" i="360"/>
  <c r="B224" i="360" s="1"/>
  <c r="O156" i="360"/>
  <c r="B156" i="360" s="1"/>
  <c r="O190" i="360"/>
  <c r="B190" i="360" s="1"/>
  <c r="AA50" i="360"/>
  <c r="AF51" i="360"/>
  <c r="BY95" i="360"/>
  <c r="E90" i="360"/>
  <c r="E92" i="360"/>
  <c r="E94" i="360"/>
  <c r="X97" i="360"/>
  <c r="X101" i="360" s="1"/>
  <c r="AN97" i="360"/>
  <c r="BD97" i="360"/>
  <c r="BD101" i="360" s="1"/>
  <c r="CA129" i="360"/>
  <c r="C116" i="360"/>
  <c r="BQ233" i="360"/>
  <c r="BQ237" i="360" s="1"/>
  <c r="BI233" i="360"/>
  <c r="BI237" i="360" s="1"/>
  <c r="BA233" i="360"/>
  <c r="BA237" i="360" s="1"/>
  <c r="AS233" i="360"/>
  <c r="AS237" i="360" s="1"/>
  <c r="AK233" i="360"/>
  <c r="AK237" i="360" s="1"/>
  <c r="AC233" i="360"/>
  <c r="AC237" i="360" s="1"/>
  <c r="U233" i="360"/>
  <c r="U237" i="360" s="1"/>
  <c r="BQ199" i="360"/>
  <c r="BQ203" i="360" s="1"/>
  <c r="BI199" i="360"/>
  <c r="BI203" i="360" s="1"/>
  <c r="BA199" i="360"/>
  <c r="BA203" i="360" s="1"/>
  <c r="AS199" i="360"/>
  <c r="AS203" i="360" s="1"/>
  <c r="AK199" i="360"/>
  <c r="AK203" i="360" s="1"/>
  <c r="AC199" i="360"/>
  <c r="AC203" i="360" s="1"/>
  <c r="U199" i="360"/>
  <c r="U203" i="360" s="1"/>
  <c r="BX233" i="360"/>
  <c r="BX237" i="360" s="1"/>
  <c r="BP233" i="360"/>
  <c r="BP237" i="360" s="1"/>
  <c r="BH233" i="360"/>
  <c r="BH237" i="360" s="1"/>
  <c r="AZ233" i="360"/>
  <c r="AZ237" i="360" s="1"/>
  <c r="AR233" i="360"/>
  <c r="AR237" i="360" s="1"/>
  <c r="AJ233" i="360"/>
  <c r="AJ237" i="360" s="1"/>
  <c r="AB233" i="360"/>
  <c r="AB237" i="360" s="1"/>
  <c r="T233" i="360"/>
  <c r="T237" i="360" s="1"/>
  <c r="BX199" i="360"/>
  <c r="BX203" i="360" s="1"/>
  <c r="BP199" i="360"/>
  <c r="BP203" i="360" s="1"/>
  <c r="BH199" i="360"/>
  <c r="BH203" i="360" s="1"/>
  <c r="AZ199" i="360"/>
  <c r="AZ203" i="360" s="1"/>
  <c r="AR199" i="360"/>
  <c r="AR203" i="360" s="1"/>
  <c r="AJ199" i="360"/>
  <c r="AJ203" i="360" s="1"/>
  <c r="AB199" i="360"/>
  <c r="AB203" i="360" s="1"/>
  <c r="T199" i="360"/>
  <c r="T203" i="360" s="1"/>
  <c r="BW233" i="360"/>
  <c r="BW237" i="360" s="1"/>
  <c r="BO233" i="360"/>
  <c r="BO237" i="360" s="1"/>
  <c r="BG233" i="360"/>
  <c r="BG237" i="360" s="1"/>
  <c r="AY233" i="360"/>
  <c r="AY237" i="360" s="1"/>
  <c r="AQ233" i="360"/>
  <c r="AQ237" i="360" s="1"/>
  <c r="AI233" i="360"/>
  <c r="AI237" i="360" s="1"/>
  <c r="AA233" i="360"/>
  <c r="AA237" i="360" s="1"/>
  <c r="S233" i="360"/>
  <c r="S237" i="360" s="1"/>
  <c r="BW199" i="360"/>
  <c r="BW203" i="360" s="1"/>
  <c r="BO199" i="360"/>
  <c r="BO203" i="360" s="1"/>
  <c r="BG199" i="360"/>
  <c r="BG203" i="360" s="1"/>
  <c r="AY199" i="360"/>
  <c r="AY203" i="360" s="1"/>
  <c r="AQ199" i="360"/>
  <c r="AQ203" i="360" s="1"/>
  <c r="AI199" i="360"/>
  <c r="AI203" i="360" s="1"/>
  <c r="AA199" i="360"/>
  <c r="AA203" i="360" s="1"/>
  <c r="S199" i="360"/>
  <c r="S203" i="360" s="1"/>
  <c r="BV233" i="360"/>
  <c r="BV237" i="360" s="1"/>
  <c r="BN233" i="360"/>
  <c r="BN237" i="360" s="1"/>
  <c r="BF233" i="360"/>
  <c r="BF237" i="360" s="1"/>
  <c r="AX233" i="360"/>
  <c r="AX237" i="360" s="1"/>
  <c r="AP233" i="360"/>
  <c r="AP237" i="360" s="1"/>
  <c r="AH233" i="360"/>
  <c r="AH237" i="360" s="1"/>
  <c r="Z233" i="360"/>
  <c r="Z237" i="360" s="1"/>
  <c r="R233" i="360"/>
  <c r="R237" i="360" s="1"/>
  <c r="BV199" i="360"/>
  <c r="BV203" i="360" s="1"/>
  <c r="BN199" i="360"/>
  <c r="BN203" i="360" s="1"/>
  <c r="BF199" i="360"/>
  <c r="BF203" i="360" s="1"/>
  <c r="AX199" i="360"/>
  <c r="AX203" i="360" s="1"/>
  <c r="AP199" i="360"/>
  <c r="AP203" i="360" s="1"/>
  <c r="AH199" i="360"/>
  <c r="AH203" i="360" s="1"/>
  <c r="Z199" i="360"/>
  <c r="Z203" i="360" s="1"/>
  <c r="R199" i="360"/>
  <c r="R203" i="360" s="1"/>
  <c r="BU233" i="360"/>
  <c r="BU237" i="360" s="1"/>
  <c r="BM233" i="360"/>
  <c r="BM237" i="360" s="1"/>
  <c r="BE233" i="360"/>
  <c r="BE237" i="360" s="1"/>
  <c r="AW233" i="360"/>
  <c r="AW237" i="360" s="1"/>
  <c r="AO233" i="360"/>
  <c r="AO237" i="360" s="1"/>
  <c r="AG233" i="360"/>
  <c r="AG237" i="360" s="1"/>
  <c r="Y233" i="360"/>
  <c r="Y237" i="360" s="1"/>
  <c r="Q233" i="360"/>
  <c r="Q237" i="360" s="1"/>
  <c r="BU199" i="360"/>
  <c r="BU203" i="360" s="1"/>
  <c r="BM199" i="360"/>
  <c r="BM203" i="360" s="1"/>
  <c r="BE199" i="360"/>
  <c r="BE203" i="360" s="1"/>
  <c r="AW199" i="360"/>
  <c r="AW203" i="360" s="1"/>
  <c r="AO199" i="360"/>
  <c r="AO203" i="360" s="1"/>
  <c r="AG199" i="360"/>
  <c r="AG203" i="360" s="1"/>
  <c r="Y199" i="360"/>
  <c r="Y203" i="360" s="1"/>
  <c r="Q199" i="360"/>
  <c r="Q203" i="360" s="1"/>
  <c r="BS233" i="360"/>
  <c r="BS237" i="360" s="1"/>
  <c r="BK233" i="360"/>
  <c r="BK237" i="360" s="1"/>
  <c r="BC233" i="360"/>
  <c r="BC237" i="360" s="1"/>
  <c r="AU233" i="360"/>
  <c r="AU237" i="360" s="1"/>
  <c r="AM233" i="360"/>
  <c r="AM237" i="360" s="1"/>
  <c r="AE233" i="360"/>
  <c r="AE237" i="360" s="1"/>
  <c r="W233" i="360"/>
  <c r="W237" i="360" s="1"/>
  <c r="BR233" i="360"/>
  <c r="BR237" i="360" s="1"/>
  <c r="BJ233" i="360"/>
  <c r="BJ237" i="360" s="1"/>
  <c r="BB233" i="360"/>
  <c r="BB237" i="360" s="1"/>
  <c r="AT233" i="360"/>
  <c r="AT237" i="360" s="1"/>
  <c r="AL233" i="360"/>
  <c r="AL237" i="360" s="1"/>
  <c r="AD233" i="360"/>
  <c r="AD237" i="360" s="1"/>
  <c r="V233" i="360"/>
  <c r="V237" i="360" s="1"/>
  <c r="BT233" i="360"/>
  <c r="BT237" i="360" s="1"/>
  <c r="BK199" i="360"/>
  <c r="BK203" i="360" s="1"/>
  <c r="AN199" i="360"/>
  <c r="AN203" i="360" s="1"/>
  <c r="V199" i="360"/>
  <c r="V203" i="360" s="1"/>
  <c r="BX165" i="360"/>
  <c r="BX169" i="360" s="1"/>
  <c r="BP165" i="360"/>
  <c r="BP169" i="360" s="1"/>
  <c r="BH165" i="360"/>
  <c r="BH169" i="360" s="1"/>
  <c r="AZ165" i="360"/>
  <c r="AR165" i="360"/>
  <c r="AJ165" i="360"/>
  <c r="AB165" i="360"/>
  <c r="T165" i="360"/>
  <c r="T169" i="360" s="1"/>
  <c r="BL233" i="360"/>
  <c r="BL237" i="360" s="1"/>
  <c r="BJ199" i="360"/>
  <c r="BJ203" i="360" s="1"/>
  <c r="AM199" i="360"/>
  <c r="AM203" i="360" s="1"/>
  <c r="BW165" i="360"/>
  <c r="BW169" i="360" s="1"/>
  <c r="BO165" i="360"/>
  <c r="BO169" i="360" s="1"/>
  <c r="BG165" i="360"/>
  <c r="BG169" i="360" s="1"/>
  <c r="AY165" i="360"/>
  <c r="AQ165" i="360"/>
  <c r="AI165" i="360"/>
  <c r="AA165" i="360"/>
  <c r="S165" i="360"/>
  <c r="S169" i="360" s="1"/>
  <c r="BD233" i="360"/>
  <c r="BD237" i="360" s="1"/>
  <c r="BD199" i="360"/>
  <c r="BD203" i="360" s="1"/>
  <c r="AL199" i="360"/>
  <c r="AL203" i="360" s="1"/>
  <c r="BV165" i="360"/>
  <c r="BV169" i="360" s="1"/>
  <c r="BN165" i="360"/>
  <c r="BN169" i="360" s="1"/>
  <c r="BF165" i="360"/>
  <c r="BF169" i="360" s="1"/>
  <c r="AX165" i="360"/>
  <c r="AP165" i="360"/>
  <c r="AH165" i="360"/>
  <c r="Z165" i="360"/>
  <c r="R165" i="360"/>
  <c r="R169" i="360" s="1"/>
  <c r="AV233" i="360"/>
  <c r="AV237" i="360" s="1"/>
  <c r="BC199" i="360"/>
  <c r="BC203" i="360" s="1"/>
  <c r="AF199" i="360"/>
  <c r="AF203" i="360" s="1"/>
  <c r="BU165" i="360"/>
  <c r="BU169" i="360" s="1"/>
  <c r="BM165" i="360"/>
  <c r="BM169" i="360" s="1"/>
  <c r="BE165" i="360"/>
  <c r="BE169" i="360" s="1"/>
  <c r="AW165" i="360"/>
  <c r="AO165" i="360"/>
  <c r="AG165" i="360"/>
  <c r="Y165" i="360"/>
  <c r="Q165" i="360"/>
  <c r="AN233" i="360"/>
  <c r="AN237" i="360" s="1"/>
  <c r="BT199" i="360"/>
  <c r="BT203" i="360" s="1"/>
  <c r="BB199" i="360"/>
  <c r="BB203" i="360" s="1"/>
  <c r="AE199" i="360"/>
  <c r="AE203" i="360" s="1"/>
  <c r="BT165" i="360"/>
  <c r="BT169" i="360" s="1"/>
  <c r="BL165" i="360"/>
  <c r="BL169" i="360" s="1"/>
  <c r="BD165" i="360"/>
  <c r="BD169" i="360" s="1"/>
  <c r="AV165" i="360"/>
  <c r="AN165" i="360"/>
  <c r="AF165" i="360"/>
  <c r="X165" i="360"/>
  <c r="X169" i="360" s="1"/>
  <c r="AF233" i="360"/>
  <c r="AF237" i="360" s="1"/>
  <c r="BS199" i="360"/>
  <c r="BS203" i="360" s="1"/>
  <c r="AV199" i="360"/>
  <c r="AV203" i="360" s="1"/>
  <c r="AD199" i="360"/>
  <c r="AD203" i="360" s="1"/>
  <c r="BS165" i="360"/>
  <c r="BS169" i="360" s="1"/>
  <c r="BK165" i="360"/>
  <c r="BK169" i="360" s="1"/>
  <c r="BC165" i="360"/>
  <c r="BC169" i="360" s="1"/>
  <c r="AU165" i="360"/>
  <c r="AM165" i="360"/>
  <c r="AE165" i="360"/>
  <c r="W165" i="360"/>
  <c r="W169" i="360" s="1"/>
  <c r="X233" i="360"/>
  <c r="X237" i="360" s="1"/>
  <c r="BR199" i="360"/>
  <c r="BR203" i="360" s="1"/>
  <c r="AU199" i="360"/>
  <c r="AU203" i="360" s="1"/>
  <c r="X199" i="360"/>
  <c r="X203" i="360" s="1"/>
  <c r="BR165" i="360"/>
  <c r="BR169" i="360" s="1"/>
  <c r="BJ165" i="360"/>
  <c r="BJ169" i="360" s="1"/>
  <c r="BB165" i="360"/>
  <c r="BB169" i="360" s="1"/>
  <c r="AT165" i="360"/>
  <c r="BL199" i="360"/>
  <c r="BL203" i="360" s="1"/>
  <c r="AT199" i="360"/>
  <c r="AT203" i="360" s="1"/>
  <c r="W199" i="360"/>
  <c r="W203" i="360" s="1"/>
  <c r="BQ165" i="360"/>
  <c r="BQ169" i="360" s="1"/>
  <c r="BI165" i="360"/>
  <c r="BI169" i="360" s="1"/>
  <c r="BA165" i="360"/>
  <c r="BA169" i="360" s="1"/>
  <c r="AS165" i="360"/>
  <c r="AK165" i="360"/>
  <c r="AC165" i="360"/>
  <c r="U165" i="360"/>
  <c r="U169" i="360" s="1"/>
  <c r="BQ131" i="360"/>
  <c r="BQ135" i="360" s="1"/>
  <c r="BI131" i="360"/>
  <c r="BI135" i="360" s="1"/>
  <c r="BA131" i="360"/>
  <c r="BA135" i="360" s="1"/>
  <c r="AS131" i="360"/>
  <c r="AS135" i="360" s="1"/>
  <c r="AK131" i="360"/>
  <c r="AK135" i="360" s="1"/>
  <c r="AC131" i="360"/>
  <c r="AC135" i="360" s="1"/>
  <c r="U131" i="360"/>
  <c r="U135" i="360" s="1"/>
  <c r="AD165" i="360"/>
  <c r="BU131" i="360"/>
  <c r="BU135" i="360" s="1"/>
  <c r="BL131" i="360"/>
  <c r="BL135" i="360" s="1"/>
  <c r="BC131" i="360"/>
  <c r="BC135" i="360" s="1"/>
  <c r="AT131" i="360"/>
  <c r="AT135" i="360" s="1"/>
  <c r="AJ131" i="360"/>
  <c r="AJ135" i="360" s="1"/>
  <c r="AA131" i="360"/>
  <c r="AA135" i="360" s="1"/>
  <c r="R131" i="360"/>
  <c r="R135" i="360" s="1"/>
  <c r="V165" i="360"/>
  <c r="V169" i="360" s="1"/>
  <c r="BT131" i="360"/>
  <c r="BT135" i="360" s="1"/>
  <c r="BK131" i="360"/>
  <c r="BK135" i="360" s="1"/>
  <c r="BB131" i="360"/>
  <c r="BB135" i="360" s="1"/>
  <c r="AR131" i="360"/>
  <c r="AR135" i="360" s="1"/>
  <c r="AI131" i="360"/>
  <c r="AI135" i="360" s="1"/>
  <c r="Z131" i="360"/>
  <c r="Z135" i="360" s="1"/>
  <c r="Q131" i="360"/>
  <c r="BR97" i="360"/>
  <c r="BR101" i="360" s="1"/>
  <c r="BJ97" i="360"/>
  <c r="BJ101" i="360" s="1"/>
  <c r="BB97" i="360"/>
  <c r="BB101" i="360" s="1"/>
  <c r="AT97" i="360"/>
  <c r="AL97" i="360"/>
  <c r="AD97" i="360"/>
  <c r="V97" i="360"/>
  <c r="V101" i="360" s="1"/>
  <c r="BS131" i="360"/>
  <c r="BS135" i="360" s="1"/>
  <c r="BJ131" i="360"/>
  <c r="BJ135" i="360" s="1"/>
  <c r="AZ131" i="360"/>
  <c r="AZ135" i="360" s="1"/>
  <c r="AQ131" i="360"/>
  <c r="AQ135" i="360" s="1"/>
  <c r="AH131" i="360"/>
  <c r="AH135" i="360" s="1"/>
  <c r="Y131" i="360"/>
  <c r="Y135" i="360" s="1"/>
  <c r="BR131" i="360"/>
  <c r="BR135" i="360" s="1"/>
  <c r="BH131" i="360"/>
  <c r="BH135" i="360" s="1"/>
  <c r="AY131" i="360"/>
  <c r="AY135" i="360" s="1"/>
  <c r="AP131" i="360"/>
  <c r="AP135" i="360" s="1"/>
  <c r="AG131" i="360"/>
  <c r="AG135" i="360" s="1"/>
  <c r="X131" i="360"/>
  <c r="X135" i="360" s="1"/>
  <c r="BX97" i="360"/>
  <c r="BX101" i="360" s="1"/>
  <c r="BP97" i="360"/>
  <c r="BP101" i="360" s="1"/>
  <c r="BH97" i="360"/>
  <c r="BH101" i="360" s="1"/>
  <c r="AZ97" i="360"/>
  <c r="AR97" i="360"/>
  <c r="AJ97" i="360"/>
  <c r="AB97" i="360"/>
  <c r="T97" i="360"/>
  <c r="T101" i="360" s="1"/>
  <c r="BP131" i="360"/>
  <c r="BP135" i="360" s="1"/>
  <c r="BG131" i="360"/>
  <c r="BG135" i="360" s="1"/>
  <c r="AX131" i="360"/>
  <c r="AX135" i="360" s="1"/>
  <c r="AO131" i="360"/>
  <c r="AO135" i="360" s="1"/>
  <c r="AF131" i="360"/>
  <c r="AF135" i="360" s="1"/>
  <c r="W131" i="360"/>
  <c r="W135" i="360" s="1"/>
  <c r="BX131" i="360"/>
  <c r="BX135" i="360" s="1"/>
  <c r="BO131" i="360"/>
  <c r="BO135" i="360" s="1"/>
  <c r="BF131" i="360"/>
  <c r="BF135" i="360" s="1"/>
  <c r="AW131" i="360"/>
  <c r="AW135" i="360" s="1"/>
  <c r="AN131" i="360"/>
  <c r="AN135" i="360" s="1"/>
  <c r="AE131" i="360"/>
  <c r="AE135" i="360" s="1"/>
  <c r="V131" i="360"/>
  <c r="V135" i="360" s="1"/>
  <c r="BV97" i="360"/>
  <c r="BV101" i="360" s="1"/>
  <c r="BN97" i="360"/>
  <c r="BN101" i="360" s="1"/>
  <c r="BF97" i="360"/>
  <c r="BF101" i="360" s="1"/>
  <c r="AX97" i="360"/>
  <c r="AP97" i="360"/>
  <c r="AH97" i="360"/>
  <c r="Z97" i="360"/>
  <c r="R97" i="360"/>
  <c r="R101" i="360" s="1"/>
  <c r="BW131" i="360"/>
  <c r="BW135" i="360" s="1"/>
  <c r="BN131" i="360"/>
  <c r="BN135" i="360" s="1"/>
  <c r="BE131" i="360"/>
  <c r="BE135" i="360" s="1"/>
  <c r="AV131" i="360"/>
  <c r="AV135" i="360" s="1"/>
  <c r="AM131" i="360"/>
  <c r="AM135" i="360" s="1"/>
  <c r="AD131" i="360"/>
  <c r="AD135" i="360" s="1"/>
  <c r="T131" i="360"/>
  <c r="T135" i="360" s="1"/>
  <c r="BU97" i="360"/>
  <c r="BU101" i="360" s="1"/>
  <c r="BM97" i="360"/>
  <c r="BM101" i="360" s="1"/>
  <c r="BE97" i="360"/>
  <c r="BE101" i="360" s="1"/>
  <c r="AW97" i="360"/>
  <c r="AO97" i="360"/>
  <c r="AG97" i="360"/>
  <c r="Y97" i="360"/>
  <c r="Q97" i="360"/>
  <c r="Q101" i="360" s="1"/>
  <c r="AL165" i="360"/>
  <c r="BV131" i="360"/>
  <c r="BV135" i="360" s="1"/>
  <c r="BM131" i="360"/>
  <c r="BM135" i="360" s="1"/>
  <c r="BD131" i="360"/>
  <c r="BD135" i="360" s="1"/>
  <c r="AU131" i="360"/>
  <c r="AU135" i="360" s="1"/>
  <c r="AL131" i="360"/>
  <c r="AL135" i="360" s="1"/>
  <c r="AB131" i="360"/>
  <c r="AB135" i="360" s="1"/>
  <c r="S131" i="360"/>
  <c r="S135" i="360" s="1"/>
  <c r="O217" i="360"/>
  <c r="B217" i="360" s="1"/>
  <c r="O183" i="360"/>
  <c r="B183" i="360" s="1"/>
  <c r="O115" i="360"/>
  <c r="B115" i="360" s="1"/>
  <c r="O149" i="360"/>
  <c r="B149" i="360" s="1"/>
  <c r="AA49" i="360"/>
  <c r="AF50" i="360"/>
  <c r="A74" i="360"/>
  <c r="AA97" i="360"/>
  <c r="AQ97" i="360"/>
  <c r="BG97" i="360"/>
  <c r="BG101" i="360" s="1"/>
  <c r="BW97" i="360"/>
  <c r="BW101" i="360" s="1"/>
  <c r="F121" i="360"/>
  <c r="O122" i="360"/>
  <c r="B122" i="360" s="1"/>
  <c r="F150" i="360"/>
  <c r="F151" i="360"/>
  <c r="O230" i="360"/>
  <c r="B230" i="360" s="1"/>
  <c r="O196" i="360"/>
  <c r="B196" i="360" s="1"/>
  <c r="O162" i="360"/>
  <c r="B162" i="360" s="1"/>
  <c r="O128" i="360"/>
  <c r="B128" i="360" s="1"/>
  <c r="K73" i="360"/>
  <c r="AZ29" i="360" s="1"/>
  <c r="BR29" i="360" s="1"/>
  <c r="CD29" i="360" s="1"/>
  <c r="BZ95" i="360"/>
  <c r="AC97" i="360"/>
  <c r="AS97" i="360"/>
  <c r="BI97" i="360"/>
  <c r="BI101" i="360" s="1"/>
  <c r="F113" i="360"/>
  <c r="O114" i="360"/>
  <c r="B114" i="360" s="1"/>
  <c r="O229" i="360"/>
  <c r="B229" i="360" s="1"/>
  <c r="O161" i="360"/>
  <c r="B161" i="360" s="1"/>
  <c r="O195" i="360"/>
  <c r="B195" i="360" s="1"/>
  <c r="O127" i="360"/>
  <c r="B127" i="360" s="1"/>
  <c r="O76" i="360"/>
  <c r="O78" i="360"/>
  <c r="B78" i="360" s="1"/>
  <c r="O80" i="360"/>
  <c r="B80" i="360" s="1"/>
  <c r="D81" i="360"/>
  <c r="O82" i="360"/>
  <c r="B82" i="360" s="1"/>
  <c r="D83" i="360"/>
  <c r="O84" i="360"/>
  <c r="B84" i="360" s="1"/>
  <c r="D85" i="360"/>
  <c r="O86" i="360"/>
  <c r="B86" i="360" s="1"/>
  <c r="D87" i="360"/>
  <c r="O88" i="360"/>
  <c r="B88" i="360" s="1"/>
  <c r="D89" i="360"/>
  <c r="O90" i="360"/>
  <c r="B90" i="360" s="1"/>
  <c r="D91" i="360"/>
  <c r="D93" i="360"/>
  <c r="O94" i="360"/>
  <c r="B94" i="360" s="1"/>
  <c r="AE97" i="360"/>
  <c r="AU97" i="360"/>
  <c r="BK97" i="360"/>
  <c r="BK101" i="360" s="1"/>
  <c r="F145" i="360"/>
  <c r="O228" i="360"/>
  <c r="B228" i="360" s="1"/>
  <c r="O160" i="360"/>
  <c r="B160" i="360" s="1"/>
  <c r="O194" i="360"/>
  <c r="B194" i="360" s="1"/>
  <c r="O126" i="360"/>
  <c r="B126" i="360" s="1"/>
  <c r="AF97" i="360"/>
  <c r="AV97" i="360"/>
  <c r="BL97" i="360"/>
  <c r="BL101" i="360" s="1"/>
  <c r="F111" i="360"/>
  <c r="F122" i="360"/>
  <c r="F123" i="360"/>
  <c r="F124" i="360"/>
  <c r="F125" i="360"/>
  <c r="F126" i="360"/>
  <c r="F148" i="360"/>
  <c r="F149" i="360"/>
  <c r="F188" i="360"/>
  <c r="CA163" i="360"/>
  <c r="C146" i="360"/>
  <c r="C148" i="360"/>
  <c r="C150" i="360"/>
  <c r="C152" i="360"/>
  <c r="C154" i="360"/>
  <c r="C156" i="360"/>
  <c r="C160" i="360"/>
  <c r="F187" i="360"/>
  <c r="F159" i="360"/>
  <c r="F185" i="360"/>
  <c r="F186" i="360"/>
  <c r="F184" i="360"/>
  <c r="F189" i="360"/>
  <c r="D147" i="360"/>
  <c r="D149" i="360"/>
  <c r="D151" i="360"/>
  <c r="CB197" i="360"/>
  <c r="F183" i="360"/>
  <c r="BY129" i="360"/>
  <c r="BY163" i="360"/>
  <c r="D184" i="360"/>
  <c r="D188" i="360"/>
  <c r="F196" i="360"/>
  <c r="D183" i="360"/>
  <c r="D187" i="360"/>
  <c r="CB190" i="360"/>
  <c r="AK51" i="360" s="1"/>
  <c r="AP51" i="360" s="1"/>
  <c r="CB192" i="360"/>
  <c r="CB194" i="360"/>
  <c r="E211" i="360"/>
  <c r="C185" i="360"/>
  <c r="E186" i="360"/>
  <c r="C189" i="360"/>
  <c r="CB191" i="360"/>
  <c r="CB193" i="360"/>
  <c r="CB195" i="360"/>
  <c r="CB212" i="360"/>
  <c r="CB213" i="360"/>
  <c r="CB214" i="360"/>
  <c r="CB215" i="360"/>
  <c r="CB216" i="360"/>
  <c r="CB217" i="360"/>
  <c r="CB218" i="360"/>
  <c r="CB219" i="360"/>
  <c r="F220" i="360"/>
  <c r="F221" i="360"/>
  <c r="F222" i="360"/>
  <c r="F223" i="360"/>
  <c r="F224" i="360"/>
  <c r="F225" i="360"/>
  <c r="F226" i="360"/>
  <c r="F227" i="360"/>
  <c r="F228" i="360"/>
  <c r="F229" i="360"/>
  <c r="F230" i="360"/>
  <c r="CB211" i="360"/>
  <c r="O215" i="359"/>
  <c r="B215" i="359" s="1"/>
  <c r="O181" i="359"/>
  <c r="B181" i="359" s="1"/>
  <c r="O147" i="359"/>
  <c r="B147" i="359" s="1"/>
  <c r="O113" i="359"/>
  <c r="B113" i="359" s="1"/>
  <c r="O79" i="359"/>
  <c r="B79" i="359" s="1"/>
  <c r="BQ233" i="359"/>
  <c r="BQ237" i="359" s="1"/>
  <c r="BQ239" i="359" s="1"/>
  <c r="BI233" i="359"/>
  <c r="BI237" i="359" s="1"/>
  <c r="BI239" i="359" s="1"/>
  <c r="BA233" i="359"/>
  <c r="BA237" i="359" s="1"/>
  <c r="BA239" i="359" s="1"/>
  <c r="AS233" i="359"/>
  <c r="AS237" i="359" s="1"/>
  <c r="AS239" i="359" s="1"/>
  <c r="AK233" i="359"/>
  <c r="AK237" i="359" s="1"/>
  <c r="AK239" i="359" s="1"/>
  <c r="AC233" i="359"/>
  <c r="AC237" i="359" s="1"/>
  <c r="AC239" i="359" s="1"/>
  <c r="U233" i="359"/>
  <c r="U237" i="359" s="1"/>
  <c r="U239" i="359" s="1"/>
  <c r="BQ199" i="359"/>
  <c r="BQ203" i="359" s="1"/>
  <c r="BQ205" i="359" s="1"/>
  <c r="BI199" i="359"/>
  <c r="BI203" i="359" s="1"/>
  <c r="BI205" i="359" s="1"/>
  <c r="BA199" i="359"/>
  <c r="BA203" i="359" s="1"/>
  <c r="BA205" i="359" s="1"/>
  <c r="AS199" i="359"/>
  <c r="AS203" i="359" s="1"/>
  <c r="AS205" i="359" s="1"/>
  <c r="AK199" i="359"/>
  <c r="AK203" i="359" s="1"/>
  <c r="AK205" i="359" s="1"/>
  <c r="AC199" i="359"/>
  <c r="AC203" i="359" s="1"/>
  <c r="AC205" i="359" s="1"/>
  <c r="U199" i="359"/>
  <c r="U203" i="359" s="1"/>
  <c r="U205" i="359" s="1"/>
  <c r="BX233" i="359"/>
  <c r="BX237" i="359" s="1"/>
  <c r="BX239" i="359" s="1"/>
  <c r="BP233" i="359"/>
  <c r="BP237" i="359" s="1"/>
  <c r="BP239" i="359" s="1"/>
  <c r="BH233" i="359"/>
  <c r="BH237" i="359" s="1"/>
  <c r="BH239" i="359" s="1"/>
  <c r="AZ233" i="359"/>
  <c r="AZ237" i="359" s="1"/>
  <c r="AZ239" i="359" s="1"/>
  <c r="AR233" i="359"/>
  <c r="AR237" i="359" s="1"/>
  <c r="AR239" i="359" s="1"/>
  <c r="AJ233" i="359"/>
  <c r="AJ237" i="359" s="1"/>
  <c r="AJ239" i="359" s="1"/>
  <c r="AB233" i="359"/>
  <c r="AB237" i="359" s="1"/>
  <c r="AB239" i="359" s="1"/>
  <c r="T233" i="359"/>
  <c r="T237" i="359" s="1"/>
  <c r="T239" i="359" s="1"/>
  <c r="BX199" i="359"/>
  <c r="BX203" i="359" s="1"/>
  <c r="BX205" i="359" s="1"/>
  <c r="BP199" i="359"/>
  <c r="BP203" i="359" s="1"/>
  <c r="BP205" i="359" s="1"/>
  <c r="BH199" i="359"/>
  <c r="BH203" i="359" s="1"/>
  <c r="BH205" i="359" s="1"/>
  <c r="AZ199" i="359"/>
  <c r="AZ203" i="359" s="1"/>
  <c r="AZ205" i="359" s="1"/>
  <c r="AR199" i="359"/>
  <c r="AR203" i="359" s="1"/>
  <c r="AR205" i="359" s="1"/>
  <c r="AJ199" i="359"/>
  <c r="AJ203" i="359" s="1"/>
  <c r="AJ205" i="359" s="1"/>
  <c r="AB199" i="359"/>
  <c r="AB203" i="359" s="1"/>
  <c r="AB205" i="359" s="1"/>
  <c r="T199" i="359"/>
  <c r="T203" i="359" s="1"/>
  <c r="T205" i="359" s="1"/>
  <c r="BW233" i="359"/>
  <c r="BW237" i="359" s="1"/>
  <c r="BW239" i="359" s="1"/>
  <c r="BO233" i="359"/>
  <c r="BO237" i="359" s="1"/>
  <c r="BO239" i="359" s="1"/>
  <c r="BG233" i="359"/>
  <c r="BG237" i="359" s="1"/>
  <c r="BG239" i="359" s="1"/>
  <c r="AY233" i="359"/>
  <c r="AY237" i="359" s="1"/>
  <c r="AY239" i="359" s="1"/>
  <c r="AQ233" i="359"/>
  <c r="AQ237" i="359" s="1"/>
  <c r="AQ239" i="359" s="1"/>
  <c r="AI233" i="359"/>
  <c r="AI237" i="359" s="1"/>
  <c r="AI239" i="359" s="1"/>
  <c r="AA233" i="359"/>
  <c r="AA237" i="359" s="1"/>
  <c r="AA239" i="359" s="1"/>
  <c r="S233" i="359"/>
  <c r="S237" i="359" s="1"/>
  <c r="S239" i="359" s="1"/>
  <c r="BW199" i="359"/>
  <c r="BW203" i="359" s="1"/>
  <c r="BW205" i="359" s="1"/>
  <c r="BO199" i="359"/>
  <c r="BO203" i="359" s="1"/>
  <c r="BO205" i="359" s="1"/>
  <c r="BG199" i="359"/>
  <c r="BG203" i="359" s="1"/>
  <c r="BG205" i="359" s="1"/>
  <c r="AY199" i="359"/>
  <c r="AY203" i="359" s="1"/>
  <c r="AY205" i="359" s="1"/>
  <c r="AQ199" i="359"/>
  <c r="AQ203" i="359" s="1"/>
  <c r="AQ205" i="359" s="1"/>
  <c r="AI199" i="359"/>
  <c r="AI203" i="359" s="1"/>
  <c r="AI205" i="359" s="1"/>
  <c r="AA199" i="359"/>
  <c r="AA203" i="359" s="1"/>
  <c r="AA205" i="359" s="1"/>
  <c r="S199" i="359"/>
  <c r="S203" i="359" s="1"/>
  <c r="S205" i="359" s="1"/>
  <c r="BV233" i="359"/>
  <c r="BV237" i="359" s="1"/>
  <c r="BV239" i="359" s="1"/>
  <c r="BN233" i="359"/>
  <c r="BN237" i="359" s="1"/>
  <c r="BN239" i="359" s="1"/>
  <c r="BF233" i="359"/>
  <c r="BF237" i="359" s="1"/>
  <c r="BF239" i="359" s="1"/>
  <c r="AX233" i="359"/>
  <c r="AX237" i="359" s="1"/>
  <c r="AX239" i="359" s="1"/>
  <c r="AP233" i="359"/>
  <c r="AP237" i="359" s="1"/>
  <c r="AP239" i="359" s="1"/>
  <c r="AH233" i="359"/>
  <c r="AH237" i="359" s="1"/>
  <c r="AH239" i="359" s="1"/>
  <c r="Z233" i="359"/>
  <c r="Z237" i="359" s="1"/>
  <c r="Z239" i="359" s="1"/>
  <c r="R233" i="359"/>
  <c r="R237" i="359" s="1"/>
  <c r="R239" i="359" s="1"/>
  <c r="BV199" i="359"/>
  <c r="BV203" i="359" s="1"/>
  <c r="BV205" i="359" s="1"/>
  <c r="BN199" i="359"/>
  <c r="BN203" i="359" s="1"/>
  <c r="BN205" i="359" s="1"/>
  <c r="BF199" i="359"/>
  <c r="BF203" i="359" s="1"/>
  <c r="BF205" i="359" s="1"/>
  <c r="AX199" i="359"/>
  <c r="AX203" i="359" s="1"/>
  <c r="AX205" i="359" s="1"/>
  <c r="AP199" i="359"/>
  <c r="AP203" i="359" s="1"/>
  <c r="AP205" i="359" s="1"/>
  <c r="AH199" i="359"/>
  <c r="AH203" i="359" s="1"/>
  <c r="AH205" i="359" s="1"/>
  <c r="Z199" i="359"/>
  <c r="Z203" i="359" s="1"/>
  <c r="Z205" i="359" s="1"/>
  <c r="R199" i="359"/>
  <c r="R203" i="359" s="1"/>
  <c r="R205" i="359" s="1"/>
  <c r="BU233" i="359"/>
  <c r="BU237" i="359" s="1"/>
  <c r="BU239" i="359" s="1"/>
  <c r="BM233" i="359"/>
  <c r="BM237" i="359" s="1"/>
  <c r="BM239" i="359" s="1"/>
  <c r="BE233" i="359"/>
  <c r="BE237" i="359" s="1"/>
  <c r="BE239" i="359" s="1"/>
  <c r="AW233" i="359"/>
  <c r="AW237" i="359" s="1"/>
  <c r="AW239" i="359" s="1"/>
  <c r="AO233" i="359"/>
  <c r="AO237" i="359" s="1"/>
  <c r="AO239" i="359" s="1"/>
  <c r="AG233" i="359"/>
  <c r="AG237" i="359" s="1"/>
  <c r="AG239" i="359" s="1"/>
  <c r="Y233" i="359"/>
  <c r="Y237" i="359" s="1"/>
  <c r="Y239" i="359" s="1"/>
  <c r="Q233" i="359"/>
  <c r="Q237" i="359" s="1"/>
  <c r="Q239" i="359" s="1"/>
  <c r="BU199" i="359"/>
  <c r="BU203" i="359" s="1"/>
  <c r="BU205" i="359" s="1"/>
  <c r="BM199" i="359"/>
  <c r="BM203" i="359" s="1"/>
  <c r="BM205" i="359" s="1"/>
  <c r="BE199" i="359"/>
  <c r="BE203" i="359" s="1"/>
  <c r="BE205" i="359" s="1"/>
  <c r="AW199" i="359"/>
  <c r="AW203" i="359" s="1"/>
  <c r="AW205" i="359" s="1"/>
  <c r="AO199" i="359"/>
  <c r="AO203" i="359" s="1"/>
  <c r="AO205" i="359" s="1"/>
  <c r="AG199" i="359"/>
  <c r="AG203" i="359" s="1"/>
  <c r="AG205" i="359" s="1"/>
  <c r="Y199" i="359"/>
  <c r="Y203" i="359" s="1"/>
  <c r="Y205" i="359" s="1"/>
  <c r="Q199" i="359"/>
  <c r="BT233" i="359"/>
  <c r="BT237" i="359" s="1"/>
  <c r="BT239" i="359" s="1"/>
  <c r="BL233" i="359"/>
  <c r="BL237" i="359" s="1"/>
  <c r="BL239" i="359" s="1"/>
  <c r="BD233" i="359"/>
  <c r="BD237" i="359" s="1"/>
  <c r="BD239" i="359" s="1"/>
  <c r="AV233" i="359"/>
  <c r="AV237" i="359" s="1"/>
  <c r="AV239" i="359" s="1"/>
  <c r="AN233" i="359"/>
  <c r="AN237" i="359" s="1"/>
  <c r="AN239" i="359" s="1"/>
  <c r="AF233" i="359"/>
  <c r="AF237" i="359" s="1"/>
  <c r="AF239" i="359" s="1"/>
  <c r="X233" i="359"/>
  <c r="X237" i="359" s="1"/>
  <c r="X239" i="359" s="1"/>
  <c r="BS233" i="359"/>
  <c r="BS237" i="359" s="1"/>
  <c r="BS239" i="359" s="1"/>
  <c r="BK233" i="359"/>
  <c r="BK237" i="359" s="1"/>
  <c r="BK239" i="359" s="1"/>
  <c r="BC233" i="359"/>
  <c r="BC237" i="359" s="1"/>
  <c r="BC239" i="359" s="1"/>
  <c r="AU233" i="359"/>
  <c r="AU237" i="359" s="1"/>
  <c r="AU239" i="359" s="1"/>
  <c r="AM233" i="359"/>
  <c r="AM237" i="359" s="1"/>
  <c r="AM239" i="359" s="1"/>
  <c r="AE233" i="359"/>
  <c r="AE237" i="359" s="1"/>
  <c r="AE239" i="359" s="1"/>
  <c r="W233" i="359"/>
  <c r="W237" i="359" s="1"/>
  <c r="W239" i="359" s="1"/>
  <c r="BR199" i="359"/>
  <c r="BR203" i="359" s="1"/>
  <c r="BR205" i="359" s="1"/>
  <c r="AU199" i="359"/>
  <c r="AU203" i="359" s="1"/>
  <c r="AU205" i="359" s="1"/>
  <c r="X199" i="359"/>
  <c r="X203" i="359" s="1"/>
  <c r="X205" i="359" s="1"/>
  <c r="BR233" i="359"/>
  <c r="BR237" i="359" s="1"/>
  <c r="BR239" i="359" s="1"/>
  <c r="BL199" i="359"/>
  <c r="BL203" i="359" s="1"/>
  <c r="BL205" i="359" s="1"/>
  <c r="AT199" i="359"/>
  <c r="AT203" i="359" s="1"/>
  <c r="AT205" i="359" s="1"/>
  <c r="W199" i="359"/>
  <c r="W203" i="359" s="1"/>
  <c r="W205" i="359" s="1"/>
  <c r="BQ165" i="359"/>
  <c r="BQ169" i="359" s="1"/>
  <c r="BQ171" i="359" s="1"/>
  <c r="BI165" i="359"/>
  <c r="BI169" i="359" s="1"/>
  <c r="BI171" i="359" s="1"/>
  <c r="BA165" i="359"/>
  <c r="BA169" i="359" s="1"/>
  <c r="BA171" i="359" s="1"/>
  <c r="AS165" i="359"/>
  <c r="AS169" i="359" s="1"/>
  <c r="AS171" i="359" s="1"/>
  <c r="AK165" i="359"/>
  <c r="AK169" i="359" s="1"/>
  <c r="AK171" i="359" s="1"/>
  <c r="AC165" i="359"/>
  <c r="AC169" i="359" s="1"/>
  <c r="AC171" i="359" s="1"/>
  <c r="U165" i="359"/>
  <c r="U169" i="359" s="1"/>
  <c r="U171" i="359" s="1"/>
  <c r="BJ233" i="359"/>
  <c r="BJ237" i="359" s="1"/>
  <c r="BJ239" i="359" s="1"/>
  <c r="BK199" i="359"/>
  <c r="BK203" i="359" s="1"/>
  <c r="BK205" i="359" s="1"/>
  <c r="AN199" i="359"/>
  <c r="AN203" i="359" s="1"/>
  <c r="AN205" i="359" s="1"/>
  <c r="V199" i="359"/>
  <c r="V203" i="359" s="1"/>
  <c r="V205" i="359" s="1"/>
  <c r="BX165" i="359"/>
  <c r="BX169" i="359" s="1"/>
  <c r="BX171" i="359" s="1"/>
  <c r="BP165" i="359"/>
  <c r="BP169" i="359" s="1"/>
  <c r="BP171" i="359" s="1"/>
  <c r="BH165" i="359"/>
  <c r="BH169" i="359" s="1"/>
  <c r="BH171" i="359" s="1"/>
  <c r="AZ165" i="359"/>
  <c r="AZ169" i="359" s="1"/>
  <c r="AZ171" i="359" s="1"/>
  <c r="AR165" i="359"/>
  <c r="AR169" i="359" s="1"/>
  <c r="AR171" i="359" s="1"/>
  <c r="AJ165" i="359"/>
  <c r="AJ169" i="359" s="1"/>
  <c r="AJ171" i="359" s="1"/>
  <c r="AB165" i="359"/>
  <c r="AB169" i="359" s="1"/>
  <c r="AB171" i="359" s="1"/>
  <c r="T165" i="359"/>
  <c r="T169" i="359" s="1"/>
  <c r="T171" i="359" s="1"/>
  <c r="BB233" i="359"/>
  <c r="BB237" i="359" s="1"/>
  <c r="BB239" i="359" s="1"/>
  <c r="BJ199" i="359"/>
  <c r="BJ203" i="359" s="1"/>
  <c r="BJ205" i="359" s="1"/>
  <c r="AM199" i="359"/>
  <c r="AM203" i="359" s="1"/>
  <c r="AM205" i="359" s="1"/>
  <c r="BW165" i="359"/>
  <c r="BW169" i="359" s="1"/>
  <c r="BW171" i="359" s="1"/>
  <c r="BO165" i="359"/>
  <c r="BO169" i="359" s="1"/>
  <c r="BO171" i="359" s="1"/>
  <c r="BG165" i="359"/>
  <c r="BG169" i="359" s="1"/>
  <c r="BG171" i="359" s="1"/>
  <c r="AY165" i="359"/>
  <c r="AY169" i="359" s="1"/>
  <c r="AY171" i="359" s="1"/>
  <c r="AQ165" i="359"/>
  <c r="AQ169" i="359" s="1"/>
  <c r="AQ171" i="359" s="1"/>
  <c r="AI165" i="359"/>
  <c r="AI169" i="359" s="1"/>
  <c r="AI171" i="359" s="1"/>
  <c r="AA165" i="359"/>
  <c r="AA169" i="359" s="1"/>
  <c r="AA171" i="359" s="1"/>
  <c r="S165" i="359"/>
  <c r="S169" i="359" s="1"/>
  <c r="S171" i="359" s="1"/>
  <c r="AT233" i="359"/>
  <c r="AT237" i="359" s="1"/>
  <c r="AT239" i="359" s="1"/>
  <c r="BD199" i="359"/>
  <c r="BD203" i="359" s="1"/>
  <c r="BD205" i="359" s="1"/>
  <c r="AL199" i="359"/>
  <c r="AL203" i="359" s="1"/>
  <c r="AL205" i="359" s="1"/>
  <c r="BV165" i="359"/>
  <c r="BV169" i="359" s="1"/>
  <c r="BV171" i="359" s="1"/>
  <c r="BN165" i="359"/>
  <c r="BN169" i="359" s="1"/>
  <c r="BN171" i="359" s="1"/>
  <c r="BF165" i="359"/>
  <c r="BF169" i="359" s="1"/>
  <c r="BF171" i="359" s="1"/>
  <c r="AX165" i="359"/>
  <c r="AX169" i="359" s="1"/>
  <c r="AX171" i="359" s="1"/>
  <c r="AP165" i="359"/>
  <c r="AP169" i="359" s="1"/>
  <c r="AP171" i="359" s="1"/>
  <c r="AH165" i="359"/>
  <c r="AH169" i="359" s="1"/>
  <c r="AH171" i="359" s="1"/>
  <c r="Z165" i="359"/>
  <c r="Z169" i="359" s="1"/>
  <c r="Z171" i="359" s="1"/>
  <c r="R165" i="359"/>
  <c r="R169" i="359" s="1"/>
  <c r="R171" i="359" s="1"/>
  <c r="AL233" i="359"/>
  <c r="AL237" i="359" s="1"/>
  <c r="AL239" i="359" s="1"/>
  <c r="BC199" i="359"/>
  <c r="BC203" i="359" s="1"/>
  <c r="BC205" i="359" s="1"/>
  <c r="AF199" i="359"/>
  <c r="AF203" i="359" s="1"/>
  <c r="AF205" i="359" s="1"/>
  <c r="BU165" i="359"/>
  <c r="BU169" i="359" s="1"/>
  <c r="BU171" i="359" s="1"/>
  <c r="BM165" i="359"/>
  <c r="BM169" i="359" s="1"/>
  <c r="BM171" i="359" s="1"/>
  <c r="BE165" i="359"/>
  <c r="BE169" i="359" s="1"/>
  <c r="BE171" i="359" s="1"/>
  <c r="AW165" i="359"/>
  <c r="AW169" i="359" s="1"/>
  <c r="AW171" i="359" s="1"/>
  <c r="AO165" i="359"/>
  <c r="AO169" i="359" s="1"/>
  <c r="AO171" i="359" s="1"/>
  <c r="AG165" i="359"/>
  <c r="AG169" i="359" s="1"/>
  <c r="AG171" i="359" s="1"/>
  <c r="Y165" i="359"/>
  <c r="Y169" i="359" s="1"/>
  <c r="Y171" i="359" s="1"/>
  <c r="Q165" i="359"/>
  <c r="Q169" i="359" s="1"/>
  <c r="Q171" i="359" s="1"/>
  <c r="AD233" i="359"/>
  <c r="AD237" i="359" s="1"/>
  <c r="AD239" i="359" s="1"/>
  <c r="BT199" i="359"/>
  <c r="BT203" i="359" s="1"/>
  <c r="BT205" i="359" s="1"/>
  <c r="BB199" i="359"/>
  <c r="BB203" i="359" s="1"/>
  <c r="BB205" i="359" s="1"/>
  <c r="AE199" i="359"/>
  <c r="AE203" i="359" s="1"/>
  <c r="AE205" i="359" s="1"/>
  <c r="BT165" i="359"/>
  <c r="BT169" i="359" s="1"/>
  <c r="BT171" i="359" s="1"/>
  <c r="BL165" i="359"/>
  <c r="BL169" i="359" s="1"/>
  <c r="BL171" i="359" s="1"/>
  <c r="BD165" i="359"/>
  <c r="BD169" i="359" s="1"/>
  <c r="BD171" i="359" s="1"/>
  <c r="AV165" i="359"/>
  <c r="AV169" i="359" s="1"/>
  <c r="AV171" i="359" s="1"/>
  <c r="AN165" i="359"/>
  <c r="AN169" i="359" s="1"/>
  <c r="AN171" i="359" s="1"/>
  <c r="AF165" i="359"/>
  <c r="AF169" i="359" s="1"/>
  <c r="AF171" i="359" s="1"/>
  <c r="X165" i="359"/>
  <c r="X169" i="359" s="1"/>
  <c r="X171" i="359" s="1"/>
  <c r="V233" i="359"/>
  <c r="V237" i="359" s="1"/>
  <c r="V239" i="359" s="1"/>
  <c r="AU165" i="359"/>
  <c r="AU169" i="359" s="1"/>
  <c r="AU171" i="359" s="1"/>
  <c r="BT131" i="359"/>
  <c r="BT135" i="359" s="1"/>
  <c r="BT137" i="359" s="1"/>
  <c r="BL131" i="359"/>
  <c r="BL135" i="359" s="1"/>
  <c r="BL137" i="359" s="1"/>
  <c r="BD131" i="359"/>
  <c r="BD135" i="359" s="1"/>
  <c r="BD137" i="359" s="1"/>
  <c r="AV131" i="359"/>
  <c r="AV135" i="359" s="1"/>
  <c r="AV137" i="359" s="1"/>
  <c r="AN131" i="359"/>
  <c r="AN135" i="359" s="1"/>
  <c r="AN137" i="359" s="1"/>
  <c r="AF131" i="359"/>
  <c r="AF135" i="359" s="1"/>
  <c r="AF137" i="359" s="1"/>
  <c r="X131" i="359"/>
  <c r="X135" i="359" s="1"/>
  <c r="X137" i="359" s="1"/>
  <c r="AT165" i="359"/>
  <c r="AT169" i="359" s="1"/>
  <c r="AT171" i="359" s="1"/>
  <c r="BS199" i="359"/>
  <c r="BS203" i="359" s="1"/>
  <c r="BS205" i="359" s="1"/>
  <c r="BS165" i="359"/>
  <c r="BS169" i="359" s="1"/>
  <c r="BS171" i="359" s="1"/>
  <c r="AM165" i="359"/>
  <c r="AM169" i="359" s="1"/>
  <c r="AM171" i="359" s="1"/>
  <c r="BR131" i="359"/>
  <c r="BR135" i="359" s="1"/>
  <c r="BR137" i="359" s="1"/>
  <c r="BJ131" i="359"/>
  <c r="BJ135" i="359" s="1"/>
  <c r="BJ137" i="359" s="1"/>
  <c r="BB131" i="359"/>
  <c r="BB135" i="359" s="1"/>
  <c r="BB137" i="359" s="1"/>
  <c r="AT131" i="359"/>
  <c r="AT135" i="359" s="1"/>
  <c r="AT137" i="359" s="1"/>
  <c r="AL131" i="359"/>
  <c r="AL135" i="359" s="1"/>
  <c r="AL137" i="359" s="1"/>
  <c r="AD131" i="359"/>
  <c r="AD135" i="359" s="1"/>
  <c r="AD137" i="359" s="1"/>
  <c r="V131" i="359"/>
  <c r="V135" i="359" s="1"/>
  <c r="V137" i="359" s="1"/>
  <c r="AV199" i="359"/>
  <c r="AV203" i="359" s="1"/>
  <c r="AV205" i="359" s="1"/>
  <c r="BR165" i="359"/>
  <c r="BR169" i="359" s="1"/>
  <c r="BR171" i="359" s="1"/>
  <c r="AL165" i="359"/>
  <c r="AL169" i="359" s="1"/>
  <c r="AL171" i="359" s="1"/>
  <c r="BQ131" i="359"/>
  <c r="BQ135" i="359" s="1"/>
  <c r="BQ137" i="359" s="1"/>
  <c r="BI131" i="359"/>
  <c r="BI135" i="359" s="1"/>
  <c r="BI137" i="359" s="1"/>
  <c r="BA131" i="359"/>
  <c r="BA135" i="359" s="1"/>
  <c r="BA137" i="359" s="1"/>
  <c r="AS131" i="359"/>
  <c r="AS135" i="359" s="1"/>
  <c r="AS137" i="359" s="1"/>
  <c r="AK131" i="359"/>
  <c r="AK135" i="359" s="1"/>
  <c r="AK137" i="359" s="1"/>
  <c r="AC131" i="359"/>
  <c r="AC135" i="359" s="1"/>
  <c r="AC137" i="359" s="1"/>
  <c r="U131" i="359"/>
  <c r="U135" i="359" s="1"/>
  <c r="U137" i="359" s="1"/>
  <c r="BR97" i="359"/>
  <c r="BR101" i="359" s="1"/>
  <c r="BR103" i="359" s="1"/>
  <c r="BJ97" i="359"/>
  <c r="BJ101" i="359" s="1"/>
  <c r="BJ103" i="359" s="1"/>
  <c r="BB97" i="359"/>
  <c r="BB101" i="359" s="1"/>
  <c r="BB103" i="359" s="1"/>
  <c r="AT97" i="359"/>
  <c r="AL97" i="359"/>
  <c r="AD97" i="359"/>
  <c r="V97" i="359"/>
  <c r="V101" i="359" s="1"/>
  <c r="V103" i="359" s="1"/>
  <c r="AD199" i="359"/>
  <c r="AD203" i="359" s="1"/>
  <c r="AD205" i="359" s="1"/>
  <c r="BK165" i="359"/>
  <c r="BK169" i="359" s="1"/>
  <c r="BK171" i="359" s="1"/>
  <c r="AE165" i="359"/>
  <c r="AE169" i="359" s="1"/>
  <c r="AE171" i="359" s="1"/>
  <c r="BX131" i="359"/>
  <c r="BX135" i="359" s="1"/>
  <c r="BX137" i="359" s="1"/>
  <c r="BP131" i="359"/>
  <c r="BP135" i="359" s="1"/>
  <c r="BP137" i="359" s="1"/>
  <c r="BH131" i="359"/>
  <c r="BH135" i="359" s="1"/>
  <c r="BH137" i="359" s="1"/>
  <c r="AZ131" i="359"/>
  <c r="AZ135" i="359" s="1"/>
  <c r="AZ137" i="359" s="1"/>
  <c r="AR131" i="359"/>
  <c r="AR135" i="359" s="1"/>
  <c r="AR137" i="359" s="1"/>
  <c r="AJ131" i="359"/>
  <c r="AJ135" i="359" s="1"/>
  <c r="AJ137" i="359" s="1"/>
  <c r="AB131" i="359"/>
  <c r="AB135" i="359" s="1"/>
  <c r="AB137" i="359" s="1"/>
  <c r="T131" i="359"/>
  <c r="T135" i="359" s="1"/>
  <c r="T137" i="359" s="1"/>
  <c r="BJ165" i="359"/>
  <c r="BJ169" i="359" s="1"/>
  <c r="BJ171" i="359" s="1"/>
  <c r="AD165" i="359"/>
  <c r="AD169" i="359" s="1"/>
  <c r="AD171" i="359" s="1"/>
  <c r="BC165" i="359"/>
  <c r="BC169" i="359" s="1"/>
  <c r="BC171" i="359" s="1"/>
  <c r="W165" i="359"/>
  <c r="W169" i="359" s="1"/>
  <c r="W171" i="359" s="1"/>
  <c r="BV131" i="359"/>
  <c r="BV135" i="359" s="1"/>
  <c r="BV137" i="359" s="1"/>
  <c r="BN131" i="359"/>
  <c r="BN135" i="359" s="1"/>
  <c r="BN137" i="359" s="1"/>
  <c r="BF131" i="359"/>
  <c r="BF135" i="359" s="1"/>
  <c r="BF137" i="359" s="1"/>
  <c r="AX131" i="359"/>
  <c r="AX135" i="359" s="1"/>
  <c r="AX137" i="359" s="1"/>
  <c r="AP131" i="359"/>
  <c r="AP135" i="359" s="1"/>
  <c r="AP137" i="359" s="1"/>
  <c r="AH131" i="359"/>
  <c r="AH135" i="359" s="1"/>
  <c r="AH137" i="359" s="1"/>
  <c r="Z131" i="359"/>
  <c r="Z135" i="359" s="1"/>
  <c r="Z137" i="359" s="1"/>
  <c r="R131" i="359"/>
  <c r="R135" i="359" s="1"/>
  <c r="R137" i="359" s="1"/>
  <c r="BW97" i="359"/>
  <c r="BW101" i="359" s="1"/>
  <c r="BW103" i="359" s="1"/>
  <c r="BO97" i="359"/>
  <c r="BO101" i="359" s="1"/>
  <c r="BO103" i="359" s="1"/>
  <c r="BG97" i="359"/>
  <c r="BG101" i="359" s="1"/>
  <c r="BG103" i="359" s="1"/>
  <c r="AY97" i="359"/>
  <c r="AY101" i="359" s="1"/>
  <c r="AY103" i="359" s="1"/>
  <c r="AQ97" i="359"/>
  <c r="AI97" i="359"/>
  <c r="AA97" i="359"/>
  <c r="S97" i="359"/>
  <c r="S101" i="359" s="1"/>
  <c r="S103" i="359" s="1"/>
  <c r="BB165" i="359"/>
  <c r="BB169" i="359" s="1"/>
  <c r="BB171" i="359" s="1"/>
  <c r="V165" i="359"/>
  <c r="V169" i="359" s="1"/>
  <c r="V171" i="359" s="1"/>
  <c r="BU131" i="359"/>
  <c r="BU135" i="359" s="1"/>
  <c r="BU137" i="359" s="1"/>
  <c r="BM131" i="359"/>
  <c r="BM135" i="359" s="1"/>
  <c r="BM137" i="359" s="1"/>
  <c r="BE131" i="359"/>
  <c r="BE135" i="359" s="1"/>
  <c r="BE137" i="359" s="1"/>
  <c r="AW131" i="359"/>
  <c r="AW135" i="359" s="1"/>
  <c r="AW137" i="359" s="1"/>
  <c r="AO131" i="359"/>
  <c r="AO135" i="359" s="1"/>
  <c r="AO137" i="359" s="1"/>
  <c r="AG131" i="359"/>
  <c r="AG135" i="359" s="1"/>
  <c r="AG137" i="359" s="1"/>
  <c r="Y131" i="359"/>
  <c r="Y135" i="359" s="1"/>
  <c r="Y137" i="359" s="1"/>
  <c r="Q131" i="359"/>
  <c r="AY131" i="359"/>
  <c r="AY135" i="359" s="1"/>
  <c r="AY137" i="359" s="1"/>
  <c r="S131" i="359"/>
  <c r="S135" i="359" s="1"/>
  <c r="S137" i="359" s="1"/>
  <c r="BV97" i="359"/>
  <c r="BV101" i="359" s="1"/>
  <c r="BV103" i="359" s="1"/>
  <c r="BL97" i="359"/>
  <c r="BL101" i="359" s="1"/>
  <c r="BL103" i="359" s="1"/>
  <c r="BA97" i="359"/>
  <c r="BA101" i="359" s="1"/>
  <c r="BA103" i="359" s="1"/>
  <c r="AP97" i="359"/>
  <c r="AF97" i="359"/>
  <c r="U97" i="359"/>
  <c r="U101" i="359" s="1"/>
  <c r="U103" i="359" s="1"/>
  <c r="AU131" i="359"/>
  <c r="AU135" i="359" s="1"/>
  <c r="AU137" i="359" s="1"/>
  <c r="BU97" i="359"/>
  <c r="BU101" i="359" s="1"/>
  <c r="BU103" i="359" s="1"/>
  <c r="BK97" i="359"/>
  <c r="BK101" i="359" s="1"/>
  <c r="BK103" i="359" s="1"/>
  <c r="AZ97" i="359"/>
  <c r="AZ101" i="359" s="1"/>
  <c r="AZ103" i="359" s="1"/>
  <c r="AO97" i="359"/>
  <c r="AE97" i="359"/>
  <c r="T97" i="359"/>
  <c r="T101" i="359" s="1"/>
  <c r="T103" i="359" s="1"/>
  <c r="BW131" i="359"/>
  <c r="BW135" i="359" s="1"/>
  <c r="BW137" i="359" s="1"/>
  <c r="AQ131" i="359"/>
  <c r="AQ135" i="359" s="1"/>
  <c r="AQ137" i="359" s="1"/>
  <c r="BT97" i="359"/>
  <c r="BT101" i="359" s="1"/>
  <c r="BT103" i="359" s="1"/>
  <c r="BI97" i="359"/>
  <c r="BI101" i="359" s="1"/>
  <c r="BI103" i="359" s="1"/>
  <c r="AX97" i="359"/>
  <c r="AX101" i="359" s="1"/>
  <c r="AX103" i="359" s="1"/>
  <c r="AN97" i="359"/>
  <c r="AC97" i="359"/>
  <c r="R97" i="359"/>
  <c r="R101" i="359" s="1"/>
  <c r="R103" i="359" s="1"/>
  <c r="BS131" i="359"/>
  <c r="BS135" i="359" s="1"/>
  <c r="BS137" i="359" s="1"/>
  <c r="AM131" i="359"/>
  <c r="AM135" i="359" s="1"/>
  <c r="AM137" i="359" s="1"/>
  <c r="BS97" i="359"/>
  <c r="BS101" i="359" s="1"/>
  <c r="BS103" i="359" s="1"/>
  <c r="BH97" i="359"/>
  <c r="BH101" i="359" s="1"/>
  <c r="BH103" i="359" s="1"/>
  <c r="AW97" i="359"/>
  <c r="AW101" i="359" s="1"/>
  <c r="AW103" i="359" s="1"/>
  <c r="AM97" i="359"/>
  <c r="AB97" i="359"/>
  <c r="Q97" i="359"/>
  <c r="Q101" i="359" s="1"/>
  <c r="Q103" i="359" s="1"/>
  <c r="BO131" i="359"/>
  <c r="BO135" i="359" s="1"/>
  <c r="BO137" i="359" s="1"/>
  <c r="AI131" i="359"/>
  <c r="AI135" i="359" s="1"/>
  <c r="AI137" i="359" s="1"/>
  <c r="BQ97" i="359"/>
  <c r="BQ101" i="359" s="1"/>
  <c r="BQ103" i="359" s="1"/>
  <c r="BF97" i="359"/>
  <c r="BF101" i="359" s="1"/>
  <c r="BF103" i="359" s="1"/>
  <c r="AV97" i="359"/>
  <c r="AV101" i="359" s="1"/>
  <c r="AV103" i="359" s="1"/>
  <c r="AK97" i="359"/>
  <c r="Z97" i="359"/>
  <c r="BK131" i="359"/>
  <c r="BK135" i="359" s="1"/>
  <c r="BK137" i="359" s="1"/>
  <c r="AE131" i="359"/>
  <c r="AE135" i="359" s="1"/>
  <c r="AE137" i="359" s="1"/>
  <c r="BP97" i="359"/>
  <c r="BP101" i="359" s="1"/>
  <c r="BP103" i="359" s="1"/>
  <c r="BE97" i="359"/>
  <c r="BE101" i="359" s="1"/>
  <c r="BE103" i="359" s="1"/>
  <c r="AU97" i="359"/>
  <c r="AJ97" i="359"/>
  <c r="Y97" i="359"/>
  <c r="BG131" i="359"/>
  <c r="BG135" i="359" s="1"/>
  <c r="BG137" i="359" s="1"/>
  <c r="AA131" i="359"/>
  <c r="AA135" i="359" s="1"/>
  <c r="AA137" i="359" s="1"/>
  <c r="BN97" i="359"/>
  <c r="BN101" i="359" s="1"/>
  <c r="BN103" i="359" s="1"/>
  <c r="BD97" i="359"/>
  <c r="BD101" i="359" s="1"/>
  <c r="BD103" i="359" s="1"/>
  <c r="AS97" i="359"/>
  <c r="AH97" i="359"/>
  <c r="X97" i="359"/>
  <c r="X101" i="359" s="1"/>
  <c r="X103" i="359" s="1"/>
  <c r="V34" i="359"/>
  <c r="AF35" i="359"/>
  <c r="AA39" i="359"/>
  <c r="V52" i="359"/>
  <c r="F81" i="359"/>
  <c r="F89" i="359"/>
  <c r="F94" i="359"/>
  <c r="F116" i="359"/>
  <c r="O216" i="359"/>
  <c r="B216" i="359" s="1"/>
  <c r="O182" i="359"/>
  <c r="B182" i="359" s="1"/>
  <c r="O148" i="359"/>
  <c r="B148" i="359" s="1"/>
  <c r="O114" i="359"/>
  <c r="B114" i="359" s="1"/>
  <c r="O80" i="359"/>
  <c r="B80" i="359" s="1"/>
  <c r="O226" i="359"/>
  <c r="B226" i="359" s="1"/>
  <c r="O192" i="359"/>
  <c r="B192" i="359" s="1"/>
  <c r="O158" i="359"/>
  <c r="B158" i="359" s="1"/>
  <c r="O124" i="359"/>
  <c r="B124" i="359" s="1"/>
  <c r="O90" i="359"/>
  <c r="B90" i="359" s="1"/>
  <c r="F80" i="359"/>
  <c r="F88" i="359"/>
  <c r="AA34" i="359"/>
  <c r="V38" i="359"/>
  <c r="AF39" i="359"/>
  <c r="O219" i="359"/>
  <c r="B219" i="359" s="1"/>
  <c r="O185" i="359"/>
  <c r="B185" i="359" s="1"/>
  <c r="O151" i="359"/>
  <c r="B151" i="359" s="1"/>
  <c r="O117" i="359"/>
  <c r="B117" i="359" s="1"/>
  <c r="O83" i="359"/>
  <c r="B83" i="359" s="1"/>
  <c r="O220" i="359"/>
  <c r="B220" i="359" s="1"/>
  <c r="O186" i="359"/>
  <c r="B186" i="359" s="1"/>
  <c r="O152" i="359"/>
  <c r="B152" i="359" s="1"/>
  <c r="O118" i="359"/>
  <c r="B118" i="359" s="1"/>
  <c r="O84" i="359"/>
  <c r="B84" i="359" s="1"/>
  <c r="AF49" i="359"/>
  <c r="D75" i="359"/>
  <c r="F82" i="359"/>
  <c r="F90" i="359"/>
  <c r="F124" i="359"/>
  <c r="O225" i="359"/>
  <c r="B225" i="359" s="1"/>
  <c r="O191" i="359"/>
  <c r="B191" i="359" s="1"/>
  <c r="O157" i="359"/>
  <c r="B157" i="359" s="1"/>
  <c r="O123" i="359"/>
  <c r="B123" i="359" s="1"/>
  <c r="O89" i="359"/>
  <c r="B89" i="359" s="1"/>
  <c r="O228" i="359"/>
  <c r="B228" i="359" s="1"/>
  <c r="O194" i="359"/>
  <c r="B194" i="359" s="1"/>
  <c r="O160" i="359"/>
  <c r="B160" i="359" s="1"/>
  <c r="O126" i="359"/>
  <c r="B126" i="359" s="1"/>
  <c r="O92" i="359"/>
  <c r="B92" i="359" s="1"/>
  <c r="AA52" i="359"/>
  <c r="AF34" i="359"/>
  <c r="AA38" i="359"/>
  <c r="AF52" i="359"/>
  <c r="F83" i="359"/>
  <c r="F91" i="359"/>
  <c r="CB92" i="359"/>
  <c r="D92" i="359"/>
  <c r="W97" i="359"/>
  <c r="W101" i="359" s="1"/>
  <c r="W103" i="359" s="1"/>
  <c r="O214" i="359"/>
  <c r="B214" i="359" s="1"/>
  <c r="O180" i="359"/>
  <c r="B180" i="359" s="1"/>
  <c r="O146" i="359"/>
  <c r="B146" i="359" s="1"/>
  <c r="O112" i="359"/>
  <c r="B112" i="359" s="1"/>
  <c r="O78" i="359"/>
  <c r="B78" i="359" s="1"/>
  <c r="O213" i="359"/>
  <c r="B213" i="359" s="1"/>
  <c r="O179" i="359"/>
  <c r="B179" i="359" s="1"/>
  <c r="O145" i="359"/>
  <c r="B145" i="359" s="1"/>
  <c r="O111" i="359"/>
  <c r="B111" i="359" s="1"/>
  <c r="O77" i="359"/>
  <c r="B77" i="359" s="1"/>
  <c r="V37" i="359"/>
  <c r="AF38" i="359"/>
  <c r="O217" i="359"/>
  <c r="B217" i="359" s="1"/>
  <c r="O183" i="359"/>
  <c r="B183" i="359" s="1"/>
  <c r="O149" i="359"/>
  <c r="B149" i="359" s="1"/>
  <c r="O115" i="359"/>
  <c r="B115" i="359" s="1"/>
  <c r="O81" i="359"/>
  <c r="B81" i="359" s="1"/>
  <c r="V42" i="359"/>
  <c r="V43" i="359"/>
  <c r="AA48" i="359"/>
  <c r="V51" i="359"/>
  <c r="O230" i="359"/>
  <c r="B230" i="359" s="1"/>
  <c r="O196" i="359"/>
  <c r="B196" i="359" s="1"/>
  <c r="O162" i="359"/>
  <c r="B162" i="359" s="1"/>
  <c r="O128" i="359"/>
  <c r="B128" i="359" s="1"/>
  <c r="O94" i="359"/>
  <c r="B94" i="359" s="1"/>
  <c r="AF50" i="359"/>
  <c r="AA49" i="359"/>
  <c r="V48" i="359"/>
  <c r="AF51" i="359"/>
  <c r="AA50" i="359"/>
  <c r="V49" i="359"/>
  <c r="AF37" i="359"/>
  <c r="AA36" i="359"/>
  <c r="V35" i="359"/>
  <c r="AA53" i="359"/>
  <c r="F84" i="359"/>
  <c r="F93" i="359"/>
  <c r="AG97" i="359"/>
  <c r="W131" i="359"/>
  <c r="W135" i="359" s="1"/>
  <c r="W137" i="359" s="1"/>
  <c r="AA37" i="359"/>
  <c r="V41" i="359"/>
  <c r="AA42" i="359"/>
  <c r="AA43" i="359"/>
  <c r="V44" i="359"/>
  <c r="V45" i="359"/>
  <c r="V46" i="359"/>
  <c r="V47" i="359"/>
  <c r="AF48" i="359"/>
  <c r="O227" i="359"/>
  <c r="B227" i="359" s="1"/>
  <c r="O193" i="359"/>
  <c r="B193" i="359" s="1"/>
  <c r="O159" i="359"/>
  <c r="B159" i="359" s="1"/>
  <c r="O125" i="359"/>
  <c r="B125" i="359" s="1"/>
  <c r="O91" i="359"/>
  <c r="B91" i="359" s="1"/>
  <c r="AA51" i="359"/>
  <c r="CB75" i="359"/>
  <c r="F76" i="359"/>
  <c r="F77" i="359"/>
  <c r="F85" i="359"/>
  <c r="AR97" i="359"/>
  <c r="CA129" i="359"/>
  <c r="BC131" i="359"/>
  <c r="BC135" i="359" s="1"/>
  <c r="BC137" i="359" s="1"/>
  <c r="O212" i="359"/>
  <c r="B212" i="359" s="1"/>
  <c r="O178" i="359"/>
  <c r="B178" i="359" s="1"/>
  <c r="O144" i="359"/>
  <c r="B144" i="359" s="1"/>
  <c r="O110" i="359"/>
  <c r="B110" i="359" s="1"/>
  <c r="O76" i="359"/>
  <c r="B76" i="359" s="1"/>
  <c r="AF42" i="359"/>
  <c r="AA44" i="359"/>
  <c r="AA47" i="359"/>
  <c r="F78" i="359"/>
  <c r="F86" i="359"/>
  <c r="AF43" i="359"/>
  <c r="AA45" i="359"/>
  <c r="AA46" i="359"/>
  <c r="V53" i="359"/>
  <c r="O211" i="359"/>
  <c r="B211" i="359" s="1"/>
  <c r="O177" i="359"/>
  <c r="B177" i="359" s="1"/>
  <c r="O143" i="359"/>
  <c r="B143" i="359" s="1"/>
  <c r="O109" i="359"/>
  <c r="B109" i="359" s="1"/>
  <c r="O75" i="359"/>
  <c r="B75" i="359" s="1"/>
  <c r="Q54" i="359"/>
  <c r="AF36" i="359"/>
  <c r="AA40" i="359"/>
  <c r="AF44" i="359"/>
  <c r="AF45" i="359"/>
  <c r="AF46" i="359"/>
  <c r="AF47" i="359"/>
  <c r="O229" i="359"/>
  <c r="B229" i="359" s="1"/>
  <c r="O195" i="359"/>
  <c r="B195" i="359" s="1"/>
  <c r="O161" i="359"/>
  <c r="B161" i="359" s="1"/>
  <c r="O127" i="359"/>
  <c r="B127" i="359" s="1"/>
  <c r="O93" i="359"/>
  <c r="B93" i="359" s="1"/>
  <c r="F79" i="359"/>
  <c r="F87" i="359"/>
  <c r="BM97" i="359"/>
  <c r="BM101" i="359" s="1"/>
  <c r="BM103" i="359" s="1"/>
  <c r="BY95" i="359"/>
  <c r="BY129" i="359"/>
  <c r="CB109" i="359"/>
  <c r="CB117" i="359"/>
  <c r="CB125" i="359"/>
  <c r="F144" i="359"/>
  <c r="BZ129" i="359"/>
  <c r="F110" i="359"/>
  <c r="F118" i="359"/>
  <c r="F126" i="359"/>
  <c r="CB111" i="359"/>
  <c r="CB119" i="359"/>
  <c r="CB127" i="359"/>
  <c r="E75" i="359"/>
  <c r="O218" i="359"/>
  <c r="B218" i="359" s="1"/>
  <c r="O184" i="359"/>
  <c r="B184" i="359" s="1"/>
  <c r="O150" i="359"/>
  <c r="B150" i="359" s="1"/>
  <c r="O116" i="359"/>
  <c r="B116" i="359" s="1"/>
  <c r="O221" i="359"/>
  <c r="B221" i="359" s="1"/>
  <c r="O187" i="359"/>
  <c r="B187" i="359" s="1"/>
  <c r="O153" i="359"/>
  <c r="B153" i="359" s="1"/>
  <c r="O119" i="359"/>
  <c r="B119" i="359" s="1"/>
  <c r="O222" i="359"/>
  <c r="B222" i="359" s="1"/>
  <c r="O188" i="359"/>
  <c r="B188" i="359" s="1"/>
  <c r="O154" i="359"/>
  <c r="B154" i="359" s="1"/>
  <c r="O120" i="359"/>
  <c r="B120" i="359" s="1"/>
  <c r="O223" i="359"/>
  <c r="B223" i="359" s="1"/>
  <c r="O189" i="359"/>
  <c r="B189" i="359" s="1"/>
  <c r="O155" i="359"/>
  <c r="B155" i="359" s="1"/>
  <c r="O121" i="359"/>
  <c r="B121" i="359" s="1"/>
  <c r="O224" i="359"/>
  <c r="B224" i="359" s="1"/>
  <c r="O190" i="359"/>
  <c r="B190" i="359" s="1"/>
  <c r="O156" i="359"/>
  <c r="B156" i="359" s="1"/>
  <c r="O122" i="359"/>
  <c r="B122" i="359" s="1"/>
  <c r="C94" i="359"/>
  <c r="C109" i="359"/>
  <c r="CB112" i="359"/>
  <c r="CB120" i="359"/>
  <c r="CB128" i="359"/>
  <c r="F143" i="359"/>
  <c r="F146" i="359"/>
  <c r="F113" i="359"/>
  <c r="F121" i="359"/>
  <c r="A74" i="359"/>
  <c r="CB114" i="359"/>
  <c r="CB122" i="359"/>
  <c r="G132" i="359"/>
  <c r="O82" i="359"/>
  <c r="B82" i="359" s="1"/>
  <c r="O85" i="359"/>
  <c r="B85" i="359" s="1"/>
  <c r="O86" i="359"/>
  <c r="B86" i="359" s="1"/>
  <c r="O87" i="359"/>
  <c r="B87" i="359" s="1"/>
  <c r="O88" i="359"/>
  <c r="B88" i="359" s="1"/>
  <c r="CB115" i="359"/>
  <c r="CB123" i="359"/>
  <c r="F148" i="359"/>
  <c r="D143" i="359"/>
  <c r="CB150" i="359"/>
  <c r="C153" i="359"/>
  <c r="CB154" i="359"/>
  <c r="CB187" i="359"/>
  <c r="C187" i="359"/>
  <c r="E143" i="359"/>
  <c r="CB145" i="359"/>
  <c r="CB147" i="359"/>
  <c r="CB163" i="359" s="1"/>
  <c r="CB185" i="359"/>
  <c r="C185" i="359"/>
  <c r="BY197" i="359"/>
  <c r="CB177" i="359"/>
  <c r="F178" i="359"/>
  <c r="F179" i="359"/>
  <c r="F180" i="359"/>
  <c r="F181" i="359"/>
  <c r="F182" i="359"/>
  <c r="F183" i="359"/>
  <c r="C144" i="359"/>
  <c r="C146" i="359"/>
  <c r="C148" i="359"/>
  <c r="D211" i="359"/>
  <c r="BZ231" i="359"/>
  <c r="C151" i="359"/>
  <c r="CB152" i="359"/>
  <c r="C155" i="359"/>
  <c r="CB156" i="359"/>
  <c r="CB157" i="359"/>
  <c r="CB158" i="359"/>
  <c r="CB159" i="359"/>
  <c r="CB160" i="359"/>
  <c r="CB161" i="359"/>
  <c r="CB162" i="359"/>
  <c r="C177" i="359"/>
  <c r="C178" i="359"/>
  <c r="C179" i="359"/>
  <c r="C180" i="359"/>
  <c r="CB193" i="359"/>
  <c r="C193" i="359"/>
  <c r="BY163" i="359"/>
  <c r="CB191" i="359"/>
  <c r="C191" i="359"/>
  <c r="C143" i="359"/>
  <c r="C149" i="359"/>
  <c r="CB189" i="359"/>
  <c r="C189" i="359"/>
  <c r="F184" i="359"/>
  <c r="F186" i="359"/>
  <c r="F188" i="359"/>
  <c r="F190" i="359"/>
  <c r="F192" i="359"/>
  <c r="CB194" i="359"/>
  <c r="C212" i="359"/>
  <c r="C213" i="359"/>
  <c r="C214" i="359"/>
  <c r="C215" i="359"/>
  <c r="C216" i="359"/>
  <c r="C217" i="359"/>
  <c r="C218" i="359"/>
  <c r="C219" i="359"/>
  <c r="C220" i="359"/>
  <c r="C221" i="359"/>
  <c r="C222" i="359"/>
  <c r="C223" i="359"/>
  <c r="C224" i="359"/>
  <c r="C225" i="359"/>
  <c r="C226" i="359"/>
  <c r="C227" i="359"/>
  <c r="C228" i="359"/>
  <c r="C229" i="359"/>
  <c r="C230" i="359"/>
  <c r="CB195" i="359"/>
  <c r="E211" i="359"/>
  <c r="C194" i="359"/>
  <c r="CB196" i="359"/>
  <c r="BY231" i="359"/>
  <c r="CB211" i="359"/>
  <c r="F212" i="359"/>
  <c r="F213" i="359"/>
  <c r="F214" i="359"/>
  <c r="F215" i="359"/>
  <c r="F216" i="359"/>
  <c r="F217" i="359"/>
  <c r="F218" i="359"/>
  <c r="F219" i="359"/>
  <c r="F220" i="359"/>
  <c r="F221" i="359"/>
  <c r="F222" i="359"/>
  <c r="F223" i="359"/>
  <c r="F224" i="359"/>
  <c r="F225" i="359"/>
  <c r="F226" i="359"/>
  <c r="F227" i="359"/>
  <c r="F228" i="359"/>
  <c r="F229" i="359"/>
  <c r="F230" i="359"/>
  <c r="BR15" i="97"/>
  <c r="BZ26" i="97"/>
  <c r="AF54" i="364" l="1"/>
  <c r="V54" i="364"/>
  <c r="AA54" i="362"/>
  <c r="J109" i="372"/>
  <c r="AF54" i="372"/>
  <c r="J76" i="372"/>
  <c r="J75" i="365"/>
  <c r="AA54" i="370"/>
  <c r="V54" i="370"/>
  <c r="J76" i="367"/>
  <c r="J76" i="366"/>
  <c r="AK52" i="361"/>
  <c r="AP52" i="361" s="1"/>
  <c r="AK48" i="360"/>
  <c r="AP48" i="360" s="1"/>
  <c r="F75" i="360"/>
  <c r="CC75" i="360"/>
  <c r="AK52" i="359"/>
  <c r="AP52" i="359" s="1"/>
  <c r="CC75" i="359"/>
  <c r="AE100" i="360"/>
  <c r="BH99" i="360"/>
  <c r="AV99" i="360"/>
  <c r="AF100" i="360"/>
  <c r="BN99" i="360"/>
  <c r="BM99" i="360"/>
  <c r="AN99" i="360"/>
  <c r="W100" i="360"/>
  <c r="AL99" i="360"/>
  <c r="BQ99" i="360"/>
  <c r="AQ99" i="360"/>
  <c r="BU99" i="360"/>
  <c r="AN100" i="360"/>
  <c r="AO100" i="360"/>
  <c r="AY100" i="360"/>
  <c r="AZ100" i="360"/>
  <c r="AS100" i="360"/>
  <c r="AT100" i="360"/>
  <c r="BF99" i="360"/>
  <c r="R100" i="360"/>
  <c r="AQ100" i="360"/>
  <c r="B76" i="360"/>
  <c r="F48" i="275" s="1"/>
  <c r="BV100" i="360"/>
  <c r="AJ99" i="360"/>
  <c r="BP99" i="360"/>
  <c r="AF99" i="360"/>
  <c r="BS99" i="360"/>
  <c r="AD99" i="360"/>
  <c r="BI99" i="360"/>
  <c r="AI99" i="360"/>
  <c r="BE99" i="360"/>
  <c r="AV100" i="360"/>
  <c r="AW100" i="360"/>
  <c r="BG100" i="360"/>
  <c r="BH100" i="360"/>
  <c r="BH103" i="360" s="1"/>
  <c r="BA100" i="360"/>
  <c r="BB100" i="360"/>
  <c r="AX99" i="360"/>
  <c r="AW99" i="360"/>
  <c r="AZ99" i="360"/>
  <c r="BC100" i="360"/>
  <c r="BK100" i="360"/>
  <c r="AK100" i="360"/>
  <c r="BF100" i="360"/>
  <c r="X99" i="360"/>
  <c r="BK99" i="360"/>
  <c r="AX100" i="360"/>
  <c r="V99" i="360"/>
  <c r="BA99" i="360"/>
  <c r="AA99" i="360"/>
  <c r="AO99" i="360"/>
  <c r="BD100" i="360"/>
  <c r="BE100" i="360"/>
  <c r="BO100" i="360"/>
  <c r="BP100" i="360"/>
  <c r="BI100" i="360"/>
  <c r="BI103" i="360" s="1"/>
  <c r="BJ100" i="360"/>
  <c r="AP99" i="360"/>
  <c r="AG99" i="360"/>
  <c r="AR99" i="360"/>
  <c r="AY99" i="360"/>
  <c r="AL100" i="360"/>
  <c r="Z100" i="360"/>
  <c r="BC99" i="360"/>
  <c r="S100" i="360"/>
  <c r="S103" i="360" s="1"/>
  <c r="AS99" i="360"/>
  <c r="BS100" i="360"/>
  <c r="BS103" i="360" s="1"/>
  <c r="S99" i="360"/>
  <c r="Y99" i="360"/>
  <c r="BL100" i="360"/>
  <c r="BM100" i="360"/>
  <c r="BM103" i="360" s="1"/>
  <c r="BW100" i="360"/>
  <c r="BX100" i="360"/>
  <c r="BQ100" i="360"/>
  <c r="BQ103" i="360" s="1"/>
  <c r="BR100" i="360"/>
  <c r="AH99" i="360"/>
  <c r="Q99" i="360"/>
  <c r="AP100" i="360"/>
  <c r="BT99" i="360"/>
  <c r="AU99" i="360"/>
  <c r="BR99" i="360"/>
  <c r="AK99" i="360"/>
  <c r="AM100" i="360"/>
  <c r="BT100" i="360"/>
  <c r="BU100" i="360"/>
  <c r="T100" i="360"/>
  <c r="BW99" i="360"/>
  <c r="BX99" i="360"/>
  <c r="Z99" i="360"/>
  <c r="AB99" i="360"/>
  <c r="AT99" i="360"/>
  <c r="AR100" i="360"/>
  <c r="BL99" i="360"/>
  <c r="AM99" i="360"/>
  <c r="BJ99" i="360"/>
  <c r="BJ103" i="360" s="1"/>
  <c r="AC99" i="360"/>
  <c r="BO99" i="360"/>
  <c r="Q100" i="360"/>
  <c r="AA100" i="360"/>
  <c r="AB100" i="360"/>
  <c r="U100" i="360"/>
  <c r="V100" i="360"/>
  <c r="V103" i="360" s="1"/>
  <c r="AH100" i="360"/>
  <c r="R99" i="360"/>
  <c r="R103" i="360" s="1"/>
  <c r="T99" i="360"/>
  <c r="W99" i="360"/>
  <c r="W103" i="360" s="1"/>
  <c r="AG100" i="360"/>
  <c r="BK103" i="360"/>
  <c r="BU103" i="360"/>
  <c r="BD99" i="360"/>
  <c r="AE99" i="360"/>
  <c r="BB99" i="360"/>
  <c r="BB103" i="360" s="1"/>
  <c r="AU100" i="360"/>
  <c r="U99" i="360"/>
  <c r="BG99" i="360"/>
  <c r="BG103" i="360" s="1"/>
  <c r="X100" i="360"/>
  <c r="X103" i="360" s="1"/>
  <c r="Y100" i="360"/>
  <c r="AI100" i="360"/>
  <c r="AJ100" i="360"/>
  <c r="AC100" i="360"/>
  <c r="AD100" i="360"/>
  <c r="BV99" i="360"/>
  <c r="BV103" i="360" s="1"/>
  <c r="BN100" i="360"/>
  <c r="BN103" i="360" s="1"/>
  <c r="AK34" i="361"/>
  <c r="AF169" i="361"/>
  <c r="AF166" i="361"/>
  <c r="AG169" i="361"/>
  <c r="AG170" i="361" s="1"/>
  <c r="AG166" i="361"/>
  <c r="AE169" i="361"/>
  <c r="AE166" i="361"/>
  <c r="AD169" i="361"/>
  <c r="AD166" i="361"/>
  <c r="AC169" i="361"/>
  <c r="AC166" i="361"/>
  <c r="AK169" i="360"/>
  <c r="AK166" i="360"/>
  <c r="AB169" i="360"/>
  <c r="AB166" i="360"/>
  <c r="AF169" i="360"/>
  <c r="AF166" i="360"/>
  <c r="AD169" i="360"/>
  <c r="AD166" i="360"/>
  <c r="AV169" i="360"/>
  <c r="AV166" i="360"/>
  <c r="AI169" i="360"/>
  <c r="AI166" i="360"/>
  <c r="AL169" i="360"/>
  <c r="AL166" i="360"/>
  <c r="AC169" i="360"/>
  <c r="AC166" i="360"/>
  <c r="Y169" i="360"/>
  <c r="Y166" i="360"/>
  <c r="AQ169" i="360"/>
  <c r="AQ166" i="360"/>
  <c r="AY169" i="360"/>
  <c r="AY166" i="360"/>
  <c r="AS169" i="360"/>
  <c r="AS166" i="360"/>
  <c r="AE169" i="360"/>
  <c r="AE166" i="360"/>
  <c r="AJ169" i="360"/>
  <c r="AJ166" i="360"/>
  <c r="AM169" i="360"/>
  <c r="AM166" i="360"/>
  <c r="AW169" i="360"/>
  <c r="AW166" i="360"/>
  <c r="Z169" i="360"/>
  <c r="Z166" i="360"/>
  <c r="AR169" i="360"/>
  <c r="AR166" i="360"/>
  <c r="AG169" i="360"/>
  <c r="AG166" i="360"/>
  <c r="AO169" i="360"/>
  <c r="AO166" i="360"/>
  <c r="AU169" i="360"/>
  <c r="AU166" i="360"/>
  <c r="AH169" i="360"/>
  <c r="AH166" i="360"/>
  <c r="AZ169" i="360"/>
  <c r="AZ166" i="360"/>
  <c r="AP169" i="360"/>
  <c r="AP166" i="360"/>
  <c r="AT169" i="360"/>
  <c r="AT166" i="360"/>
  <c r="AN169" i="360"/>
  <c r="AN166" i="360"/>
  <c r="AX169" i="360"/>
  <c r="AX166" i="360"/>
  <c r="AA169" i="360"/>
  <c r="AA166" i="360"/>
  <c r="AG101" i="361"/>
  <c r="AG98" i="361"/>
  <c r="AE101" i="361"/>
  <c r="AE98" i="361"/>
  <c r="Z101" i="361"/>
  <c r="Z98" i="361"/>
  <c r="AF101" i="361"/>
  <c r="AF98" i="361"/>
  <c r="AD101" i="361"/>
  <c r="AD98" i="361"/>
  <c r="AA101" i="361"/>
  <c r="AA98" i="361"/>
  <c r="AC101" i="361"/>
  <c r="AC98" i="361"/>
  <c r="AB101" i="361"/>
  <c r="AB98" i="361"/>
  <c r="Y101" i="361"/>
  <c r="Y98" i="361"/>
  <c r="B211" i="361"/>
  <c r="BS236" i="361"/>
  <c r="BK236" i="361"/>
  <c r="BC236" i="361"/>
  <c r="AU236" i="361"/>
  <c r="AM236" i="361"/>
  <c r="AE236" i="361"/>
  <c r="W236" i="361"/>
  <c r="BQ235" i="361"/>
  <c r="BI235" i="361"/>
  <c r="BA235" i="361"/>
  <c r="AS235" i="361"/>
  <c r="AK235" i="361"/>
  <c r="AC235" i="361"/>
  <c r="U235" i="361"/>
  <c r="BR236" i="361"/>
  <c r="BJ236" i="361"/>
  <c r="BB236" i="361"/>
  <c r="AT236" i="361"/>
  <c r="AL236" i="361"/>
  <c r="AD236" i="361"/>
  <c r="V236" i="361"/>
  <c r="BX235" i="361"/>
  <c r="BP235" i="361"/>
  <c r="BH235" i="361"/>
  <c r="AZ235" i="361"/>
  <c r="AR235" i="361"/>
  <c r="AJ235" i="361"/>
  <c r="AB235" i="361"/>
  <c r="T235" i="361"/>
  <c r="BQ236" i="361"/>
  <c r="BQ239" i="361" s="1"/>
  <c r="BI236" i="361"/>
  <c r="BI239" i="361" s="1"/>
  <c r="BA236" i="361"/>
  <c r="AS236" i="361"/>
  <c r="AK236" i="361"/>
  <c r="AC236" i="361"/>
  <c r="AC239" i="361" s="1"/>
  <c r="U236" i="361"/>
  <c r="BW235" i="361"/>
  <c r="BO235" i="361"/>
  <c r="BG235" i="361"/>
  <c r="AY235" i="361"/>
  <c r="AQ235" i="361"/>
  <c r="AI235" i="361"/>
  <c r="AA235" i="361"/>
  <c r="S235" i="361"/>
  <c r="BX236" i="361"/>
  <c r="BP236" i="361"/>
  <c r="BH236" i="361"/>
  <c r="BH239" i="361" s="1"/>
  <c r="AZ236" i="361"/>
  <c r="AR236" i="361"/>
  <c r="AJ236" i="361"/>
  <c r="AB236" i="361"/>
  <c r="AB239" i="361" s="1"/>
  <c r="T236" i="361"/>
  <c r="BV235" i="361"/>
  <c r="BN235" i="361"/>
  <c r="BF235" i="361"/>
  <c r="AX235" i="361"/>
  <c r="AP235" i="361"/>
  <c r="AH235" i="361"/>
  <c r="Z235" i="361"/>
  <c r="R235" i="361"/>
  <c r="BW236" i="361"/>
  <c r="BO236" i="361"/>
  <c r="BO239" i="361" s="1"/>
  <c r="BG236" i="361"/>
  <c r="BG239" i="361" s="1"/>
  <c r="AY236" i="361"/>
  <c r="AQ236" i="361"/>
  <c r="AI236" i="361"/>
  <c r="AA236" i="361"/>
  <c r="AA239" i="361" s="1"/>
  <c r="S236" i="361"/>
  <c r="BU235" i="361"/>
  <c r="BM235" i="361"/>
  <c r="BE235" i="361"/>
  <c r="AW235" i="361"/>
  <c r="AO235" i="361"/>
  <c r="AG235" i="361"/>
  <c r="Y235" i="361"/>
  <c r="Q235" i="361"/>
  <c r="BV236" i="361"/>
  <c r="BN236" i="361"/>
  <c r="BN239" i="361" s="1"/>
  <c r="BF236" i="361"/>
  <c r="BF239" i="361" s="1"/>
  <c r="AX236" i="361"/>
  <c r="AP236" i="361"/>
  <c r="AH236" i="361"/>
  <c r="Z236" i="361"/>
  <c r="Z239" i="361" s="1"/>
  <c r="R236" i="361"/>
  <c r="BT235" i="361"/>
  <c r="BL235" i="361"/>
  <c r="BD235" i="361"/>
  <c r="AV235" i="361"/>
  <c r="AN235" i="361"/>
  <c r="AF235" i="361"/>
  <c r="X235" i="361"/>
  <c r="BU236" i="361"/>
  <c r="BM236" i="361"/>
  <c r="BE236" i="361"/>
  <c r="AW236" i="361"/>
  <c r="AW239" i="361" s="1"/>
  <c r="AO236" i="361"/>
  <c r="AO239" i="361" s="1"/>
  <c r="AG236" i="361"/>
  <c r="Y236" i="361"/>
  <c r="Q236" i="361"/>
  <c r="BS235" i="361"/>
  <c r="BK235" i="361"/>
  <c r="BC235" i="361"/>
  <c r="BC239" i="361" s="1"/>
  <c r="AU235" i="361"/>
  <c r="AU239" i="361" s="1"/>
  <c r="AM235" i="361"/>
  <c r="AE235" i="361"/>
  <c r="W235" i="361"/>
  <c r="V235" i="361"/>
  <c r="V239" i="361" s="1"/>
  <c r="BT236" i="361"/>
  <c r="BL236" i="361"/>
  <c r="BD236" i="361"/>
  <c r="BJ235" i="361"/>
  <c r="AV236" i="361"/>
  <c r="BB235" i="361"/>
  <c r="AN236" i="361"/>
  <c r="AT235" i="361"/>
  <c r="AF236" i="361"/>
  <c r="AL235" i="361"/>
  <c r="AL239" i="361" s="1"/>
  <c r="X236" i="361"/>
  <c r="AD235" i="361"/>
  <c r="AD239" i="361" s="1"/>
  <c r="BR235" i="361"/>
  <c r="AG239" i="361"/>
  <c r="AH239" i="361"/>
  <c r="AI239" i="361"/>
  <c r="AJ239" i="361"/>
  <c r="AS239" i="361"/>
  <c r="BB239" i="361"/>
  <c r="S239" i="361"/>
  <c r="BA239" i="361"/>
  <c r="AM239" i="361"/>
  <c r="AV239" i="361"/>
  <c r="AX239" i="361"/>
  <c r="AY239" i="361"/>
  <c r="AZ239" i="361"/>
  <c r="BJ239" i="361"/>
  <c r="R239" i="361"/>
  <c r="T239" i="361"/>
  <c r="B177" i="361"/>
  <c r="BR202" i="361"/>
  <c r="BJ202" i="361"/>
  <c r="BB202" i="361"/>
  <c r="AT202" i="361"/>
  <c r="AL202" i="361"/>
  <c r="AD202" i="361"/>
  <c r="V202" i="361"/>
  <c r="BX201" i="361"/>
  <c r="BP201" i="361"/>
  <c r="BH201" i="361"/>
  <c r="AZ201" i="361"/>
  <c r="AR201" i="361"/>
  <c r="AJ201" i="361"/>
  <c r="AB201" i="361"/>
  <c r="T201" i="361"/>
  <c r="BQ202" i="361"/>
  <c r="BI202" i="361"/>
  <c r="BA202" i="361"/>
  <c r="AS202" i="361"/>
  <c r="AK202" i="361"/>
  <c r="AC202" i="361"/>
  <c r="U202" i="361"/>
  <c r="BW201" i="361"/>
  <c r="BO201" i="361"/>
  <c r="BG201" i="361"/>
  <c r="AY201" i="361"/>
  <c r="AQ201" i="361"/>
  <c r="AI201" i="361"/>
  <c r="AA201" i="361"/>
  <c r="S201" i="361"/>
  <c r="BX202" i="361"/>
  <c r="BP202" i="361"/>
  <c r="BH202" i="361"/>
  <c r="AZ202" i="361"/>
  <c r="AR202" i="361"/>
  <c r="AJ202" i="361"/>
  <c r="AB202" i="361"/>
  <c r="AB205" i="361" s="1"/>
  <c r="T202" i="361"/>
  <c r="BV201" i="361"/>
  <c r="BN201" i="361"/>
  <c r="BF201" i="361"/>
  <c r="AX201" i="361"/>
  <c r="AP201" i="361"/>
  <c r="AH201" i="361"/>
  <c r="Z201" i="361"/>
  <c r="R201" i="361"/>
  <c r="BW202" i="361"/>
  <c r="BO202" i="361"/>
  <c r="BG202" i="361"/>
  <c r="BG205" i="361" s="1"/>
  <c r="AY202" i="361"/>
  <c r="AY205" i="361" s="1"/>
  <c r="AQ202" i="361"/>
  <c r="AQ205" i="361" s="1"/>
  <c r="AI202" i="361"/>
  <c r="AI205" i="361" s="1"/>
  <c r="AA202" i="361"/>
  <c r="AA205" i="361" s="1"/>
  <c r="S202" i="361"/>
  <c r="S205" i="361" s="1"/>
  <c r="BU201" i="361"/>
  <c r="BM201" i="361"/>
  <c r="BE201" i="361"/>
  <c r="AW201" i="361"/>
  <c r="AO201" i="361"/>
  <c r="AG201" i="361"/>
  <c r="Y201" i="361"/>
  <c r="Q201" i="361"/>
  <c r="BV202" i="361"/>
  <c r="BN202" i="361"/>
  <c r="BF202" i="361"/>
  <c r="BF205" i="361" s="1"/>
  <c r="AX202" i="361"/>
  <c r="AX205" i="361" s="1"/>
  <c r="AP202" i="361"/>
  <c r="AH202" i="361"/>
  <c r="AH205" i="361" s="1"/>
  <c r="Z202" i="361"/>
  <c r="Z205" i="361" s="1"/>
  <c r="R202" i="361"/>
  <c r="BT201" i="361"/>
  <c r="BL201" i="361"/>
  <c r="BD201" i="361"/>
  <c r="AV201" i="361"/>
  <c r="AN201" i="361"/>
  <c r="AF201" i="361"/>
  <c r="X201" i="361"/>
  <c r="BU202" i="361"/>
  <c r="BM202" i="361"/>
  <c r="BE202" i="361"/>
  <c r="AW202" i="361"/>
  <c r="AO202" i="361"/>
  <c r="AG202" i="361"/>
  <c r="Y202" i="361"/>
  <c r="Q202" i="361"/>
  <c r="BS201" i="361"/>
  <c r="BK201" i="361"/>
  <c r="BC201" i="361"/>
  <c r="AU201" i="361"/>
  <c r="AM201" i="361"/>
  <c r="AE201" i="361"/>
  <c r="W201" i="361"/>
  <c r="BT202" i="361"/>
  <c r="BL202" i="361"/>
  <c r="BL205" i="361" s="1"/>
  <c r="BD202" i="361"/>
  <c r="AV202" i="361"/>
  <c r="AN202" i="361"/>
  <c r="AN205" i="361" s="1"/>
  <c r="AF202" i="361"/>
  <c r="X202" i="361"/>
  <c r="BR201" i="361"/>
  <c r="BJ201" i="361"/>
  <c r="BB201" i="361"/>
  <c r="AT201" i="361"/>
  <c r="AL201" i="361"/>
  <c r="AL205" i="361" s="1"/>
  <c r="AD201" i="361"/>
  <c r="AD205" i="361" s="1"/>
  <c r="V201" i="361"/>
  <c r="BC202" i="361"/>
  <c r="BC205" i="361" s="1"/>
  <c r="BI201" i="361"/>
  <c r="AU202" i="361"/>
  <c r="BA201" i="361"/>
  <c r="AE202" i="361"/>
  <c r="AE205" i="361" s="1"/>
  <c r="AK201" i="361"/>
  <c r="AM202" i="361"/>
  <c r="W202" i="361"/>
  <c r="AC201" i="361"/>
  <c r="U201" i="361"/>
  <c r="BS202" i="361"/>
  <c r="BS205" i="361" s="1"/>
  <c r="AS201" i="361"/>
  <c r="BK202" i="361"/>
  <c r="BK205" i="361" s="1"/>
  <c r="BQ201" i="361"/>
  <c r="B75" i="361"/>
  <c r="BU100" i="361"/>
  <c r="BM100" i="361"/>
  <c r="BE100" i="361"/>
  <c r="AW100" i="361"/>
  <c r="AO100" i="361"/>
  <c r="AG100" i="361"/>
  <c r="Y100" i="361"/>
  <c r="Q100" i="361"/>
  <c r="BR100" i="361"/>
  <c r="BJ100" i="361"/>
  <c r="BB100" i="361"/>
  <c r="AT100" i="361"/>
  <c r="AL100" i="361"/>
  <c r="AD100" i="361"/>
  <c r="V100" i="361"/>
  <c r="BX99" i="361"/>
  <c r="BP99" i="361"/>
  <c r="BH99" i="361"/>
  <c r="BQ100" i="361"/>
  <c r="BI100" i="361"/>
  <c r="BA100" i="361"/>
  <c r="AS100" i="361"/>
  <c r="AK100" i="361"/>
  <c r="AC100" i="361"/>
  <c r="U100" i="361"/>
  <c r="BW99" i="361"/>
  <c r="BO99" i="361"/>
  <c r="BG99" i="361"/>
  <c r="AY99" i="361"/>
  <c r="BX100" i="361"/>
  <c r="BP100" i="361"/>
  <c r="BH100" i="361"/>
  <c r="BH103" i="361" s="1"/>
  <c r="AZ100" i="361"/>
  <c r="AR100" i="361"/>
  <c r="AJ100" i="361"/>
  <c r="AB100" i="361"/>
  <c r="T100" i="361"/>
  <c r="BW100" i="361"/>
  <c r="BW103" i="361" s="1"/>
  <c r="BO100" i="361"/>
  <c r="BG100" i="361"/>
  <c r="AY100" i="361"/>
  <c r="AQ100" i="361"/>
  <c r="AI100" i="361"/>
  <c r="AA100" i="361"/>
  <c r="BF100" i="361"/>
  <c r="AM100" i="361"/>
  <c r="R100" i="361"/>
  <c r="BQ99" i="361"/>
  <c r="BE99" i="361"/>
  <c r="AV99" i="361"/>
  <c r="AN99" i="361"/>
  <c r="AF99" i="361"/>
  <c r="X99" i="361"/>
  <c r="AT99" i="361"/>
  <c r="BD100" i="361"/>
  <c r="AH100" i="361"/>
  <c r="BN99" i="361"/>
  <c r="BD99" i="361"/>
  <c r="AU99" i="361"/>
  <c r="AM99" i="361"/>
  <c r="AE99" i="361"/>
  <c r="W99" i="361"/>
  <c r="BC100" i="361"/>
  <c r="AD99" i="361"/>
  <c r="BT100" i="361"/>
  <c r="AX100" i="361"/>
  <c r="AE100" i="361"/>
  <c r="BV99" i="361"/>
  <c r="BL99" i="361"/>
  <c r="BB99" i="361"/>
  <c r="AS99" i="361"/>
  <c r="AK99" i="361"/>
  <c r="AK103" i="361" s="1"/>
  <c r="AC99" i="361"/>
  <c r="U99" i="361"/>
  <c r="BM99" i="361"/>
  <c r="BM103" i="361" s="1"/>
  <c r="V99" i="361"/>
  <c r="BS100" i="361"/>
  <c r="AV100" i="361"/>
  <c r="AV103" i="361" s="1"/>
  <c r="Z100" i="361"/>
  <c r="BU99" i="361"/>
  <c r="BK99" i="361"/>
  <c r="BA99" i="361"/>
  <c r="AR99" i="361"/>
  <c r="AJ99" i="361"/>
  <c r="AB99" i="361"/>
  <c r="T99" i="361"/>
  <c r="BJ99" i="361"/>
  <c r="BV100" i="361"/>
  <c r="AL99" i="361"/>
  <c r="AL103" i="361" s="1"/>
  <c r="BN100" i="361"/>
  <c r="AU100" i="361"/>
  <c r="AU103" i="361" s="1"/>
  <c r="X100" i="361"/>
  <c r="X103" i="361" s="1"/>
  <c r="BT99" i="361"/>
  <c r="AZ99" i="361"/>
  <c r="AQ99" i="361"/>
  <c r="AI99" i="361"/>
  <c r="AI103" i="361" s="1"/>
  <c r="AA99" i="361"/>
  <c r="S99" i="361"/>
  <c r="BL100" i="361"/>
  <c r="AP100" i="361"/>
  <c r="W100" i="361"/>
  <c r="BS99" i="361"/>
  <c r="BI99" i="361"/>
  <c r="AX99" i="361"/>
  <c r="AX103" i="361" s="1"/>
  <c r="AP99" i="361"/>
  <c r="AH99" i="361"/>
  <c r="Z99" i="361"/>
  <c r="R99" i="361"/>
  <c r="BC99" i="361"/>
  <c r="BK100" i="361"/>
  <c r="AN100" i="361"/>
  <c r="AN103" i="361" s="1"/>
  <c r="S100" i="361"/>
  <c r="S103" i="361" s="1"/>
  <c r="BR99" i="361"/>
  <c r="BF99" i="361"/>
  <c r="BF103" i="361" s="1"/>
  <c r="AW99" i="361"/>
  <c r="AO99" i="361"/>
  <c r="AG99" i="361"/>
  <c r="Y99" i="361"/>
  <c r="Q99" i="361"/>
  <c r="AF100" i="361"/>
  <c r="AF239" i="361"/>
  <c r="AP205" i="361"/>
  <c r="AQ239" i="361"/>
  <c r="AR239" i="361"/>
  <c r="BB205" i="361"/>
  <c r="AT239" i="361"/>
  <c r="BR239" i="361"/>
  <c r="BM205" i="361"/>
  <c r="BM239" i="361"/>
  <c r="BN205" i="361"/>
  <c r="BO205" i="361"/>
  <c r="BQ205" i="361"/>
  <c r="B109" i="361"/>
  <c r="BV134" i="361"/>
  <c r="BN134" i="361"/>
  <c r="BF134" i="361"/>
  <c r="AX134" i="361"/>
  <c r="AP134" i="361"/>
  <c r="AH134" i="361"/>
  <c r="Z134" i="361"/>
  <c r="R134" i="361"/>
  <c r="BT133" i="361"/>
  <c r="BL133" i="361"/>
  <c r="BD133" i="361"/>
  <c r="AV133" i="361"/>
  <c r="AN133" i="361"/>
  <c r="AF133" i="361"/>
  <c r="X133" i="361"/>
  <c r="BU134" i="361"/>
  <c r="BM134" i="361"/>
  <c r="BE134" i="361"/>
  <c r="AW134" i="361"/>
  <c r="AO134" i="361"/>
  <c r="AG134" i="361"/>
  <c r="Y134" i="361"/>
  <c r="Q134" i="361"/>
  <c r="BS133" i="361"/>
  <c r="BK133" i="361"/>
  <c r="BC133" i="361"/>
  <c r="AU133" i="361"/>
  <c r="BT134" i="361"/>
  <c r="BT137" i="361" s="1"/>
  <c r="BL134" i="361"/>
  <c r="BL137" i="361" s="1"/>
  <c r="BD134" i="361"/>
  <c r="AV134" i="361"/>
  <c r="AN134" i="361"/>
  <c r="BS134" i="361"/>
  <c r="BK134" i="361"/>
  <c r="BC134" i="361"/>
  <c r="AU134" i="361"/>
  <c r="AM134" i="361"/>
  <c r="AE134" i="361"/>
  <c r="W134" i="361"/>
  <c r="BQ133" i="361"/>
  <c r="BI133" i="361"/>
  <c r="BA133" i="361"/>
  <c r="AS133" i="361"/>
  <c r="AK133" i="361"/>
  <c r="AC133" i="361"/>
  <c r="U133" i="361"/>
  <c r="BR134" i="361"/>
  <c r="BJ134" i="361"/>
  <c r="BB134" i="361"/>
  <c r="AT134" i="361"/>
  <c r="AL134" i="361"/>
  <c r="AD134" i="361"/>
  <c r="V134" i="361"/>
  <c r="BX133" i="361"/>
  <c r="BP133" i="361"/>
  <c r="BH133" i="361"/>
  <c r="AZ133" i="361"/>
  <c r="AR133" i="361"/>
  <c r="AJ133" i="361"/>
  <c r="AB133" i="361"/>
  <c r="T133" i="361"/>
  <c r="BQ134" i="361"/>
  <c r="BI134" i="361"/>
  <c r="BA134" i="361"/>
  <c r="BA137" i="361" s="1"/>
  <c r="AS134" i="361"/>
  <c r="AK134" i="361"/>
  <c r="AC134" i="361"/>
  <c r="U134" i="361"/>
  <c r="U137" i="361" s="1"/>
  <c r="BW133" i="361"/>
  <c r="BO133" i="361"/>
  <c r="BG133" i="361"/>
  <c r="AY133" i="361"/>
  <c r="AQ133" i="361"/>
  <c r="AI133" i="361"/>
  <c r="AA133" i="361"/>
  <c r="S133" i="361"/>
  <c r="BX134" i="361"/>
  <c r="BP134" i="361"/>
  <c r="BH134" i="361"/>
  <c r="AZ134" i="361"/>
  <c r="AR134" i="361"/>
  <c r="AJ134" i="361"/>
  <c r="AB134" i="361"/>
  <c r="T134" i="361"/>
  <c r="T137" i="361" s="1"/>
  <c r="BV133" i="361"/>
  <c r="BN133" i="361"/>
  <c r="BF133" i="361"/>
  <c r="AX133" i="361"/>
  <c r="AP133" i="361"/>
  <c r="AH133" i="361"/>
  <c r="Z133" i="361"/>
  <c r="R133" i="361"/>
  <c r="BO134" i="361"/>
  <c r="S134" i="361"/>
  <c r="BB133" i="361"/>
  <c r="AD133" i="361"/>
  <c r="W133" i="361"/>
  <c r="BG134" i="361"/>
  <c r="BG137" i="361" s="1"/>
  <c r="AW133" i="361"/>
  <c r="Y133" i="361"/>
  <c r="Y137" i="361" s="1"/>
  <c r="AQ134" i="361"/>
  <c r="BU133" i="361"/>
  <c r="AO133" i="361"/>
  <c r="V133" i="361"/>
  <c r="V137" i="361" s="1"/>
  <c r="AT133" i="361"/>
  <c r="AI134" i="361"/>
  <c r="AI137" i="361" s="1"/>
  <c r="BR133" i="361"/>
  <c r="AM133" i="361"/>
  <c r="Q133" i="361"/>
  <c r="AF134" i="361"/>
  <c r="AF137" i="361" s="1"/>
  <c r="BM133" i="361"/>
  <c r="BM137" i="361" s="1"/>
  <c r="AL133" i="361"/>
  <c r="AA134" i="361"/>
  <c r="BJ133" i="361"/>
  <c r="AG133" i="361"/>
  <c r="AG137" i="361" s="1"/>
  <c r="AY134" i="361"/>
  <c r="BW134" i="361"/>
  <c r="BW137" i="361" s="1"/>
  <c r="X134" i="361"/>
  <c r="BE133" i="361"/>
  <c r="BE137" i="361" s="1"/>
  <c r="AE133" i="361"/>
  <c r="BP103" i="361"/>
  <c r="BA103" i="361"/>
  <c r="V205" i="361"/>
  <c r="R205" i="361"/>
  <c r="U205" i="361"/>
  <c r="AJ103" i="361"/>
  <c r="AN137" i="361"/>
  <c r="BC103" i="361"/>
  <c r="AN239" i="361"/>
  <c r="AP239" i="361"/>
  <c r="BJ103" i="361"/>
  <c r="AW103" i="361"/>
  <c r="AB103" i="361"/>
  <c r="BR103" i="361"/>
  <c r="BO103" i="361"/>
  <c r="BD137" i="361"/>
  <c r="AS103" i="361"/>
  <c r="AH137" i="361"/>
  <c r="BT205" i="361"/>
  <c r="X205" i="361"/>
  <c r="BK239" i="361"/>
  <c r="BT239" i="361"/>
  <c r="BU205" i="361"/>
  <c r="BU239" i="361"/>
  <c r="BV205" i="361"/>
  <c r="BV239" i="361"/>
  <c r="BW205" i="361"/>
  <c r="BW239" i="361"/>
  <c r="BX205" i="361"/>
  <c r="BX239" i="361"/>
  <c r="AP103" i="361"/>
  <c r="B143" i="361"/>
  <c r="BU168" i="361"/>
  <c r="BM168" i="361"/>
  <c r="BE168" i="361"/>
  <c r="AW168" i="361"/>
  <c r="AO168" i="361"/>
  <c r="AG168" i="361"/>
  <c r="Y168" i="361"/>
  <c r="Q168" i="361"/>
  <c r="BS167" i="361"/>
  <c r="BK167" i="361"/>
  <c r="BC167" i="361"/>
  <c r="AU167" i="361"/>
  <c r="AM167" i="361"/>
  <c r="AE167" i="361"/>
  <c r="W167" i="361"/>
  <c r="BT168" i="361"/>
  <c r="BL168" i="361"/>
  <c r="BD168" i="361"/>
  <c r="AV168" i="361"/>
  <c r="AN168" i="361"/>
  <c r="AF168" i="361"/>
  <c r="X168" i="361"/>
  <c r="BR167" i="361"/>
  <c r="BJ167" i="361"/>
  <c r="BB167" i="361"/>
  <c r="AT167" i="361"/>
  <c r="AL167" i="361"/>
  <c r="AD167" i="361"/>
  <c r="V167" i="361"/>
  <c r="BS168" i="361"/>
  <c r="BK168" i="361"/>
  <c r="BC168" i="361"/>
  <c r="AU168" i="361"/>
  <c r="AM168" i="361"/>
  <c r="AE168" i="361"/>
  <c r="W168" i="361"/>
  <c r="BQ167" i="361"/>
  <c r="BI167" i="361"/>
  <c r="BA167" i="361"/>
  <c r="AS167" i="361"/>
  <c r="AK167" i="361"/>
  <c r="AC167" i="361"/>
  <c r="U167" i="361"/>
  <c r="BR168" i="361"/>
  <c r="BJ168" i="361"/>
  <c r="BJ171" i="361" s="1"/>
  <c r="BB168" i="361"/>
  <c r="AT168" i="361"/>
  <c r="AL168" i="361"/>
  <c r="AD168" i="361"/>
  <c r="V168" i="361"/>
  <c r="BX167" i="361"/>
  <c r="BP167" i="361"/>
  <c r="BH167" i="361"/>
  <c r="AZ167" i="361"/>
  <c r="AR167" i="361"/>
  <c r="AJ167" i="361"/>
  <c r="AB167" i="361"/>
  <c r="T167" i="361"/>
  <c r="BQ168" i="361"/>
  <c r="BI168" i="361"/>
  <c r="BI171" i="361" s="1"/>
  <c r="BA168" i="361"/>
  <c r="AS168" i="361"/>
  <c r="AK168" i="361"/>
  <c r="AC168" i="361"/>
  <c r="U168" i="361"/>
  <c r="U171" i="361" s="1"/>
  <c r="BW167" i="361"/>
  <c r="BO167" i="361"/>
  <c r="BG167" i="361"/>
  <c r="AY167" i="361"/>
  <c r="AQ167" i="361"/>
  <c r="AI167" i="361"/>
  <c r="AA167" i="361"/>
  <c r="S167" i="361"/>
  <c r="BX168" i="361"/>
  <c r="BX171" i="361" s="1"/>
  <c r="BP168" i="361"/>
  <c r="BH168" i="361"/>
  <c r="AZ168" i="361"/>
  <c r="AZ171" i="361" s="1"/>
  <c r="AR168" i="361"/>
  <c r="AJ168" i="361"/>
  <c r="AB168" i="361"/>
  <c r="T168" i="361"/>
  <c r="BV167" i="361"/>
  <c r="BN167" i="361"/>
  <c r="BF167" i="361"/>
  <c r="AX167" i="361"/>
  <c r="AP167" i="361"/>
  <c r="AH167" i="361"/>
  <c r="Z167" i="361"/>
  <c r="R167" i="361"/>
  <c r="BW168" i="361"/>
  <c r="BW171" i="361" s="1"/>
  <c r="BO168" i="361"/>
  <c r="BO171" i="361" s="1"/>
  <c r="BG168" i="361"/>
  <c r="BG171" i="361" s="1"/>
  <c r="AY168" i="361"/>
  <c r="AY171" i="361" s="1"/>
  <c r="AQ168" i="361"/>
  <c r="AQ171" i="361" s="1"/>
  <c r="AI168" i="361"/>
  <c r="AI171" i="361" s="1"/>
  <c r="AA168" i="361"/>
  <c r="AA171" i="361" s="1"/>
  <c r="S168" i="361"/>
  <c r="S171" i="361" s="1"/>
  <c r="BU167" i="361"/>
  <c r="BM167" i="361"/>
  <c r="BE167" i="361"/>
  <c r="AW167" i="361"/>
  <c r="AO167" i="361"/>
  <c r="AG167" i="361"/>
  <c r="Y167" i="361"/>
  <c r="Q167" i="361"/>
  <c r="BN168" i="361"/>
  <c r="BN171" i="361" s="1"/>
  <c r="BF168" i="361"/>
  <c r="BT167" i="361"/>
  <c r="AP168" i="361"/>
  <c r="AP171" i="361" s="1"/>
  <c r="BD167" i="361"/>
  <c r="AH168" i="361"/>
  <c r="AH171" i="361" s="1"/>
  <c r="AV167" i="361"/>
  <c r="AX168" i="361"/>
  <c r="Z168" i="361"/>
  <c r="AN167" i="361"/>
  <c r="R168" i="361"/>
  <c r="AF167" i="361"/>
  <c r="BV168" i="361"/>
  <c r="X167" i="361"/>
  <c r="BL167" i="361"/>
  <c r="AZ103" i="361"/>
  <c r="AA54" i="361"/>
  <c r="F62" i="361" a="1"/>
  <c r="F62" i="361" s="1"/>
  <c r="J62" i="361" s="1"/>
  <c r="J62" i="275" s="1"/>
  <c r="Q101" i="361"/>
  <c r="F63" i="361" a="1"/>
  <c r="F63" i="361" s="1"/>
  <c r="Q135" i="361"/>
  <c r="AF54" i="361"/>
  <c r="F65" i="361" a="1"/>
  <c r="F65" i="361" s="1"/>
  <c r="Q203" i="361"/>
  <c r="Q205" i="361" s="1"/>
  <c r="F66" i="361" a="1"/>
  <c r="F66" i="361" s="1"/>
  <c r="I66" i="361" s="1"/>
  <c r="V66" i="275" s="1"/>
  <c r="Q237" i="361"/>
  <c r="Q239" i="361" s="1"/>
  <c r="BA103" i="360"/>
  <c r="BD103" i="360"/>
  <c r="BF103" i="360"/>
  <c r="BE103" i="360"/>
  <c r="AA54" i="360"/>
  <c r="AJ101" i="360"/>
  <c r="AJ98" i="360"/>
  <c r="AM101" i="360"/>
  <c r="AM98" i="360"/>
  <c r="AG101" i="360"/>
  <c r="AG98" i="360"/>
  <c r="AP101" i="360"/>
  <c r="AP98" i="360"/>
  <c r="AL101" i="360"/>
  <c r="AL98" i="360"/>
  <c r="AY101" i="360"/>
  <c r="AY98" i="360"/>
  <c r="AR101" i="360"/>
  <c r="AR98" i="360"/>
  <c r="AZ101" i="360"/>
  <c r="AZ98" i="360"/>
  <c r="AE101" i="360"/>
  <c r="AE98" i="360"/>
  <c r="AO101" i="360"/>
  <c r="AO98" i="360"/>
  <c r="AX101" i="360"/>
  <c r="AX98" i="360"/>
  <c r="AT101" i="360"/>
  <c r="AT98" i="360"/>
  <c r="AK101" i="360"/>
  <c r="AK98" i="360"/>
  <c r="AI101" i="360"/>
  <c r="AI98" i="360"/>
  <c r="AA101" i="360"/>
  <c r="AA98" i="360"/>
  <c r="AD101" i="360"/>
  <c r="AD98" i="360"/>
  <c r="AV101" i="360"/>
  <c r="AV98" i="360"/>
  <c r="AS101" i="360"/>
  <c r="AS98" i="360"/>
  <c r="AW101" i="360"/>
  <c r="AW98" i="360"/>
  <c r="AN101" i="360"/>
  <c r="AN98" i="360"/>
  <c r="AQ101" i="360"/>
  <c r="AQ98" i="360"/>
  <c r="AU101" i="360"/>
  <c r="AU98" i="360"/>
  <c r="Z101" i="360"/>
  <c r="Z98" i="360"/>
  <c r="AH101" i="360"/>
  <c r="AH98" i="360"/>
  <c r="AF101" i="360"/>
  <c r="AF98" i="360"/>
  <c r="AC101" i="360"/>
  <c r="AC98" i="360"/>
  <c r="AB101" i="360"/>
  <c r="AB98" i="360"/>
  <c r="Y101" i="360"/>
  <c r="Y98" i="360"/>
  <c r="B211" i="360"/>
  <c r="BV236" i="360"/>
  <c r="BN236" i="360"/>
  <c r="BF236" i="360"/>
  <c r="AX236" i="360"/>
  <c r="AP236" i="360"/>
  <c r="AH236" i="360"/>
  <c r="Z236" i="360"/>
  <c r="R236" i="360"/>
  <c r="BT235" i="360"/>
  <c r="BL235" i="360"/>
  <c r="BD235" i="360"/>
  <c r="AV235" i="360"/>
  <c r="AN235" i="360"/>
  <c r="AF235" i="360"/>
  <c r="X235" i="360"/>
  <c r="BU236" i="360"/>
  <c r="BM236" i="360"/>
  <c r="BE236" i="360"/>
  <c r="AW236" i="360"/>
  <c r="AO236" i="360"/>
  <c r="AG236" i="360"/>
  <c r="Y236" i="360"/>
  <c r="Q236" i="360"/>
  <c r="BS235" i="360"/>
  <c r="BK235" i="360"/>
  <c r="BC235" i="360"/>
  <c r="AU235" i="360"/>
  <c r="AM235" i="360"/>
  <c r="AE235" i="360"/>
  <c r="W235" i="360"/>
  <c r="BT236" i="360"/>
  <c r="BL236" i="360"/>
  <c r="BD236" i="360"/>
  <c r="AV236" i="360"/>
  <c r="AN236" i="360"/>
  <c r="AF236" i="360"/>
  <c r="X236" i="360"/>
  <c r="BR235" i="360"/>
  <c r="BJ235" i="360"/>
  <c r="BB235" i="360"/>
  <c r="AT235" i="360"/>
  <c r="AL235" i="360"/>
  <c r="AD235" i="360"/>
  <c r="V235" i="360"/>
  <c r="BS236" i="360"/>
  <c r="BK236" i="360"/>
  <c r="BC236" i="360"/>
  <c r="AU236" i="360"/>
  <c r="AU239" i="360" s="1"/>
  <c r="AM236" i="360"/>
  <c r="AE236" i="360"/>
  <c r="AE239" i="360" s="1"/>
  <c r="W236" i="360"/>
  <c r="BQ235" i="360"/>
  <c r="BI235" i="360"/>
  <c r="BA235" i="360"/>
  <c r="AS235" i="360"/>
  <c r="AK235" i="360"/>
  <c r="AC235" i="360"/>
  <c r="U235" i="360"/>
  <c r="BR236" i="360"/>
  <c r="BJ236" i="360"/>
  <c r="BB236" i="360"/>
  <c r="AT236" i="360"/>
  <c r="AT239" i="360" s="1"/>
  <c r="AL236" i="360"/>
  <c r="AD236" i="360"/>
  <c r="V236" i="360"/>
  <c r="V239" i="360" s="1"/>
  <c r="BX235" i="360"/>
  <c r="BP235" i="360"/>
  <c r="BH235" i="360"/>
  <c r="AZ235" i="360"/>
  <c r="AR235" i="360"/>
  <c r="AJ235" i="360"/>
  <c r="AB235" i="360"/>
  <c r="T235" i="360"/>
  <c r="BX236" i="360"/>
  <c r="BP236" i="360"/>
  <c r="BH236" i="360"/>
  <c r="AZ236" i="360"/>
  <c r="AR236" i="360"/>
  <c r="AR239" i="360" s="1"/>
  <c r="AJ236" i="360"/>
  <c r="AJ239" i="360" s="1"/>
  <c r="AB236" i="360"/>
  <c r="T236" i="360"/>
  <c r="T239" i="360" s="1"/>
  <c r="BV235" i="360"/>
  <c r="BN235" i="360"/>
  <c r="BF235" i="360"/>
  <c r="AX235" i="360"/>
  <c r="AP235" i="360"/>
  <c r="AH235" i="360"/>
  <c r="AH239" i="360" s="1"/>
  <c r="Z235" i="360"/>
  <c r="R235" i="360"/>
  <c r="R239" i="360" s="1"/>
  <c r="BW236" i="360"/>
  <c r="BO236" i="360"/>
  <c r="BG236" i="360"/>
  <c r="AY236" i="360"/>
  <c r="AQ236" i="360"/>
  <c r="AI236" i="360"/>
  <c r="AA236" i="360"/>
  <c r="S236" i="360"/>
  <c r="BU235" i="360"/>
  <c r="BM235" i="360"/>
  <c r="BE235" i="360"/>
  <c r="AW235" i="360"/>
  <c r="AW239" i="360" s="1"/>
  <c r="AO235" i="360"/>
  <c r="AG235" i="360"/>
  <c r="Y235" i="360"/>
  <c r="Q235" i="360"/>
  <c r="Q239" i="360" s="1"/>
  <c r="BQ236" i="360"/>
  <c r="BQ239" i="360" s="1"/>
  <c r="S235" i="360"/>
  <c r="AY235" i="360"/>
  <c r="BI236" i="360"/>
  <c r="BI239" i="360" s="1"/>
  <c r="BW235" i="360"/>
  <c r="BA236" i="360"/>
  <c r="BA239" i="360" s="1"/>
  <c r="BO235" i="360"/>
  <c r="AK236" i="360"/>
  <c r="AK239" i="360" s="1"/>
  <c r="AS236" i="360"/>
  <c r="AS239" i="360" s="1"/>
  <c r="BG235" i="360"/>
  <c r="AC236" i="360"/>
  <c r="AQ235" i="360"/>
  <c r="AA235" i="360"/>
  <c r="U236" i="360"/>
  <c r="U239" i="360" s="1"/>
  <c r="AI235" i="360"/>
  <c r="AB239" i="360"/>
  <c r="AN239" i="360"/>
  <c r="AL239" i="360"/>
  <c r="AX239" i="360"/>
  <c r="AZ239" i="360"/>
  <c r="AF239" i="360"/>
  <c r="W239" i="360"/>
  <c r="BL239" i="360"/>
  <c r="BC239" i="360"/>
  <c r="BE239" i="360"/>
  <c r="BF239" i="360"/>
  <c r="BH239" i="360"/>
  <c r="BT239" i="360"/>
  <c r="X239" i="360"/>
  <c r="BB239" i="360"/>
  <c r="BM239" i="360"/>
  <c r="BN239" i="360"/>
  <c r="BP239" i="360"/>
  <c r="V54" i="360"/>
  <c r="BK239" i="360"/>
  <c r="BJ239" i="360"/>
  <c r="BS239" i="360"/>
  <c r="BU239" i="360"/>
  <c r="BV239" i="360"/>
  <c r="BW239" i="360"/>
  <c r="BX239" i="360"/>
  <c r="BR239" i="360"/>
  <c r="B109" i="360"/>
  <c r="BX134" i="360"/>
  <c r="BP134" i="360"/>
  <c r="BH134" i="360"/>
  <c r="BW134" i="360"/>
  <c r="BO134" i="360"/>
  <c r="BG134" i="360"/>
  <c r="AY134" i="360"/>
  <c r="AQ134" i="360"/>
  <c r="AI134" i="360"/>
  <c r="AA134" i="360"/>
  <c r="S134" i="360"/>
  <c r="BU133" i="360"/>
  <c r="BM133" i="360"/>
  <c r="BE133" i="360"/>
  <c r="AW133" i="360"/>
  <c r="AO133" i="360"/>
  <c r="AG133" i="360"/>
  <c r="Y133" i="360"/>
  <c r="Q133" i="360"/>
  <c r="BV134" i="360"/>
  <c r="BN134" i="360"/>
  <c r="BF134" i="360"/>
  <c r="AX134" i="360"/>
  <c r="AP134" i="360"/>
  <c r="AH134" i="360"/>
  <c r="Z134" i="360"/>
  <c r="R134" i="360"/>
  <c r="BT133" i="360"/>
  <c r="BL133" i="360"/>
  <c r="BD133" i="360"/>
  <c r="AV133" i="360"/>
  <c r="AN133" i="360"/>
  <c r="AF133" i="360"/>
  <c r="X133" i="360"/>
  <c r="BU134" i="360"/>
  <c r="BU137" i="360" s="1"/>
  <c r="BM134" i="360"/>
  <c r="BM137" i="360" s="1"/>
  <c r="BE134" i="360"/>
  <c r="BE137" i="360" s="1"/>
  <c r="AW134" i="360"/>
  <c r="AW137" i="360" s="1"/>
  <c r="AO134" i="360"/>
  <c r="AG134" i="360"/>
  <c r="Y134" i="360"/>
  <c r="Y137" i="360" s="1"/>
  <c r="Q134" i="360"/>
  <c r="BS133" i="360"/>
  <c r="BK133" i="360"/>
  <c r="BC133" i="360"/>
  <c r="AU133" i="360"/>
  <c r="AM133" i="360"/>
  <c r="AE133" i="360"/>
  <c r="W133" i="360"/>
  <c r="BT134" i="360"/>
  <c r="BT137" i="360" s="1"/>
  <c r="BL134" i="360"/>
  <c r="BL137" i="360" s="1"/>
  <c r="BD134" i="360"/>
  <c r="BD137" i="360" s="1"/>
  <c r="AV134" i="360"/>
  <c r="AV137" i="360" s="1"/>
  <c r="AN134" i="360"/>
  <c r="AF134" i="360"/>
  <c r="X134" i="360"/>
  <c r="BR133" i="360"/>
  <c r="BJ133" i="360"/>
  <c r="BB133" i="360"/>
  <c r="AT133" i="360"/>
  <c r="AL133" i="360"/>
  <c r="AD133" i="360"/>
  <c r="V133" i="360"/>
  <c r="BR134" i="360"/>
  <c r="BJ134" i="360"/>
  <c r="BB134" i="360"/>
  <c r="AT134" i="360"/>
  <c r="AT137" i="360" s="1"/>
  <c r="AL134" i="360"/>
  <c r="AD134" i="360"/>
  <c r="V134" i="360"/>
  <c r="BX133" i="360"/>
  <c r="BP133" i="360"/>
  <c r="BH133" i="360"/>
  <c r="AZ133" i="360"/>
  <c r="AR133" i="360"/>
  <c r="AJ133" i="360"/>
  <c r="AB133" i="360"/>
  <c r="T133" i="360"/>
  <c r="BQ134" i="360"/>
  <c r="BI134" i="360"/>
  <c r="BA134" i="360"/>
  <c r="AS134" i="360"/>
  <c r="AK134" i="360"/>
  <c r="AC134" i="360"/>
  <c r="U134" i="360"/>
  <c r="BW133" i="360"/>
  <c r="BO133" i="360"/>
  <c r="BG133" i="360"/>
  <c r="AY133" i="360"/>
  <c r="AQ133" i="360"/>
  <c r="AI133" i="360"/>
  <c r="AI137" i="360" s="1"/>
  <c r="AA133" i="360"/>
  <c r="S133" i="360"/>
  <c r="AM134" i="360"/>
  <c r="AM137" i="360" s="1"/>
  <c r="BC134" i="360"/>
  <c r="BC137" i="360" s="1"/>
  <c r="W134" i="360"/>
  <c r="BF133" i="360"/>
  <c r="Z133" i="360"/>
  <c r="AZ134" i="360"/>
  <c r="AZ137" i="360" s="1"/>
  <c r="T134" i="360"/>
  <c r="T137" i="360" s="1"/>
  <c r="BA133" i="360"/>
  <c r="U133" i="360"/>
  <c r="BV133" i="360"/>
  <c r="AU134" i="360"/>
  <c r="AU137" i="360" s="1"/>
  <c r="AX133" i="360"/>
  <c r="R133" i="360"/>
  <c r="AR134" i="360"/>
  <c r="AS133" i="360"/>
  <c r="AP133" i="360"/>
  <c r="AJ134" i="360"/>
  <c r="AJ137" i="360" s="1"/>
  <c r="BQ133" i="360"/>
  <c r="AK133" i="360"/>
  <c r="BK134" i="360"/>
  <c r="BK137" i="360" s="1"/>
  <c r="AB134" i="360"/>
  <c r="AB137" i="360" s="1"/>
  <c r="BI133" i="360"/>
  <c r="AC133" i="360"/>
  <c r="BS134" i="360"/>
  <c r="BS137" i="360" s="1"/>
  <c r="AE134" i="360"/>
  <c r="AE137" i="360" s="1"/>
  <c r="BN133" i="360"/>
  <c r="AH133" i="360"/>
  <c r="B143" i="360"/>
  <c r="R50" i="275" s="1"/>
  <c r="BQ168" i="360"/>
  <c r="BI168" i="360"/>
  <c r="BA168" i="360"/>
  <c r="AS168" i="360"/>
  <c r="AK168" i="360"/>
  <c r="AC168" i="360"/>
  <c r="U168" i="360"/>
  <c r="BW167" i="360"/>
  <c r="BO167" i="360"/>
  <c r="BG167" i="360"/>
  <c r="AY167" i="360"/>
  <c r="AQ167" i="360"/>
  <c r="AI167" i="360"/>
  <c r="AA167" i="360"/>
  <c r="S167" i="360"/>
  <c r="BX168" i="360"/>
  <c r="BP168" i="360"/>
  <c r="BH168" i="360"/>
  <c r="AZ168" i="360"/>
  <c r="AR168" i="360"/>
  <c r="AJ168" i="360"/>
  <c r="AB168" i="360"/>
  <c r="T168" i="360"/>
  <c r="BV167" i="360"/>
  <c r="BN167" i="360"/>
  <c r="BF167" i="360"/>
  <c r="AX167" i="360"/>
  <c r="AP167" i="360"/>
  <c r="AH167" i="360"/>
  <c r="Z167" i="360"/>
  <c r="R167" i="360"/>
  <c r="BW168" i="360"/>
  <c r="BW171" i="360" s="1"/>
  <c r="BO168" i="360"/>
  <c r="BO171" i="360" s="1"/>
  <c r="BG168" i="360"/>
  <c r="BG171" i="360" s="1"/>
  <c r="AY168" i="360"/>
  <c r="AY171" i="360" s="1"/>
  <c r="AQ168" i="360"/>
  <c r="AQ171" i="360" s="1"/>
  <c r="AI168" i="360"/>
  <c r="AI171" i="360" s="1"/>
  <c r="AA168" i="360"/>
  <c r="AA171" i="360" s="1"/>
  <c r="S168" i="360"/>
  <c r="S171" i="360" s="1"/>
  <c r="BU167" i="360"/>
  <c r="BM167" i="360"/>
  <c r="BE167" i="360"/>
  <c r="AW167" i="360"/>
  <c r="AO167" i="360"/>
  <c r="AG167" i="360"/>
  <c r="Y167" i="360"/>
  <c r="Q167" i="360"/>
  <c r="BV168" i="360"/>
  <c r="BV171" i="360" s="1"/>
  <c r="BN168" i="360"/>
  <c r="BN171" i="360" s="1"/>
  <c r="BF168" i="360"/>
  <c r="BF171" i="360" s="1"/>
  <c r="AX168" i="360"/>
  <c r="AX171" i="360" s="1"/>
  <c r="AP168" i="360"/>
  <c r="AH168" i="360"/>
  <c r="AH171" i="360" s="1"/>
  <c r="Z168" i="360"/>
  <c r="Z171" i="360" s="1"/>
  <c r="R168" i="360"/>
  <c r="R171" i="360" s="1"/>
  <c r="BT167" i="360"/>
  <c r="BL167" i="360"/>
  <c r="BD167" i="360"/>
  <c r="AV167" i="360"/>
  <c r="AN167" i="360"/>
  <c r="AF167" i="360"/>
  <c r="X167" i="360"/>
  <c r="BU168" i="360"/>
  <c r="BM168" i="360"/>
  <c r="BE168" i="360"/>
  <c r="AW168" i="360"/>
  <c r="AO168" i="360"/>
  <c r="AO171" i="360" s="1"/>
  <c r="AG168" i="360"/>
  <c r="AG171" i="360" s="1"/>
  <c r="Y168" i="360"/>
  <c r="Y171" i="360" s="1"/>
  <c r="Q168" i="360"/>
  <c r="BS167" i="360"/>
  <c r="BK167" i="360"/>
  <c r="BC167" i="360"/>
  <c r="AU167" i="360"/>
  <c r="AM167" i="360"/>
  <c r="AE167" i="360"/>
  <c r="W167" i="360"/>
  <c r="BS168" i="360"/>
  <c r="BK168" i="360"/>
  <c r="BC168" i="360"/>
  <c r="AU168" i="360"/>
  <c r="AM168" i="360"/>
  <c r="AE168" i="360"/>
  <c r="AE171" i="360" s="1"/>
  <c r="W168" i="360"/>
  <c r="BQ167" i="360"/>
  <c r="BI167" i="360"/>
  <c r="BA167" i="360"/>
  <c r="AS167" i="360"/>
  <c r="AK167" i="360"/>
  <c r="AC167" i="360"/>
  <c r="U167" i="360"/>
  <c r="BR168" i="360"/>
  <c r="BJ168" i="360"/>
  <c r="BB168" i="360"/>
  <c r="AT168" i="360"/>
  <c r="AL168" i="360"/>
  <c r="AD168" i="360"/>
  <c r="V168" i="360"/>
  <c r="V171" i="360" s="1"/>
  <c r="BX167" i="360"/>
  <c r="BP167" i="360"/>
  <c r="BH167" i="360"/>
  <c r="AZ167" i="360"/>
  <c r="AR167" i="360"/>
  <c r="AJ167" i="360"/>
  <c r="AB167" i="360"/>
  <c r="T167" i="360"/>
  <c r="V167" i="360"/>
  <c r="BT168" i="360"/>
  <c r="BT171" i="360" s="1"/>
  <c r="BL168" i="360"/>
  <c r="BL171" i="360" s="1"/>
  <c r="BR167" i="360"/>
  <c r="AV168" i="360"/>
  <c r="BD168" i="360"/>
  <c r="BJ167" i="360"/>
  <c r="BB167" i="360"/>
  <c r="AN168" i="360"/>
  <c r="AN171" i="360" s="1"/>
  <c r="AT167" i="360"/>
  <c r="X168" i="360"/>
  <c r="X171" i="360" s="1"/>
  <c r="AD167" i="360"/>
  <c r="AF168" i="360"/>
  <c r="AL167" i="360"/>
  <c r="AR137" i="360"/>
  <c r="AA239" i="360"/>
  <c r="B177" i="360"/>
  <c r="BV202" i="360"/>
  <c r="BN202" i="360"/>
  <c r="BF202" i="360"/>
  <c r="AX202" i="360"/>
  <c r="AP202" i="360"/>
  <c r="AH202" i="360"/>
  <c r="Z202" i="360"/>
  <c r="R202" i="360"/>
  <c r="BT201" i="360"/>
  <c r="BL201" i="360"/>
  <c r="BD201" i="360"/>
  <c r="AV201" i="360"/>
  <c r="AN201" i="360"/>
  <c r="AF201" i="360"/>
  <c r="X201" i="360"/>
  <c r="BU202" i="360"/>
  <c r="BM202" i="360"/>
  <c r="BE202" i="360"/>
  <c r="AW202" i="360"/>
  <c r="AO202" i="360"/>
  <c r="AG202" i="360"/>
  <c r="Y202" i="360"/>
  <c r="Q202" i="360"/>
  <c r="BS201" i="360"/>
  <c r="BK201" i="360"/>
  <c r="BC201" i="360"/>
  <c r="AU201" i="360"/>
  <c r="AM201" i="360"/>
  <c r="AE201" i="360"/>
  <c r="W201" i="360"/>
  <c r="BT202" i="360"/>
  <c r="BT205" i="360" s="1"/>
  <c r="BL202" i="360"/>
  <c r="BD202" i="360"/>
  <c r="BD205" i="360" s="1"/>
  <c r="AV202" i="360"/>
  <c r="AN202" i="360"/>
  <c r="AF202" i="360"/>
  <c r="AF205" i="360" s="1"/>
  <c r="X202" i="360"/>
  <c r="BR201" i="360"/>
  <c r="BJ201" i="360"/>
  <c r="BB201" i="360"/>
  <c r="AT201" i="360"/>
  <c r="AL201" i="360"/>
  <c r="AD201" i="360"/>
  <c r="V201" i="360"/>
  <c r="BS202" i="360"/>
  <c r="BK202" i="360"/>
  <c r="BC202" i="360"/>
  <c r="AU202" i="360"/>
  <c r="AU205" i="360" s="1"/>
  <c r="AM202" i="360"/>
  <c r="AM205" i="360" s="1"/>
  <c r="AE202" i="360"/>
  <c r="AE205" i="360" s="1"/>
  <c r="W202" i="360"/>
  <c r="W205" i="360" s="1"/>
  <c r="BQ201" i="360"/>
  <c r="BI201" i="360"/>
  <c r="BA201" i="360"/>
  <c r="AS201" i="360"/>
  <c r="AK201" i="360"/>
  <c r="AC201" i="360"/>
  <c r="U201" i="360"/>
  <c r="BR202" i="360"/>
  <c r="BR205" i="360" s="1"/>
  <c r="BJ202" i="360"/>
  <c r="BB202" i="360"/>
  <c r="BB205" i="360" s="1"/>
  <c r="AT202" i="360"/>
  <c r="AL202" i="360"/>
  <c r="AD202" i="360"/>
  <c r="AD205" i="360" s="1"/>
  <c r="V202" i="360"/>
  <c r="V205" i="360" s="1"/>
  <c r="BX201" i="360"/>
  <c r="BP201" i="360"/>
  <c r="BH201" i="360"/>
  <c r="AZ201" i="360"/>
  <c r="AR201" i="360"/>
  <c r="AJ201" i="360"/>
  <c r="AB201" i="360"/>
  <c r="T201" i="360"/>
  <c r="BX202" i="360"/>
  <c r="BX205" i="360" s="1"/>
  <c r="BP202" i="360"/>
  <c r="BP205" i="360" s="1"/>
  <c r="BH202" i="360"/>
  <c r="BH205" i="360" s="1"/>
  <c r="AZ202" i="360"/>
  <c r="AZ205" i="360" s="1"/>
  <c r="AR202" i="360"/>
  <c r="AR205" i="360" s="1"/>
  <c r="AJ202" i="360"/>
  <c r="AJ205" i="360" s="1"/>
  <c r="AB202" i="360"/>
  <c r="AB205" i="360" s="1"/>
  <c r="T202" i="360"/>
  <c r="T205" i="360" s="1"/>
  <c r="BV201" i="360"/>
  <c r="BN201" i="360"/>
  <c r="BF201" i="360"/>
  <c r="AX201" i="360"/>
  <c r="AP201" i="360"/>
  <c r="AH201" i="360"/>
  <c r="Z201" i="360"/>
  <c r="R201" i="360"/>
  <c r="BW202" i="360"/>
  <c r="BO202" i="360"/>
  <c r="BG202" i="360"/>
  <c r="AY202" i="360"/>
  <c r="AQ202" i="360"/>
  <c r="AI202" i="360"/>
  <c r="AA202" i="360"/>
  <c r="S202" i="360"/>
  <c r="BU201" i="360"/>
  <c r="BM201" i="360"/>
  <c r="BE201" i="360"/>
  <c r="AW201" i="360"/>
  <c r="AO201" i="360"/>
  <c r="AG201" i="360"/>
  <c r="Y201" i="360"/>
  <c r="Q201" i="360"/>
  <c r="BI202" i="360"/>
  <c r="BI205" i="360" s="1"/>
  <c r="BW201" i="360"/>
  <c r="BA202" i="360"/>
  <c r="BA205" i="360" s="1"/>
  <c r="BO201" i="360"/>
  <c r="AQ201" i="360"/>
  <c r="AS202" i="360"/>
  <c r="AS205" i="360" s="1"/>
  <c r="BG201" i="360"/>
  <c r="AK202" i="360"/>
  <c r="AK205" i="360" s="1"/>
  <c r="AY201" i="360"/>
  <c r="AC202" i="360"/>
  <c r="AC205" i="360" s="1"/>
  <c r="U202" i="360"/>
  <c r="U205" i="360" s="1"/>
  <c r="AI201" i="360"/>
  <c r="BQ202" i="360"/>
  <c r="BQ205" i="360" s="1"/>
  <c r="S201" i="360"/>
  <c r="AA201" i="360"/>
  <c r="F64" i="360" a="1"/>
  <c r="F64" i="360" s="1"/>
  <c r="Q169" i="360"/>
  <c r="Q171" i="360" s="1"/>
  <c r="AF54" i="360"/>
  <c r="F63" i="360" a="1"/>
  <c r="F63" i="360" s="1"/>
  <c r="Q135" i="360"/>
  <c r="Q137" i="360" s="1"/>
  <c r="AS101" i="359"/>
  <c r="AS98" i="359"/>
  <c r="AR101" i="359"/>
  <c r="AR98" i="359"/>
  <c r="AG101" i="359"/>
  <c r="AG98" i="359"/>
  <c r="AF101" i="359"/>
  <c r="AF98" i="359"/>
  <c r="Z101" i="359"/>
  <c r="Z98" i="359"/>
  <c r="AB101" i="359"/>
  <c r="AB98" i="359"/>
  <c r="AC101" i="359"/>
  <c r="AC98" i="359"/>
  <c r="AE101" i="359"/>
  <c r="AE98" i="359"/>
  <c r="AP101" i="359"/>
  <c r="AP98" i="359"/>
  <c r="AD101" i="359"/>
  <c r="AD98" i="359"/>
  <c r="AK101" i="359"/>
  <c r="AK98" i="359"/>
  <c r="AM101" i="359"/>
  <c r="AM98" i="359"/>
  <c r="AN101" i="359"/>
  <c r="AN98" i="359"/>
  <c r="AO101" i="359"/>
  <c r="AO98" i="359"/>
  <c r="AA101" i="359"/>
  <c r="AA98" i="359"/>
  <c r="AL101" i="359"/>
  <c r="AL98" i="359"/>
  <c r="AJ101" i="359"/>
  <c r="AJ98" i="359"/>
  <c r="AI101" i="359"/>
  <c r="AI98" i="359"/>
  <c r="AT101" i="359"/>
  <c r="AT98" i="359"/>
  <c r="AH101" i="359"/>
  <c r="AH98" i="359"/>
  <c r="AU101" i="359"/>
  <c r="AU98" i="359"/>
  <c r="AQ101" i="359"/>
  <c r="AQ98" i="359"/>
  <c r="Y101" i="359"/>
  <c r="Y98" i="359"/>
  <c r="H47" i="359"/>
  <c r="CC239" i="359" s="1"/>
  <c r="CD239" i="359" s="1"/>
  <c r="H45" i="359"/>
  <c r="CC171" i="359" s="1"/>
  <c r="CD171" i="359" s="1"/>
  <c r="F63" i="359" a="1"/>
  <c r="F63" i="359" s="1"/>
  <c r="J63" i="359" s="1"/>
  <c r="J35" i="275" s="1"/>
  <c r="Q135" i="359"/>
  <c r="Q137" i="359" s="1"/>
  <c r="H44" i="359" s="1"/>
  <c r="CC137" i="359" s="1"/>
  <c r="CD137" i="359" s="1"/>
  <c r="F65" i="359" a="1"/>
  <c r="F65" i="359" s="1"/>
  <c r="Q203" i="359"/>
  <c r="Q205" i="359" s="1"/>
  <c r="H46" i="359" s="1"/>
  <c r="CC205" i="359" s="1"/>
  <c r="CD205" i="359" s="1"/>
  <c r="V67" i="368"/>
  <c r="R160" i="275"/>
  <c r="N118" i="275"/>
  <c r="R146" i="275"/>
  <c r="F133" i="275"/>
  <c r="F174" i="275"/>
  <c r="R34" i="275"/>
  <c r="N34" i="275"/>
  <c r="N63" i="275"/>
  <c r="F63" i="275"/>
  <c r="R63" i="275"/>
  <c r="V67" i="364"/>
  <c r="Q67" i="364"/>
  <c r="V65" i="368"/>
  <c r="R162" i="275"/>
  <c r="N162" i="275"/>
  <c r="F162" i="275"/>
  <c r="R178" i="275"/>
  <c r="N178" i="275"/>
  <c r="F178" i="275"/>
  <c r="N216" i="275"/>
  <c r="F216" i="275"/>
  <c r="R216" i="275"/>
  <c r="F160" i="275"/>
  <c r="N174" i="275"/>
  <c r="R118" i="275"/>
  <c r="R35" i="275"/>
  <c r="F35" i="275"/>
  <c r="N35" i="275"/>
  <c r="N64" i="275"/>
  <c r="F64" i="275"/>
  <c r="R64" i="275"/>
  <c r="R91" i="275"/>
  <c r="N91" i="275"/>
  <c r="F91" i="275"/>
  <c r="V64" i="364"/>
  <c r="N105" i="275"/>
  <c r="F105" i="275"/>
  <c r="R105" i="275"/>
  <c r="F132" i="275"/>
  <c r="R132" i="275"/>
  <c r="N132" i="275"/>
  <c r="R163" i="275"/>
  <c r="N163" i="275"/>
  <c r="F163" i="275"/>
  <c r="AA63" i="370"/>
  <c r="N217" i="275"/>
  <c r="F217" i="275"/>
  <c r="R217" i="275"/>
  <c r="N160" i="275"/>
  <c r="R174" i="275"/>
  <c r="F118" i="275"/>
  <c r="R36" i="275"/>
  <c r="N36" i="275"/>
  <c r="F36" i="275"/>
  <c r="N49" i="275"/>
  <c r="F49" i="275"/>
  <c r="R49" i="275"/>
  <c r="N65" i="275"/>
  <c r="F65" i="275"/>
  <c r="R65" i="275"/>
  <c r="R76" i="275"/>
  <c r="N76" i="275"/>
  <c r="F76" i="275"/>
  <c r="R78" i="275"/>
  <c r="N78" i="275"/>
  <c r="F78" i="275"/>
  <c r="R92" i="275"/>
  <c r="N92" i="275"/>
  <c r="F92" i="275"/>
  <c r="N106" i="275"/>
  <c r="F106" i="275"/>
  <c r="R106" i="275"/>
  <c r="F119" i="275"/>
  <c r="R119" i="275"/>
  <c r="N119" i="275"/>
  <c r="F134" i="275"/>
  <c r="R134" i="275"/>
  <c r="N134" i="275"/>
  <c r="AA67" i="368"/>
  <c r="R164" i="275"/>
  <c r="N164" i="275"/>
  <c r="F164" i="275"/>
  <c r="V63" i="370"/>
  <c r="R188" i="275"/>
  <c r="N188" i="275"/>
  <c r="F188" i="275"/>
  <c r="N218" i="275"/>
  <c r="F218" i="275"/>
  <c r="R218" i="275"/>
  <c r="N50" i="275"/>
  <c r="F50" i="275"/>
  <c r="N66" i="275"/>
  <c r="F66" i="275"/>
  <c r="R66" i="275"/>
  <c r="R77" i="275"/>
  <c r="N77" i="275"/>
  <c r="F77" i="275"/>
  <c r="R93" i="275"/>
  <c r="N93" i="275"/>
  <c r="F93" i="275"/>
  <c r="N107" i="275"/>
  <c r="F107" i="275"/>
  <c r="R107" i="275"/>
  <c r="F120" i="275"/>
  <c r="R120" i="275"/>
  <c r="N120" i="275"/>
  <c r="F135" i="275"/>
  <c r="R135" i="275"/>
  <c r="N135" i="275"/>
  <c r="R148" i="275"/>
  <c r="N148" i="275"/>
  <c r="F148" i="275"/>
  <c r="V66" i="368"/>
  <c r="Q64" i="370"/>
  <c r="R189" i="275"/>
  <c r="N189" i="275"/>
  <c r="F189" i="275"/>
  <c r="N219" i="275"/>
  <c r="F219" i="275"/>
  <c r="R219" i="275"/>
  <c r="N146" i="275"/>
  <c r="R48" i="275"/>
  <c r="F146" i="275"/>
  <c r="R38" i="275"/>
  <c r="N38" i="275"/>
  <c r="F38" i="275"/>
  <c r="N51" i="275"/>
  <c r="F51" i="275"/>
  <c r="R51" i="275"/>
  <c r="N62" i="275"/>
  <c r="F62" i="275"/>
  <c r="R62" i="275"/>
  <c r="R79" i="275"/>
  <c r="N79" i="275"/>
  <c r="F79" i="275"/>
  <c r="R90" i="275"/>
  <c r="N90" i="275"/>
  <c r="F90" i="275"/>
  <c r="R94" i="275"/>
  <c r="N94" i="275"/>
  <c r="F94" i="275"/>
  <c r="V63" i="364"/>
  <c r="N108" i="275"/>
  <c r="F108" i="275"/>
  <c r="R108" i="275"/>
  <c r="F121" i="275"/>
  <c r="R121" i="275"/>
  <c r="N121" i="275"/>
  <c r="F136" i="275"/>
  <c r="R136" i="275"/>
  <c r="N136" i="275"/>
  <c r="R147" i="275"/>
  <c r="N147" i="275"/>
  <c r="F147" i="275"/>
  <c r="R149" i="275"/>
  <c r="N149" i="275"/>
  <c r="F149" i="275"/>
  <c r="AA65" i="370"/>
  <c r="R190" i="275"/>
  <c r="N190" i="275"/>
  <c r="F190" i="275"/>
  <c r="R204" i="275"/>
  <c r="N204" i="275"/>
  <c r="F204" i="275"/>
  <c r="N220" i="275"/>
  <c r="F220" i="275"/>
  <c r="R220" i="275"/>
  <c r="N133" i="275"/>
  <c r="R52" i="275"/>
  <c r="N52" i="275"/>
  <c r="F52" i="275"/>
  <c r="R80" i="275"/>
  <c r="N80" i="275"/>
  <c r="F80" i="275"/>
  <c r="AA65" i="364"/>
  <c r="F122" i="275"/>
  <c r="R122" i="275"/>
  <c r="N122" i="275"/>
  <c r="R150" i="275"/>
  <c r="N150" i="275"/>
  <c r="F150" i="275"/>
  <c r="V63" i="368"/>
  <c r="R175" i="275"/>
  <c r="N175" i="275"/>
  <c r="F175" i="275"/>
  <c r="AA66" i="370"/>
  <c r="R191" i="275"/>
  <c r="N191" i="275"/>
  <c r="F191" i="275"/>
  <c r="AA64" i="371"/>
  <c r="R203" i="275"/>
  <c r="N203" i="275"/>
  <c r="F203" i="275"/>
  <c r="F104" i="275"/>
  <c r="R133" i="275"/>
  <c r="R176" i="275"/>
  <c r="N176" i="275"/>
  <c r="F176" i="275"/>
  <c r="Q67" i="370"/>
  <c r="R192" i="275"/>
  <c r="N192" i="275"/>
  <c r="F192" i="275"/>
  <c r="AA63" i="371"/>
  <c r="R202" i="275"/>
  <c r="N202" i="275"/>
  <c r="F202" i="275"/>
  <c r="AA66" i="371"/>
  <c r="R205" i="275"/>
  <c r="N205" i="275"/>
  <c r="F205" i="275"/>
  <c r="N104" i="275"/>
  <c r="R37" i="275"/>
  <c r="N37" i="275"/>
  <c r="AA66" i="364"/>
  <c r="V64" i="368"/>
  <c r="R161" i="275"/>
  <c r="R165" i="275" s="1"/>
  <c r="N161" i="275"/>
  <c r="F161" i="275"/>
  <c r="R177" i="275"/>
  <c r="N177" i="275"/>
  <c r="F177" i="275"/>
  <c r="R206" i="275"/>
  <c r="N206" i="275"/>
  <c r="F206" i="275"/>
  <c r="R104" i="275"/>
  <c r="G23" i="373"/>
  <c r="H51" i="373"/>
  <c r="J57" i="373"/>
  <c r="G54" i="373"/>
  <c r="G51" i="373"/>
  <c r="P28" i="373"/>
  <c r="H25" i="373"/>
  <c r="H33" i="373"/>
  <c r="G30" i="373"/>
  <c r="O45" i="373"/>
  <c r="F224" i="372"/>
  <c r="F216" i="372"/>
  <c r="F182" i="372"/>
  <c r="F161" i="372"/>
  <c r="F128" i="372"/>
  <c r="F83" i="372"/>
  <c r="F223" i="372"/>
  <c r="F215" i="372"/>
  <c r="F193" i="372"/>
  <c r="F181" i="372"/>
  <c r="F75" i="372"/>
  <c r="CB95" i="372"/>
  <c r="AK53" i="372"/>
  <c r="AP53" i="372" s="1"/>
  <c r="AK39" i="372"/>
  <c r="AP39" i="372" s="1"/>
  <c r="AK40" i="372"/>
  <c r="AP40" i="372" s="1"/>
  <c r="AK47" i="372"/>
  <c r="AP47" i="372" s="1"/>
  <c r="AK46" i="372"/>
  <c r="AP46" i="372" s="1"/>
  <c r="AK45" i="372"/>
  <c r="AP45" i="372" s="1"/>
  <c r="AK44" i="372"/>
  <c r="AP44" i="372" s="1"/>
  <c r="AK41" i="372"/>
  <c r="AP41" i="372" s="1"/>
  <c r="AK48" i="372"/>
  <c r="AP48" i="372" s="1"/>
  <c r="AK43" i="372"/>
  <c r="AP43" i="372" s="1"/>
  <c r="AK42" i="372"/>
  <c r="AP42" i="372" s="1"/>
  <c r="AK34" i="372"/>
  <c r="AK49" i="372"/>
  <c r="AP49" i="372" s="1"/>
  <c r="AK35" i="372"/>
  <c r="AP35" i="372" s="1"/>
  <c r="AK50" i="372"/>
  <c r="AP50" i="372" s="1"/>
  <c r="AK36" i="372"/>
  <c r="AP36" i="372" s="1"/>
  <c r="AK51" i="372"/>
  <c r="AP51" i="372" s="1"/>
  <c r="AK37" i="372"/>
  <c r="AP37" i="372" s="1"/>
  <c r="AK52" i="372"/>
  <c r="AP52" i="372" s="1"/>
  <c r="AK38" i="372"/>
  <c r="AP38" i="372" s="1"/>
  <c r="F82" i="372"/>
  <c r="F230" i="372"/>
  <c r="F222" i="372"/>
  <c r="F214" i="372"/>
  <c r="F180" i="372"/>
  <c r="F81" i="372"/>
  <c r="F63" i="372" a="1"/>
  <c r="F63" i="372" s="1"/>
  <c r="F229" i="372"/>
  <c r="F221" i="372"/>
  <c r="F213" i="372"/>
  <c r="F194" i="372"/>
  <c r="F157" i="372"/>
  <c r="F160" i="372"/>
  <c r="F179" i="372"/>
  <c r="F153" i="372"/>
  <c r="F80" i="372"/>
  <c r="J64" i="372"/>
  <c r="I64" i="372"/>
  <c r="H64" i="372"/>
  <c r="F228" i="372"/>
  <c r="F220" i="372"/>
  <c r="F212" i="372"/>
  <c r="F178" i="372"/>
  <c r="F127" i="372"/>
  <c r="F124" i="372"/>
  <c r="F79" i="372"/>
  <c r="F227" i="372"/>
  <c r="F219" i="372"/>
  <c r="F152" i="372"/>
  <c r="CB197" i="372"/>
  <c r="F177" i="372"/>
  <c r="F156" i="372"/>
  <c r="CB129" i="372"/>
  <c r="F109" i="372"/>
  <c r="F78" i="372"/>
  <c r="J65" i="372"/>
  <c r="I65" i="372"/>
  <c r="H65" i="372"/>
  <c r="F66" i="372" a="1"/>
  <c r="F66" i="372" s="1"/>
  <c r="F211" i="372"/>
  <c r="CB231" i="372"/>
  <c r="F226" i="372"/>
  <c r="F218" i="372"/>
  <c r="F143" i="372"/>
  <c r="CB163" i="372"/>
  <c r="F190" i="372"/>
  <c r="F77" i="372"/>
  <c r="F62" i="372" a="1"/>
  <c r="F62" i="372" s="1"/>
  <c r="F225" i="372"/>
  <c r="F217" i="372"/>
  <c r="F196" i="372"/>
  <c r="F186" i="372"/>
  <c r="F123" i="372"/>
  <c r="A75" i="372"/>
  <c r="F76" i="372"/>
  <c r="CB197" i="371"/>
  <c r="F177" i="371"/>
  <c r="F192" i="371"/>
  <c r="F184" i="371"/>
  <c r="F158" i="371"/>
  <c r="J65" i="371"/>
  <c r="I65" i="371"/>
  <c r="H65" i="371"/>
  <c r="AK36" i="371"/>
  <c r="AP36" i="371" s="1"/>
  <c r="F211" i="371"/>
  <c r="CB231" i="371"/>
  <c r="F191" i="371"/>
  <c r="F161" i="371"/>
  <c r="F154" i="371"/>
  <c r="AK43" i="371"/>
  <c r="AP43" i="371" s="1"/>
  <c r="AK39" i="371"/>
  <c r="AP39" i="371" s="1"/>
  <c r="AK50" i="371"/>
  <c r="AP50" i="371" s="1"/>
  <c r="AA65" i="371"/>
  <c r="BA66" i="371"/>
  <c r="Q63" i="371"/>
  <c r="V67" i="371"/>
  <c r="F190" i="371"/>
  <c r="F157" i="371"/>
  <c r="F150" i="371"/>
  <c r="I62" i="371"/>
  <c r="V202" i="275" s="1"/>
  <c r="V207" i="275" s="1"/>
  <c r="H62" i="371"/>
  <c r="AD202" i="275" s="1"/>
  <c r="AD207" i="275" s="1"/>
  <c r="F67" i="371"/>
  <c r="H67" i="371" s="1"/>
  <c r="J62" i="371"/>
  <c r="J202" i="275" s="1"/>
  <c r="AK48" i="371"/>
  <c r="AP48" i="371" s="1"/>
  <c r="AK35" i="371"/>
  <c r="AP35" i="371" s="1"/>
  <c r="BE67" i="371"/>
  <c r="BI63" i="371"/>
  <c r="V63" i="371"/>
  <c r="J64" i="371"/>
  <c r="I64" i="371"/>
  <c r="H64" i="371"/>
  <c r="AK41" i="371"/>
  <c r="AP41" i="371" s="1"/>
  <c r="AK38" i="371"/>
  <c r="AP38" i="371" s="1"/>
  <c r="Q64" i="371"/>
  <c r="V64" i="371"/>
  <c r="F196" i="371"/>
  <c r="F188" i="371"/>
  <c r="F144" i="371"/>
  <c r="AK53" i="371"/>
  <c r="AP53" i="371" s="1"/>
  <c r="CB95" i="371"/>
  <c r="AK44" i="371"/>
  <c r="AP44" i="371" s="1"/>
  <c r="AK52" i="371"/>
  <c r="AP52" i="371" s="1"/>
  <c r="BS66" i="371"/>
  <c r="BE64" i="371"/>
  <c r="BI64" i="371"/>
  <c r="V65" i="371"/>
  <c r="F195" i="371"/>
  <c r="F187" i="371"/>
  <c r="F149" i="371"/>
  <c r="F109" i="371"/>
  <c r="CB129" i="371"/>
  <c r="BA67" i="371"/>
  <c r="BM67" i="371" s="1"/>
  <c r="BE65" i="371"/>
  <c r="Q65" i="371"/>
  <c r="V66" i="371"/>
  <c r="F189" i="371"/>
  <c r="F153" i="371"/>
  <c r="F194" i="371"/>
  <c r="F143" i="371"/>
  <c r="CB163" i="371"/>
  <c r="F92" i="371"/>
  <c r="AK46" i="371"/>
  <c r="AP46" i="371" s="1"/>
  <c r="AK37" i="371"/>
  <c r="AP37" i="371" s="1"/>
  <c r="BA63" i="371"/>
  <c r="BM63" i="371" s="1"/>
  <c r="BE66" i="371"/>
  <c r="BI65" i="371"/>
  <c r="AA67" i="371"/>
  <c r="F146" i="371"/>
  <c r="F193" i="371"/>
  <c r="F145" i="371"/>
  <c r="F162" i="371"/>
  <c r="AK34" i="371"/>
  <c r="AK47" i="371"/>
  <c r="AP47" i="371" s="1"/>
  <c r="AK51" i="371"/>
  <c r="AP51" i="371" s="1"/>
  <c r="BA64" i="371"/>
  <c r="Q67" i="371"/>
  <c r="Q66" i="371"/>
  <c r="BS67" i="371"/>
  <c r="J63" i="371"/>
  <c r="I63" i="371"/>
  <c r="H63" i="371"/>
  <c r="J66" i="371"/>
  <c r="I66" i="371"/>
  <c r="H66" i="371"/>
  <c r="AK42" i="371"/>
  <c r="AP42" i="371" s="1"/>
  <c r="AK40" i="371"/>
  <c r="AP40" i="371" s="1"/>
  <c r="BM67" i="370"/>
  <c r="F91" i="370"/>
  <c r="Q63" i="370"/>
  <c r="CB197" i="370"/>
  <c r="F177" i="370"/>
  <c r="F193" i="370"/>
  <c r="F149" i="370"/>
  <c r="J66" i="370"/>
  <c r="I66" i="370"/>
  <c r="H66" i="370"/>
  <c r="Q66" i="370"/>
  <c r="Q65" i="370"/>
  <c r="J63" i="370"/>
  <c r="I63" i="370"/>
  <c r="H63" i="370"/>
  <c r="J65" i="370"/>
  <c r="I65" i="370"/>
  <c r="H65" i="370"/>
  <c r="F192" i="370"/>
  <c r="F145" i="370"/>
  <c r="F83" i="370"/>
  <c r="AA67" i="370"/>
  <c r="AA64" i="370"/>
  <c r="V67" i="370"/>
  <c r="F194" i="370"/>
  <c r="F153" i="370"/>
  <c r="F144" i="370"/>
  <c r="F211" i="370"/>
  <c r="CB231" i="370"/>
  <c r="F191" i="370"/>
  <c r="V66" i="370"/>
  <c r="V64" i="370"/>
  <c r="F190" i="370"/>
  <c r="AK51" i="370"/>
  <c r="AP51" i="370" s="1"/>
  <c r="AK37" i="370"/>
  <c r="AP37" i="370" s="1"/>
  <c r="AK52" i="370"/>
  <c r="AP52" i="370" s="1"/>
  <c r="AK38" i="370"/>
  <c r="AP38" i="370" s="1"/>
  <c r="AK53" i="370"/>
  <c r="AP53" i="370" s="1"/>
  <c r="AK39" i="370"/>
  <c r="AP39" i="370" s="1"/>
  <c r="CB95" i="370"/>
  <c r="AK40" i="370"/>
  <c r="AP40" i="370" s="1"/>
  <c r="AK50" i="370"/>
  <c r="AP50" i="370" s="1"/>
  <c r="F75" i="370"/>
  <c r="AK47" i="370"/>
  <c r="AP47" i="370" s="1"/>
  <c r="AK46" i="370"/>
  <c r="AP46" i="370" s="1"/>
  <c r="AK45" i="370"/>
  <c r="AP45" i="370" s="1"/>
  <c r="AK44" i="370"/>
  <c r="AP44" i="370" s="1"/>
  <c r="AK41" i="370"/>
  <c r="AP41" i="370" s="1"/>
  <c r="AK48" i="370"/>
  <c r="AP48" i="370" s="1"/>
  <c r="AK43" i="370"/>
  <c r="AP43" i="370" s="1"/>
  <c r="AK42" i="370"/>
  <c r="AP42" i="370" s="1"/>
  <c r="AK34" i="370"/>
  <c r="AK49" i="370"/>
  <c r="AP49" i="370" s="1"/>
  <c r="AK35" i="370"/>
  <c r="AP35" i="370" s="1"/>
  <c r="AK36" i="370"/>
  <c r="AP36" i="370" s="1"/>
  <c r="V65" i="370"/>
  <c r="BE64" i="370"/>
  <c r="F188" i="370"/>
  <c r="F189" i="370"/>
  <c r="F154" i="370"/>
  <c r="F62" i="370" a="1"/>
  <c r="F62" i="370" s="1"/>
  <c r="F185" i="370"/>
  <c r="F196" i="370"/>
  <c r="F161" i="370"/>
  <c r="CB163" i="370"/>
  <c r="F150" i="370"/>
  <c r="AF54" i="370"/>
  <c r="BM64" i="370"/>
  <c r="BE66" i="370"/>
  <c r="BM66" i="370" s="1"/>
  <c r="J64" i="370"/>
  <c r="I64" i="370"/>
  <c r="H64" i="370"/>
  <c r="F195" i="370"/>
  <c r="F157" i="370"/>
  <c r="F148" i="370"/>
  <c r="F146" i="370"/>
  <c r="CB95" i="369"/>
  <c r="AK53" i="369"/>
  <c r="AP53" i="369" s="1"/>
  <c r="AK39" i="369"/>
  <c r="AP39" i="369" s="1"/>
  <c r="AK40" i="369"/>
  <c r="AP40" i="369" s="1"/>
  <c r="AK47" i="369"/>
  <c r="AP47" i="369" s="1"/>
  <c r="AK46" i="369"/>
  <c r="AP46" i="369" s="1"/>
  <c r="AK45" i="369"/>
  <c r="AP45" i="369" s="1"/>
  <c r="AK44" i="369"/>
  <c r="AP44" i="369" s="1"/>
  <c r="AK41" i="369"/>
  <c r="AP41" i="369" s="1"/>
  <c r="AK48" i="369"/>
  <c r="AP48" i="369" s="1"/>
  <c r="AK43" i="369"/>
  <c r="AP43" i="369" s="1"/>
  <c r="AK42" i="369"/>
  <c r="AP42" i="369" s="1"/>
  <c r="AK34" i="369"/>
  <c r="AK49" i="369"/>
  <c r="AP49" i="369" s="1"/>
  <c r="AK35" i="369"/>
  <c r="AP35" i="369" s="1"/>
  <c r="AK50" i="369"/>
  <c r="AP50" i="369" s="1"/>
  <c r="AK36" i="369"/>
  <c r="AP36" i="369" s="1"/>
  <c r="AK51" i="369"/>
  <c r="AP51" i="369" s="1"/>
  <c r="AK37" i="369"/>
  <c r="AP37" i="369" s="1"/>
  <c r="F75" i="369"/>
  <c r="AK52" i="369"/>
  <c r="AP52" i="369" s="1"/>
  <c r="AK38" i="369"/>
  <c r="AP38" i="369" s="1"/>
  <c r="F219" i="369"/>
  <c r="H63" i="369"/>
  <c r="J63" i="369"/>
  <c r="I63" i="369"/>
  <c r="H64" i="369"/>
  <c r="J64" i="369"/>
  <c r="I64" i="369"/>
  <c r="H65" i="369"/>
  <c r="J65" i="369"/>
  <c r="I65" i="369"/>
  <c r="F66" i="369" a="1"/>
  <c r="F66" i="369" s="1"/>
  <c r="F67" i="369" s="1"/>
  <c r="H67" i="369" s="1"/>
  <c r="F212" i="369"/>
  <c r="F211" i="369"/>
  <c r="CB231" i="369"/>
  <c r="F190" i="369"/>
  <c r="F162" i="369"/>
  <c r="F226" i="369"/>
  <c r="F218" i="369"/>
  <c r="F158" i="369"/>
  <c r="F148" i="369"/>
  <c r="F225" i="369"/>
  <c r="F217" i="369"/>
  <c r="F155" i="369"/>
  <c r="J62" i="369"/>
  <c r="J174" i="275" s="1"/>
  <c r="I62" i="369"/>
  <c r="V174" i="275" s="1"/>
  <c r="V179" i="275" s="1"/>
  <c r="H62" i="369"/>
  <c r="AD174" i="275" s="1"/>
  <c r="AD179" i="275" s="1"/>
  <c r="F224" i="369"/>
  <c r="F216" i="369"/>
  <c r="F196" i="369"/>
  <c r="F151" i="369"/>
  <c r="F152" i="369"/>
  <c r="F220" i="369"/>
  <c r="F223" i="369"/>
  <c r="F215" i="369"/>
  <c r="F195" i="369"/>
  <c r="F147" i="369"/>
  <c r="F161" i="369"/>
  <c r="A75" i="369"/>
  <c r="F157" i="369"/>
  <c r="F146" i="369"/>
  <c r="F222" i="369"/>
  <c r="F214" i="369"/>
  <c r="CB197" i="369"/>
  <c r="F177" i="369"/>
  <c r="F194" i="369"/>
  <c r="F143" i="369"/>
  <c r="CB163" i="369"/>
  <c r="F154" i="369"/>
  <c r="F90" i="369"/>
  <c r="F160" i="369"/>
  <c r="F221" i="369"/>
  <c r="F213" i="369"/>
  <c r="F193" i="369"/>
  <c r="F191" i="369"/>
  <c r="F150" i="369"/>
  <c r="F144" i="369"/>
  <c r="F86" i="369"/>
  <c r="F188" i="368"/>
  <c r="J66" i="368"/>
  <c r="I66" i="368"/>
  <c r="H66" i="368"/>
  <c r="CB163" i="368"/>
  <c r="F143" i="368"/>
  <c r="F157" i="368"/>
  <c r="AK34" i="368"/>
  <c r="AK47" i="368"/>
  <c r="AP47" i="368" s="1"/>
  <c r="AK51" i="368"/>
  <c r="AP51" i="368" s="1"/>
  <c r="BE64" i="368"/>
  <c r="Q65" i="368"/>
  <c r="F195" i="368"/>
  <c r="F187" i="368"/>
  <c r="F154" i="368"/>
  <c r="F126" i="368"/>
  <c r="F149" i="368"/>
  <c r="AK42" i="368"/>
  <c r="AP42" i="368" s="1"/>
  <c r="AK40" i="368"/>
  <c r="AP40" i="368" s="1"/>
  <c r="AA66" i="368"/>
  <c r="BE65" i="368"/>
  <c r="BI65" i="368"/>
  <c r="F196" i="368"/>
  <c r="F211" i="368"/>
  <c r="CB231" i="368"/>
  <c r="F194" i="368"/>
  <c r="F186" i="368"/>
  <c r="F63" i="368" a="1"/>
  <c r="F63" i="368" s="1"/>
  <c r="F122" i="368"/>
  <c r="AK43" i="368"/>
  <c r="AP43" i="368" s="1"/>
  <c r="AK39" i="368"/>
  <c r="AP39" i="368" s="1"/>
  <c r="AK36" i="368"/>
  <c r="AP36" i="368" s="1"/>
  <c r="BS66" i="368"/>
  <c r="BE66" i="368"/>
  <c r="BM66" i="368" s="1"/>
  <c r="Q66" i="368"/>
  <c r="J65" i="368"/>
  <c r="I65" i="368"/>
  <c r="H65" i="368"/>
  <c r="F193" i="368"/>
  <c r="F185" i="368"/>
  <c r="F144" i="368"/>
  <c r="F124" i="368"/>
  <c r="F123" i="368"/>
  <c r="F118" i="368"/>
  <c r="F117" i="368"/>
  <c r="AK48" i="368"/>
  <c r="AP48" i="368" s="1"/>
  <c r="AK53" i="368"/>
  <c r="AP53" i="368" s="1"/>
  <c r="AA63" i="368"/>
  <c r="BA67" i="368"/>
  <c r="BM67" i="368" s="1"/>
  <c r="Q67" i="368"/>
  <c r="BI66" i="368"/>
  <c r="F192" i="368"/>
  <c r="F184" i="368"/>
  <c r="F120" i="368"/>
  <c r="F119" i="368"/>
  <c r="F114" i="368"/>
  <c r="F113" i="368"/>
  <c r="AK41" i="368"/>
  <c r="AP41" i="368" s="1"/>
  <c r="AK38" i="368"/>
  <c r="AP38" i="368" s="1"/>
  <c r="BS63" i="368"/>
  <c r="BA63" i="368"/>
  <c r="Q63" i="368"/>
  <c r="F191" i="368"/>
  <c r="F183" i="368"/>
  <c r="F116" i="368"/>
  <c r="J64" i="368"/>
  <c r="I64" i="368"/>
  <c r="H64" i="368"/>
  <c r="F115" i="368"/>
  <c r="H62" i="368"/>
  <c r="AD160" i="275" s="1"/>
  <c r="AD165" i="275" s="1"/>
  <c r="J62" i="368"/>
  <c r="J160" i="275" s="1"/>
  <c r="I62" i="368"/>
  <c r="V160" i="275" s="1"/>
  <c r="V165" i="275" s="1"/>
  <c r="AK44" i="368"/>
  <c r="AP44" i="368" s="1"/>
  <c r="AA64" i="368"/>
  <c r="BI63" i="368"/>
  <c r="F110" i="368"/>
  <c r="F190" i="368"/>
  <c r="F112" i="368"/>
  <c r="F146" i="368"/>
  <c r="F109" i="368"/>
  <c r="CB129" i="368"/>
  <c r="AK35" i="368"/>
  <c r="AP35" i="368" s="1"/>
  <c r="AK45" i="368"/>
  <c r="AP45" i="368" s="1"/>
  <c r="BS64" i="368"/>
  <c r="BA65" i="368"/>
  <c r="BM65" i="368" s="1"/>
  <c r="Q64" i="368"/>
  <c r="F189" i="368"/>
  <c r="AK49" i="368"/>
  <c r="AP49" i="368" s="1"/>
  <c r="AK46" i="368"/>
  <c r="AP46" i="368" s="1"/>
  <c r="AK37" i="368"/>
  <c r="AP37" i="368" s="1"/>
  <c r="AA65" i="368"/>
  <c r="BE63" i="368"/>
  <c r="BI64" i="368"/>
  <c r="F211" i="367"/>
  <c r="CB231" i="367"/>
  <c r="F224" i="367"/>
  <c r="F216" i="367"/>
  <c r="Q67" i="367"/>
  <c r="A75" i="367"/>
  <c r="A76" i="367" s="1"/>
  <c r="A77" i="367" s="1"/>
  <c r="A78" i="367" s="1"/>
  <c r="A79" i="367" s="1"/>
  <c r="A80" i="367" s="1"/>
  <c r="A81" i="367" s="1"/>
  <c r="A82" i="367" s="1"/>
  <c r="A83" i="367" s="1"/>
  <c r="A84" i="367" s="1"/>
  <c r="A85" i="367" s="1"/>
  <c r="A86" i="367" s="1"/>
  <c r="A87" i="367" s="1"/>
  <c r="A88" i="367" s="1"/>
  <c r="A89" i="367" s="1"/>
  <c r="A90" i="367" s="1"/>
  <c r="A91" i="367" s="1"/>
  <c r="A92" i="367" s="1"/>
  <c r="A93" i="367" s="1"/>
  <c r="A94" i="367" s="1"/>
  <c r="A95" i="367" s="1"/>
  <c r="A96" i="367" s="1"/>
  <c r="A97" i="367" s="1"/>
  <c r="A98" i="367" s="1"/>
  <c r="A100" i="367" s="1"/>
  <c r="A101" i="367" s="1"/>
  <c r="A102" i="367" s="1"/>
  <c r="A103" i="367" s="1"/>
  <c r="A104" i="367" s="1"/>
  <c r="BS64" i="367"/>
  <c r="AA63" i="367"/>
  <c r="V63" i="367"/>
  <c r="F76" i="367"/>
  <c r="F223" i="367"/>
  <c r="F215" i="367"/>
  <c r="F128" i="367"/>
  <c r="F120" i="367"/>
  <c r="F109" i="367"/>
  <c r="CB129" i="367"/>
  <c r="J63" i="367"/>
  <c r="I63" i="367"/>
  <c r="H63" i="367"/>
  <c r="F116" i="367"/>
  <c r="CB95" i="367"/>
  <c r="AK50" i="367"/>
  <c r="AP50" i="367" s="1"/>
  <c r="AK36" i="367"/>
  <c r="AP36" i="367" s="1"/>
  <c r="AK51" i="367"/>
  <c r="AP51" i="367" s="1"/>
  <c r="AK37" i="367"/>
  <c r="AP37" i="367" s="1"/>
  <c r="F75" i="367"/>
  <c r="AK52" i="367"/>
  <c r="AP52" i="367" s="1"/>
  <c r="AK38" i="367"/>
  <c r="AP38" i="367" s="1"/>
  <c r="AK53" i="367"/>
  <c r="AP53" i="367" s="1"/>
  <c r="AK39" i="367"/>
  <c r="AP39" i="367" s="1"/>
  <c r="AK40" i="367"/>
  <c r="AP40" i="367" s="1"/>
  <c r="AK47" i="367"/>
  <c r="AP47" i="367" s="1"/>
  <c r="AK46" i="367"/>
  <c r="AP46" i="367" s="1"/>
  <c r="AK45" i="367"/>
  <c r="AP45" i="367" s="1"/>
  <c r="AK44" i="367"/>
  <c r="AP44" i="367" s="1"/>
  <c r="AK41" i="367"/>
  <c r="AP41" i="367" s="1"/>
  <c r="AK48" i="367"/>
  <c r="AP48" i="367" s="1"/>
  <c r="AK43" i="367"/>
  <c r="AP43" i="367" s="1"/>
  <c r="AK42" i="367"/>
  <c r="AP42" i="367" s="1"/>
  <c r="AK34" i="367"/>
  <c r="AK49" i="367"/>
  <c r="AP49" i="367" s="1"/>
  <c r="AK35" i="367"/>
  <c r="AP35" i="367" s="1"/>
  <c r="BS66" i="367"/>
  <c r="F151" i="367"/>
  <c r="F147" i="367"/>
  <c r="F121" i="367"/>
  <c r="F222" i="367"/>
  <c r="F214" i="367"/>
  <c r="F127" i="367"/>
  <c r="F119" i="367"/>
  <c r="J64" i="367"/>
  <c r="I64" i="367"/>
  <c r="H64" i="367"/>
  <c r="CB163" i="367"/>
  <c r="F143" i="367"/>
  <c r="F221" i="367"/>
  <c r="F126" i="367"/>
  <c r="F118" i="367"/>
  <c r="J65" i="367"/>
  <c r="I65" i="367"/>
  <c r="H65" i="367"/>
  <c r="F112" i="367"/>
  <c r="F228" i="367"/>
  <c r="F220" i="367"/>
  <c r="F212" i="367"/>
  <c r="F125" i="367"/>
  <c r="F117" i="367"/>
  <c r="F227" i="367"/>
  <c r="F219" i="367"/>
  <c r="F177" i="367"/>
  <c r="CB197" i="367"/>
  <c r="F153" i="367"/>
  <c r="F124" i="367"/>
  <c r="F149" i="367"/>
  <c r="F145" i="367"/>
  <c r="F213" i="367"/>
  <c r="F226" i="367"/>
  <c r="F218" i="367"/>
  <c r="F123" i="367"/>
  <c r="F113" i="367"/>
  <c r="F66" i="367" a="1"/>
  <c r="F66" i="367" s="1"/>
  <c r="BI66" i="367"/>
  <c r="F229" i="367"/>
  <c r="F225" i="367"/>
  <c r="F217" i="367"/>
  <c r="F122" i="367"/>
  <c r="F155" i="367"/>
  <c r="V67" i="367"/>
  <c r="F62" i="367" a="1"/>
  <c r="F62" i="367" s="1"/>
  <c r="F191" i="366"/>
  <c r="F144" i="366"/>
  <c r="F111" i="366"/>
  <c r="F211" i="366"/>
  <c r="CB231" i="366"/>
  <c r="F187" i="366"/>
  <c r="AF54" i="366"/>
  <c r="F76" i="366"/>
  <c r="F159" i="366"/>
  <c r="I62" i="366"/>
  <c r="V132" i="275" s="1"/>
  <c r="V137" i="275" s="1"/>
  <c r="H62" i="366"/>
  <c r="AD132" i="275" s="1"/>
  <c r="AD137" i="275" s="1"/>
  <c r="J62" i="366"/>
  <c r="J132" i="275" s="1"/>
  <c r="J63" i="366"/>
  <c r="I63" i="366"/>
  <c r="H63" i="366"/>
  <c r="F156" i="366"/>
  <c r="F196" i="366"/>
  <c r="F193" i="366"/>
  <c r="AA54" i="366"/>
  <c r="F65" i="366" a="1"/>
  <c r="F65" i="366" s="1"/>
  <c r="J66" i="366"/>
  <c r="I66" i="366"/>
  <c r="H66" i="366"/>
  <c r="F114" i="366"/>
  <c r="F192" i="366"/>
  <c r="F189" i="366"/>
  <c r="CB163" i="366"/>
  <c r="F143" i="366"/>
  <c r="V54" i="366"/>
  <c r="F113" i="366"/>
  <c r="F110" i="366"/>
  <c r="F185" i="366"/>
  <c r="F115" i="366"/>
  <c r="F75" i="366"/>
  <c r="AK49" i="366"/>
  <c r="AP49" i="366" s="1"/>
  <c r="AK35" i="366"/>
  <c r="AP35" i="366" s="1"/>
  <c r="CB95" i="366"/>
  <c r="AK50" i="366"/>
  <c r="AP50" i="366" s="1"/>
  <c r="AK36" i="366"/>
  <c r="AP36" i="366" s="1"/>
  <c r="AK51" i="366"/>
  <c r="AP51" i="366" s="1"/>
  <c r="AK37" i="366"/>
  <c r="AP37" i="366" s="1"/>
  <c r="AK52" i="366"/>
  <c r="AP52" i="366" s="1"/>
  <c r="AK38" i="366"/>
  <c r="AP38" i="366" s="1"/>
  <c r="AK34" i="366"/>
  <c r="AK53" i="366"/>
  <c r="AP53" i="366" s="1"/>
  <c r="AK39" i="366"/>
  <c r="AP39" i="366" s="1"/>
  <c r="AK40" i="366"/>
  <c r="AP40" i="366" s="1"/>
  <c r="AK43" i="366"/>
  <c r="AP43" i="366" s="1"/>
  <c r="AK47" i="366"/>
  <c r="AP47" i="366" s="1"/>
  <c r="AK46" i="366"/>
  <c r="AP46" i="366" s="1"/>
  <c r="AK45" i="366"/>
  <c r="AP45" i="366" s="1"/>
  <c r="AK44" i="366"/>
  <c r="AP44" i="366" s="1"/>
  <c r="AK41" i="366"/>
  <c r="AP41" i="366" s="1"/>
  <c r="AK48" i="366"/>
  <c r="AP48" i="366" s="1"/>
  <c r="AK42" i="366"/>
  <c r="AP42" i="366" s="1"/>
  <c r="F151" i="366"/>
  <c r="F109" i="366"/>
  <c r="CB129" i="366"/>
  <c r="F195" i="366"/>
  <c r="F145" i="366"/>
  <c r="A98" i="366"/>
  <c r="J64" i="366"/>
  <c r="I64" i="366"/>
  <c r="H64" i="366"/>
  <c r="F153" i="366"/>
  <c r="F213" i="365"/>
  <c r="F187" i="365"/>
  <c r="F114" i="365"/>
  <c r="AK49" i="365"/>
  <c r="AP49" i="365" s="1"/>
  <c r="AK37" i="365"/>
  <c r="AP37" i="365" s="1"/>
  <c r="F188" i="365"/>
  <c r="F212" i="365"/>
  <c r="F194" i="365"/>
  <c r="F190" i="365"/>
  <c r="F160" i="365"/>
  <c r="F121" i="365"/>
  <c r="F113" i="365"/>
  <c r="AK53" i="365"/>
  <c r="AP53" i="365" s="1"/>
  <c r="A75" i="365"/>
  <c r="I63" i="365"/>
  <c r="H63" i="365"/>
  <c r="J63" i="365"/>
  <c r="AK36" i="365"/>
  <c r="AP36" i="365" s="1"/>
  <c r="AK44" i="365"/>
  <c r="AP44" i="365" s="1"/>
  <c r="CB129" i="365"/>
  <c r="F211" i="365"/>
  <c r="CB231" i="365"/>
  <c r="F120" i="365"/>
  <c r="F67" i="365"/>
  <c r="H67" i="365" s="1"/>
  <c r="J62" i="365"/>
  <c r="J118" i="275" s="1"/>
  <c r="I62" i="365"/>
  <c r="V118" i="275" s="1"/>
  <c r="V123" i="275" s="1"/>
  <c r="H62" i="365"/>
  <c r="AD118" i="275" s="1"/>
  <c r="AD123" i="275" s="1"/>
  <c r="AK35" i="365"/>
  <c r="AP35" i="365" s="1"/>
  <c r="AK45" i="365"/>
  <c r="AP45" i="365" s="1"/>
  <c r="F186" i="365"/>
  <c r="F191" i="365"/>
  <c r="CB197" i="365"/>
  <c r="F152" i="365"/>
  <c r="F119" i="365"/>
  <c r="AK34" i="365"/>
  <c r="AK46" i="365"/>
  <c r="AP46" i="365" s="1"/>
  <c r="F196" i="365"/>
  <c r="F184" i="365"/>
  <c r="F118" i="365"/>
  <c r="AK42" i="365"/>
  <c r="AP42" i="365" s="1"/>
  <c r="AK47" i="365"/>
  <c r="AP47" i="365" s="1"/>
  <c r="I64" i="365"/>
  <c r="H64" i="365"/>
  <c r="J64" i="365"/>
  <c r="I65" i="365"/>
  <c r="H65" i="365"/>
  <c r="J65" i="365"/>
  <c r="I66" i="365"/>
  <c r="H66" i="365"/>
  <c r="J66" i="365"/>
  <c r="AK43" i="365"/>
  <c r="AP43" i="365" s="1"/>
  <c r="AK39" i="365"/>
  <c r="AP39" i="365" s="1"/>
  <c r="CB163" i="365"/>
  <c r="F143" i="365"/>
  <c r="F117" i="365"/>
  <c r="AK50" i="365"/>
  <c r="AP50" i="365" s="1"/>
  <c r="F195" i="365"/>
  <c r="F116" i="365"/>
  <c r="AK40" i="365"/>
  <c r="AP40" i="365" s="1"/>
  <c r="AK48" i="365"/>
  <c r="AP48" i="365" s="1"/>
  <c r="AK38" i="365"/>
  <c r="AP38" i="365" s="1"/>
  <c r="F214" i="365"/>
  <c r="F189" i="365"/>
  <c r="F115" i="365"/>
  <c r="AK51" i="365"/>
  <c r="AP51" i="365" s="1"/>
  <c r="AK52" i="365"/>
  <c r="AP52" i="365" s="1"/>
  <c r="AK38" i="364"/>
  <c r="AP38" i="364" s="1"/>
  <c r="F120" i="364"/>
  <c r="F112" i="364"/>
  <c r="AK44" i="364"/>
  <c r="AP44" i="364" s="1"/>
  <c r="BA67" i="364"/>
  <c r="AA63" i="364"/>
  <c r="AA67" i="364"/>
  <c r="AK43" i="364"/>
  <c r="AP43" i="364" s="1"/>
  <c r="CB163" i="364"/>
  <c r="F143" i="364"/>
  <c r="J65" i="364"/>
  <c r="I65" i="364"/>
  <c r="H65" i="364"/>
  <c r="J66" i="364"/>
  <c r="I66" i="364"/>
  <c r="H66" i="364"/>
  <c r="F119" i="364"/>
  <c r="F111" i="364"/>
  <c r="AK41" i="364"/>
  <c r="AP41" i="364" s="1"/>
  <c r="Q65" i="364"/>
  <c r="BS63" i="364"/>
  <c r="BE63" i="364"/>
  <c r="BM63" i="364" s="1"/>
  <c r="F67" i="364"/>
  <c r="H67" i="364" s="1"/>
  <c r="J62" i="364"/>
  <c r="J104" i="275" s="1"/>
  <c r="I62" i="364"/>
  <c r="V104" i="275" s="1"/>
  <c r="V109" i="275" s="1"/>
  <c r="H62" i="364"/>
  <c r="AD104" i="275" s="1"/>
  <c r="AD109" i="275" s="1"/>
  <c r="F77" i="364"/>
  <c r="F118" i="364"/>
  <c r="F110" i="364"/>
  <c r="AK40" i="364"/>
  <c r="AP40" i="364" s="1"/>
  <c r="AA64" i="364"/>
  <c r="BE64" i="364"/>
  <c r="BM64" i="364" s="1"/>
  <c r="AK39" i="364"/>
  <c r="AP39" i="364" s="1"/>
  <c r="F117" i="364"/>
  <c r="Q64" i="364"/>
  <c r="AK50" i="364"/>
  <c r="AP50" i="364" s="1"/>
  <c r="BS64" i="364"/>
  <c r="BI65" i="364"/>
  <c r="BM65" i="364" s="1"/>
  <c r="BS67" i="364"/>
  <c r="AK53" i="364"/>
  <c r="AP53" i="364" s="1"/>
  <c r="F109" i="364"/>
  <c r="CB129" i="364"/>
  <c r="J63" i="364"/>
  <c r="I63" i="364"/>
  <c r="H63" i="364"/>
  <c r="F124" i="364"/>
  <c r="F116" i="364"/>
  <c r="V65" i="364"/>
  <c r="AK49" i="364"/>
  <c r="AP49" i="364" s="1"/>
  <c r="BI63" i="364"/>
  <c r="BI67" i="364"/>
  <c r="V66" i="364"/>
  <c r="AK36" i="364"/>
  <c r="AP36" i="364" s="1"/>
  <c r="F123" i="364"/>
  <c r="F115" i="364"/>
  <c r="AK47" i="364"/>
  <c r="AP47" i="364" s="1"/>
  <c r="CB95" i="364"/>
  <c r="Q63" i="364"/>
  <c r="AK52" i="364"/>
  <c r="AP52" i="364" s="1"/>
  <c r="AK35" i="364"/>
  <c r="AP35" i="364" s="1"/>
  <c r="AK37" i="364"/>
  <c r="AP37" i="364" s="1"/>
  <c r="J64" i="364"/>
  <c r="I64" i="364"/>
  <c r="H64" i="364"/>
  <c r="Q66" i="364"/>
  <c r="F122" i="364"/>
  <c r="F114" i="364"/>
  <c r="AK46" i="364"/>
  <c r="AP46" i="364" s="1"/>
  <c r="AK34" i="364"/>
  <c r="AK51" i="364"/>
  <c r="AP51" i="364" s="1"/>
  <c r="F211" i="364"/>
  <c r="CB231" i="364"/>
  <c r="F121" i="364"/>
  <c r="F113" i="364"/>
  <c r="AK45" i="364"/>
  <c r="AP45" i="364" s="1"/>
  <c r="BI66" i="364"/>
  <c r="BM66" i="364" s="1"/>
  <c r="AK42" i="364"/>
  <c r="AP42" i="364" s="1"/>
  <c r="F225" i="363"/>
  <c r="F118" i="363"/>
  <c r="AA54" i="363"/>
  <c r="AK47" i="363"/>
  <c r="AP47" i="363" s="1"/>
  <c r="AK46" i="363"/>
  <c r="AP46" i="363" s="1"/>
  <c r="AK45" i="363"/>
  <c r="AP45" i="363" s="1"/>
  <c r="AK44" i="363"/>
  <c r="AP44" i="363" s="1"/>
  <c r="AK41" i="363"/>
  <c r="AP41" i="363" s="1"/>
  <c r="AK48" i="363"/>
  <c r="AP48" i="363" s="1"/>
  <c r="AK43" i="363"/>
  <c r="AP43" i="363" s="1"/>
  <c r="AK42" i="363"/>
  <c r="AP42" i="363" s="1"/>
  <c r="AK34" i="363"/>
  <c r="AK35" i="363"/>
  <c r="AP35" i="363" s="1"/>
  <c r="AK50" i="363"/>
  <c r="AP50" i="363" s="1"/>
  <c r="AK36" i="363"/>
  <c r="AP36" i="363" s="1"/>
  <c r="AK37" i="363"/>
  <c r="AP37" i="363" s="1"/>
  <c r="F75" i="363"/>
  <c r="AK38" i="363"/>
  <c r="AP38" i="363" s="1"/>
  <c r="AK40" i="363"/>
  <c r="AP40" i="363" s="1"/>
  <c r="CB95" i="363"/>
  <c r="AK53" i="363"/>
  <c r="AP53" i="363" s="1"/>
  <c r="AK39" i="363"/>
  <c r="AP39" i="363" s="1"/>
  <c r="AK49" i="363"/>
  <c r="AP49" i="363" s="1"/>
  <c r="F224" i="363"/>
  <c r="F216" i="363"/>
  <c r="F115" i="363"/>
  <c r="F211" i="363"/>
  <c r="CB231" i="363"/>
  <c r="F227" i="363"/>
  <c r="F223" i="363"/>
  <c r="F215" i="363"/>
  <c r="F151" i="363"/>
  <c r="F114" i="363"/>
  <c r="AF54" i="363"/>
  <c r="F219" i="363"/>
  <c r="F217" i="363"/>
  <c r="F230" i="363"/>
  <c r="F222" i="363"/>
  <c r="F214" i="363"/>
  <c r="F111" i="363"/>
  <c r="F153" i="363"/>
  <c r="F110" i="363"/>
  <c r="A75" i="363"/>
  <c r="F229" i="363"/>
  <c r="F221" i="363"/>
  <c r="F213" i="363"/>
  <c r="F154" i="363"/>
  <c r="F117" i="363"/>
  <c r="AK51" i="363"/>
  <c r="AP51" i="363" s="1"/>
  <c r="F64" i="363" a="1"/>
  <c r="F64" i="363" s="1"/>
  <c r="F67" i="363" s="1"/>
  <c r="H67" i="363" s="1"/>
  <c r="J65" i="363"/>
  <c r="I65" i="363"/>
  <c r="H65" i="363"/>
  <c r="F66" i="363" a="1"/>
  <c r="F66" i="363" s="1"/>
  <c r="F228" i="363"/>
  <c r="F220" i="363"/>
  <c r="F212" i="363"/>
  <c r="F146" i="363"/>
  <c r="CB163" i="363"/>
  <c r="F143" i="363"/>
  <c r="F113" i="363"/>
  <c r="J62" i="363"/>
  <c r="J90" i="275" s="1"/>
  <c r="I62" i="363"/>
  <c r="V90" i="275" s="1"/>
  <c r="V95" i="275" s="1"/>
  <c r="H62" i="363"/>
  <c r="AD90" i="275" s="1"/>
  <c r="AD95" i="275" s="1"/>
  <c r="AU93" i="275" s="1"/>
  <c r="F226" i="363"/>
  <c r="F218" i="363"/>
  <c r="F119" i="363"/>
  <c r="F109" i="363"/>
  <c r="CB129" i="363"/>
  <c r="V54" i="363"/>
  <c r="J63" i="363"/>
  <c r="I63" i="363"/>
  <c r="H63" i="363"/>
  <c r="J62" i="362"/>
  <c r="J76" i="275" s="1"/>
  <c r="I62" i="362"/>
  <c r="V76" i="275" s="1"/>
  <c r="V81" i="275" s="1"/>
  <c r="H62" i="362"/>
  <c r="AD76" i="275" s="1"/>
  <c r="AD81" i="275" s="1"/>
  <c r="AU79" i="275" s="1"/>
  <c r="F196" i="362"/>
  <c r="F191" i="362"/>
  <c r="AA66" i="362"/>
  <c r="F88" i="362"/>
  <c r="F193" i="362"/>
  <c r="F109" i="362"/>
  <c r="CB129" i="362"/>
  <c r="F211" i="362"/>
  <c r="CB231" i="362"/>
  <c r="BI66" i="362"/>
  <c r="BA66" i="362"/>
  <c r="AA63" i="362"/>
  <c r="Q63" i="362"/>
  <c r="Q64" i="362"/>
  <c r="BI63" i="362"/>
  <c r="A75" i="362"/>
  <c r="A76" i="362" s="1"/>
  <c r="A77" i="362" s="1"/>
  <c r="A78" i="362" s="1"/>
  <c r="A79" i="362" s="1"/>
  <c r="A80" i="362" s="1"/>
  <c r="A81" i="362" s="1"/>
  <c r="A82" i="362" s="1"/>
  <c r="A83" i="362" s="1"/>
  <c r="A84" i="362" s="1"/>
  <c r="A85" i="362" s="1"/>
  <c r="A86" i="362" s="1"/>
  <c r="A87" i="362" s="1"/>
  <c r="A88" i="362" s="1"/>
  <c r="A89" i="362" s="1"/>
  <c r="A90" i="362" s="1"/>
  <c r="A91" i="362" s="1"/>
  <c r="A92" i="362" s="1"/>
  <c r="A93" i="362" s="1"/>
  <c r="A94" i="362" s="1"/>
  <c r="A95" i="362" s="1"/>
  <c r="A96" i="362" s="1"/>
  <c r="A97" i="362" s="1"/>
  <c r="A98" i="362" s="1"/>
  <c r="A100" i="362" s="1"/>
  <c r="A101" i="362" s="1"/>
  <c r="A102" i="362" s="1"/>
  <c r="A103" i="362" s="1"/>
  <c r="A104" i="362" s="1"/>
  <c r="BE64" i="362"/>
  <c r="V66" i="362"/>
  <c r="BI65" i="362"/>
  <c r="BA64" i="362"/>
  <c r="F195" i="362"/>
  <c r="V67" i="362"/>
  <c r="AF54" i="362"/>
  <c r="J63" i="362"/>
  <c r="I63" i="362"/>
  <c r="H63" i="362"/>
  <c r="F64" i="362" a="1"/>
  <c r="F64" i="362" s="1"/>
  <c r="F67" i="362" s="1"/>
  <c r="H67" i="362" s="1"/>
  <c r="F192" i="362"/>
  <c r="AK40" i="362"/>
  <c r="AP40" i="362" s="1"/>
  <c r="F75" i="362"/>
  <c r="AK47" i="362"/>
  <c r="AP47" i="362" s="1"/>
  <c r="AK46" i="362"/>
  <c r="AP46" i="362" s="1"/>
  <c r="AK45" i="362"/>
  <c r="AP45" i="362" s="1"/>
  <c r="AK44" i="362"/>
  <c r="AP44" i="362" s="1"/>
  <c r="AK41" i="362"/>
  <c r="AP41" i="362" s="1"/>
  <c r="AK48" i="362"/>
  <c r="AP48" i="362" s="1"/>
  <c r="AK43" i="362"/>
  <c r="AP43" i="362" s="1"/>
  <c r="AK42" i="362"/>
  <c r="AP42" i="362" s="1"/>
  <c r="AK34" i="362"/>
  <c r="AK36" i="362"/>
  <c r="AP36" i="362" s="1"/>
  <c r="AK49" i="362"/>
  <c r="AP49" i="362" s="1"/>
  <c r="AK35" i="362"/>
  <c r="AP35" i="362" s="1"/>
  <c r="AK50" i="362"/>
  <c r="AP50" i="362" s="1"/>
  <c r="CB95" i="362"/>
  <c r="AK51" i="362"/>
  <c r="AP51" i="362" s="1"/>
  <c r="AK37" i="362"/>
  <c r="AP37" i="362" s="1"/>
  <c r="AK52" i="362"/>
  <c r="AP52" i="362" s="1"/>
  <c r="AK38" i="362"/>
  <c r="AP38" i="362" s="1"/>
  <c r="AK53" i="362"/>
  <c r="AP53" i="362" s="1"/>
  <c r="AK39" i="362"/>
  <c r="AP39" i="362" s="1"/>
  <c r="F190" i="362"/>
  <c r="V54" i="362"/>
  <c r="BS64" i="362"/>
  <c r="CB197" i="362"/>
  <c r="F194" i="362"/>
  <c r="AA65" i="362"/>
  <c r="H65" i="362"/>
  <c r="J65" i="362"/>
  <c r="I65" i="362"/>
  <c r="J66" i="362"/>
  <c r="I66" i="362"/>
  <c r="H66" i="362"/>
  <c r="AP34" i="361"/>
  <c r="AP54" i="361" s="1"/>
  <c r="F190" i="361"/>
  <c r="V54" i="361"/>
  <c r="AK47" i="361"/>
  <c r="AP47" i="361" s="1"/>
  <c r="AK51" i="361"/>
  <c r="AP51" i="361" s="1"/>
  <c r="AK46" i="361"/>
  <c r="AP46" i="361" s="1"/>
  <c r="F147" i="361"/>
  <c r="F189" i="361"/>
  <c r="F143" i="361"/>
  <c r="CB163" i="361"/>
  <c r="AK40" i="361"/>
  <c r="AP40" i="361" s="1"/>
  <c r="F93" i="361"/>
  <c r="AK42" i="361"/>
  <c r="AP42" i="361" s="1"/>
  <c r="AK35" i="361"/>
  <c r="AP35" i="361" s="1"/>
  <c r="CB95" i="361"/>
  <c r="F211" i="361"/>
  <c r="CB231" i="361"/>
  <c r="F195" i="361"/>
  <c r="F196" i="361"/>
  <c r="F64" i="361" a="1"/>
  <c r="F64" i="361" s="1"/>
  <c r="F151" i="361"/>
  <c r="F89" i="361"/>
  <c r="AK43" i="361"/>
  <c r="AP43" i="361" s="1"/>
  <c r="AK53" i="361"/>
  <c r="AP53" i="361" s="1"/>
  <c r="AK36" i="361"/>
  <c r="AP36" i="361" s="1"/>
  <c r="J65" i="361"/>
  <c r="J65" i="275" s="1"/>
  <c r="I65" i="361"/>
  <c r="V65" i="275" s="1"/>
  <c r="H65" i="361"/>
  <c r="AD65" i="275" s="1"/>
  <c r="F186" i="361"/>
  <c r="F155" i="361"/>
  <c r="AK41" i="361"/>
  <c r="AP41" i="361" s="1"/>
  <c r="AK38" i="361"/>
  <c r="AP38" i="361" s="1"/>
  <c r="AK50" i="361"/>
  <c r="AP50" i="361" s="1"/>
  <c r="F194" i="361"/>
  <c r="F192" i="361"/>
  <c r="F159" i="361"/>
  <c r="A76" i="361"/>
  <c r="AK44" i="361"/>
  <c r="AP44" i="361" s="1"/>
  <c r="AK49" i="361"/>
  <c r="AP49" i="361" s="1"/>
  <c r="F185" i="361"/>
  <c r="J63" i="361"/>
  <c r="J63" i="275" s="1"/>
  <c r="I63" i="361"/>
  <c r="V63" i="275" s="1"/>
  <c r="H63" i="361"/>
  <c r="AD63" i="275" s="1"/>
  <c r="F109" i="361"/>
  <c r="CB129" i="361"/>
  <c r="AK45" i="361"/>
  <c r="AP45" i="361" s="1"/>
  <c r="AK39" i="361"/>
  <c r="AP39" i="361" s="1"/>
  <c r="AK48" i="361"/>
  <c r="AP48" i="361" s="1"/>
  <c r="F211" i="360"/>
  <c r="CB231" i="360"/>
  <c r="F218" i="360"/>
  <c r="F193" i="360"/>
  <c r="F192" i="360"/>
  <c r="F65" i="360" a="1"/>
  <c r="F65" i="360" s="1"/>
  <c r="F66" i="360" a="1"/>
  <c r="F66" i="360" s="1"/>
  <c r="AK40" i="360"/>
  <c r="AP40" i="360" s="1"/>
  <c r="F117" i="360"/>
  <c r="AK49" i="360"/>
  <c r="AP49" i="360" s="1"/>
  <c r="F216" i="360"/>
  <c r="F212" i="360"/>
  <c r="F217" i="360"/>
  <c r="F191" i="360"/>
  <c r="F190" i="360"/>
  <c r="AK38" i="360"/>
  <c r="AP38" i="360" s="1"/>
  <c r="AK47" i="360"/>
  <c r="AP47" i="360" s="1"/>
  <c r="AK39" i="360"/>
  <c r="AP39" i="360" s="1"/>
  <c r="AK42" i="360"/>
  <c r="AP42" i="360" s="1"/>
  <c r="AK46" i="360"/>
  <c r="AP46" i="360" s="1"/>
  <c r="AK34" i="360"/>
  <c r="AK43" i="360"/>
  <c r="AP43" i="360" s="1"/>
  <c r="F215" i="360"/>
  <c r="AK52" i="360"/>
  <c r="AP52" i="360" s="1"/>
  <c r="AK45" i="360"/>
  <c r="AP45" i="360" s="1"/>
  <c r="AK35" i="360"/>
  <c r="AP35" i="360" s="1"/>
  <c r="F214" i="360"/>
  <c r="AK44" i="360"/>
  <c r="AP44" i="360" s="1"/>
  <c r="F213" i="360"/>
  <c r="J64" i="360"/>
  <c r="J50" i="275" s="1"/>
  <c r="I64" i="360"/>
  <c r="V50" i="275" s="1"/>
  <c r="H64" i="360"/>
  <c r="AD50" i="275" s="1"/>
  <c r="CB129" i="360"/>
  <c r="F109" i="360"/>
  <c r="AK41" i="360"/>
  <c r="AP41" i="360" s="1"/>
  <c r="J63" i="360"/>
  <c r="J49" i="275" s="1"/>
  <c r="I63" i="360"/>
  <c r="V49" i="275" s="1"/>
  <c r="H63" i="360"/>
  <c r="AD49" i="275" s="1"/>
  <c r="AK36" i="360"/>
  <c r="AP36" i="360" s="1"/>
  <c r="F219" i="360"/>
  <c r="F195" i="360"/>
  <c r="F194" i="360"/>
  <c r="A75" i="360"/>
  <c r="F62" i="360" a="1"/>
  <c r="F62" i="360" s="1"/>
  <c r="AK53" i="360"/>
  <c r="AP53" i="360" s="1"/>
  <c r="F118" i="360"/>
  <c r="AK50" i="360"/>
  <c r="AP50" i="360" s="1"/>
  <c r="F193" i="359"/>
  <c r="F159" i="359"/>
  <c r="F145" i="359"/>
  <c r="CB129" i="359"/>
  <c r="F109" i="359"/>
  <c r="F117" i="359"/>
  <c r="F211" i="359"/>
  <c r="CB231" i="359"/>
  <c r="F189" i="359"/>
  <c r="F158" i="359"/>
  <c r="F127" i="359"/>
  <c r="AK53" i="359"/>
  <c r="AP53" i="359" s="1"/>
  <c r="F128" i="359"/>
  <c r="F75" i="359"/>
  <c r="F34" i="275" s="1"/>
  <c r="CB95" i="359"/>
  <c r="AK43" i="359"/>
  <c r="AP43" i="359" s="1"/>
  <c r="AK42" i="359"/>
  <c r="AP42" i="359" s="1"/>
  <c r="AK48" i="359"/>
  <c r="AP48" i="359" s="1"/>
  <c r="AK34" i="359"/>
  <c r="AK35" i="359"/>
  <c r="AP35" i="359" s="1"/>
  <c r="AK49" i="359"/>
  <c r="AP49" i="359" s="1"/>
  <c r="AK39" i="359"/>
  <c r="AP39" i="359" s="1"/>
  <c r="AK50" i="359"/>
  <c r="AP50" i="359" s="1"/>
  <c r="AK46" i="359"/>
  <c r="AP46" i="359" s="1"/>
  <c r="AK44" i="359"/>
  <c r="AP44" i="359" s="1"/>
  <c r="AK47" i="359"/>
  <c r="AP47" i="359" s="1"/>
  <c r="AK45" i="359"/>
  <c r="AP45" i="359" s="1"/>
  <c r="AK41" i="359"/>
  <c r="AP41" i="359" s="1"/>
  <c r="AK36" i="359"/>
  <c r="AP36" i="359" s="1"/>
  <c r="AK37" i="359"/>
  <c r="AP37" i="359" s="1"/>
  <c r="AK40" i="359"/>
  <c r="AP40" i="359" s="1"/>
  <c r="F92" i="359"/>
  <c r="AF54" i="359"/>
  <c r="I63" i="359"/>
  <c r="V35" i="275" s="1"/>
  <c r="H63" i="359"/>
  <c r="AD35" i="275" s="1"/>
  <c r="F160" i="359"/>
  <c r="F152" i="359"/>
  <c r="F147" i="359"/>
  <c r="F194" i="359"/>
  <c r="F157" i="359"/>
  <c r="CB197" i="359"/>
  <c r="F177" i="359"/>
  <c r="F37" i="275" s="1"/>
  <c r="F187" i="359"/>
  <c r="F115" i="359"/>
  <c r="AA54" i="359"/>
  <c r="F62" i="359" a="1"/>
  <c r="F62" i="359" s="1"/>
  <c r="F64" i="359" a="1"/>
  <c r="F64" i="359" s="1"/>
  <c r="F123" i="359"/>
  <c r="F154" i="359"/>
  <c r="F122" i="359"/>
  <c r="F112" i="359"/>
  <c r="J65" i="359"/>
  <c r="J37" i="275" s="1"/>
  <c r="I65" i="359"/>
  <c r="V37" i="275" s="1"/>
  <c r="H65" i="359"/>
  <c r="AD37" i="275" s="1"/>
  <c r="F66" i="359" a="1"/>
  <c r="F66" i="359" s="1"/>
  <c r="F196" i="359"/>
  <c r="F120" i="359"/>
  <c r="F111" i="359"/>
  <c r="AK38" i="359"/>
  <c r="AP38" i="359" s="1"/>
  <c r="AK51" i="359"/>
  <c r="AP51" i="359" s="1"/>
  <c r="V54" i="359"/>
  <c r="F119" i="359"/>
  <c r="F191" i="359"/>
  <c r="F162" i="359"/>
  <c r="F156" i="359"/>
  <c r="F185" i="359"/>
  <c r="F114" i="359"/>
  <c r="F195" i="359"/>
  <c r="F161" i="359"/>
  <c r="F150" i="359"/>
  <c r="A75" i="359"/>
  <c r="F125" i="359"/>
  <c r="N48" i="275" l="1"/>
  <c r="Z48" i="275" s="1"/>
  <c r="AF67" i="364"/>
  <c r="AR67" i="364" s="1"/>
  <c r="N109" i="275"/>
  <c r="BM65" i="371"/>
  <c r="AU205" i="275"/>
  <c r="BM64" i="368"/>
  <c r="N67" i="275"/>
  <c r="J66" i="361"/>
  <c r="J66" i="275" s="1"/>
  <c r="R67" i="275"/>
  <c r="H66" i="361"/>
  <c r="AD66" i="275" s="1"/>
  <c r="BF171" i="361"/>
  <c r="BP171" i="361"/>
  <c r="BP205" i="361"/>
  <c r="AK137" i="361"/>
  <c r="AD171" i="361"/>
  <c r="AU171" i="361"/>
  <c r="BK103" i="361"/>
  <c r="W239" i="361"/>
  <c r="S137" i="361"/>
  <c r="H62" i="361"/>
  <c r="AD62" i="275" s="1"/>
  <c r="I62" i="361"/>
  <c r="G98" i="361"/>
  <c r="CC96" i="361" s="1"/>
  <c r="CD96" i="361" s="1"/>
  <c r="F67" i="361"/>
  <c r="H67" i="361" s="1"/>
  <c r="BS205" i="360"/>
  <c r="BJ205" i="360"/>
  <c r="Y239" i="360"/>
  <c r="AY239" i="360"/>
  <c r="AV239" i="360"/>
  <c r="G98" i="360"/>
  <c r="CC96" i="360" s="1"/>
  <c r="CD96" i="360" s="1"/>
  <c r="CD75" i="359"/>
  <c r="J75" i="359"/>
  <c r="J75" i="360"/>
  <c r="CD75" i="360"/>
  <c r="AM239" i="360"/>
  <c r="R171" i="361"/>
  <c r="BH137" i="361"/>
  <c r="AV137" i="361"/>
  <c r="BE205" i="361"/>
  <c r="X239" i="361"/>
  <c r="BD239" i="361"/>
  <c r="BE239" i="361"/>
  <c r="BL239" i="361"/>
  <c r="BP239" i="361"/>
  <c r="U239" i="361"/>
  <c r="BU137" i="361"/>
  <c r="BQ137" i="361"/>
  <c r="BX103" i="361"/>
  <c r="BD205" i="361"/>
  <c r="AX171" i="361"/>
  <c r="AY137" i="361"/>
  <c r="AU205" i="361"/>
  <c r="AB171" i="361"/>
  <c r="AL171" i="361"/>
  <c r="BC171" i="361"/>
  <c r="AC137" i="361"/>
  <c r="BC137" i="361"/>
  <c r="BL103" i="361"/>
  <c r="AR103" i="361"/>
  <c r="Y205" i="361"/>
  <c r="AJ205" i="361"/>
  <c r="AK239" i="361"/>
  <c r="BJ137" i="361"/>
  <c r="AA137" i="361"/>
  <c r="AR137" i="361"/>
  <c r="BS137" i="361"/>
  <c r="AY103" i="361"/>
  <c r="AO205" i="361"/>
  <c r="AZ205" i="361"/>
  <c r="V137" i="360"/>
  <c r="S239" i="360"/>
  <c r="BD239" i="360"/>
  <c r="AL137" i="360"/>
  <c r="BO239" i="360"/>
  <c r="AD239" i="360"/>
  <c r="U103" i="360"/>
  <c r="BC171" i="360"/>
  <c r="BM171" i="360"/>
  <c r="BJ137" i="360"/>
  <c r="X137" i="360"/>
  <c r="AN205" i="360"/>
  <c r="AF137" i="360"/>
  <c r="AI239" i="360"/>
  <c r="AC205" i="361"/>
  <c r="T103" i="360"/>
  <c r="BL103" i="360"/>
  <c r="BP103" i="360"/>
  <c r="AT171" i="361"/>
  <c r="BK171" i="361"/>
  <c r="BO103" i="360"/>
  <c r="BR171" i="360"/>
  <c r="W171" i="360"/>
  <c r="U137" i="360"/>
  <c r="AD137" i="360"/>
  <c r="BV171" i="361"/>
  <c r="AR171" i="361"/>
  <c r="AJ137" i="361"/>
  <c r="AG205" i="361"/>
  <c r="AR205" i="361"/>
  <c r="BL205" i="360"/>
  <c r="AC239" i="360"/>
  <c r="BA171" i="361"/>
  <c r="AQ137" i="361"/>
  <c r="AS137" i="361"/>
  <c r="BB137" i="361"/>
  <c r="BT103" i="361"/>
  <c r="U103" i="361"/>
  <c r="W205" i="361"/>
  <c r="AF205" i="361"/>
  <c r="AM205" i="361"/>
  <c r="BH205" i="361"/>
  <c r="BR103" i="360"/>
  <c r="AI205" i="360"/>
  <c r="AL205" i="360"/>
  <c r="BC205" i="360"/>
  <c r="AK137" i="360"/>
  <c r="BR171" i="361"/>
  <c r="W171" i="361"/>
  <c r="BQ103" i="361"/>
  <c r="Q103" i="360"/>
  <c r="BD103" i="361"/>
  <c r="BX103" i="360"/>
  <c r="BC103" i="360"/>
  <c r="BG205" i="360"/>
  <c r="BK171" i="360"/>
  <c r="BU171" i="360"/>
  <c r="W137" i="360"/>
  <c r="BR137" i="360"/>
  <c r="AG137" i="360"/>
  <c r="T171" i="361"/>
  <c r="W103" i="361"/>
  <c r="T103" i="361"/>
  <c r="T205" i="361"/>
  <c r="BW103" i="360"/>
  <c r="AY205" i="360"/>
  <c r="X205" i="360"/>
  <c r="AG205" i="360"/>
  <c r="AP205" i="360"/>
  <c r="BD171" i="360"/>
  <c r="BX171" i="360"/>
  <c r="BA137" i="360"/>
  <c r="AH137" i="360"/>
  <c r="BX137" i="360"/>
  <c r="AG239" i="360"/>
  <c r="AP239" i="360"/>
  <c r="AS171" i="361"/>
  <c r="BB171" i="361"/>
  <c r="BS171" i="361"/>
  <c r="X171" i="361"/>
  <c r="BI137" i="361"/>
  <c r="BP137" i="361"/>
  <c r="BR137" i="361"/>
  <c r="W137" i="361"/>
  <c r="Z137" i="361"/>
  <c r="BN103" i="361"/>
  <c r="AQ103" i="361"/>
  <c r="AS205" i="361"/>
  <c r="AO205" i="360"/>
  <c r="AX205" i="360"/>
  <c r="T171" i="360"/>
  <c r="U171" i="360"/>
  <c r="BI137" i="360"/>
  <c r="AP137" i="360"/>
  <c r="AQ137" i="360"/>
  <c r="AO239" i="360"/>
  <c r="AO171" i="361"/>
  <c r="AE137" i="361"/>
  <c r="BU103" i="361"/>
  <c r="BA205" i="361"/>
  <c r="BJ205" i="361"/>
  <c r="BT103" i="360"/>
  <c r="BO205" i="360"/>
  <c r="AW205" i="360"/>
  <c r="BF205" i="360"/>
  <c r="BB171" i="360"/>
  <c r="BS171" i="360"/>
  <c r="BQ137" i="360"/>
  <c r="AO137" i="360"/>
  <c r="AX137" i="360"/>
  <c r="AY137" i="360"/>
  <c r="BG239" i="360"/>
  <c r="BH171" i="361"/>
  <c r="AN171" i="361"/>
  <c r="AW171" i="361"/>
  <c r="BO137" i="361"/>
  <c r="BX137" i="361"/>
  <c r="AM137" i="361"/>
  <c r="AP137" i="361"/>
  <c r="AF103" i="361"/>
  <c r="BV103" i="361"/>
  <c r="AH103" i="361"/>
  <c r="BG103" i="361"/>
  <c r="AW205" i="361"/>
  <c r="BI205" i="361"/>
  <c r="BR205" i="361"/>
  <c r="Y239" i="361"/>
  <c r="AG102" i="361"/>
  <c r="BW205" i="360"/>
  <c r="AV205" i="360"/>
  <c r="BE205" i="360"/>
  <c r="BN205" i="360"/>
  <c r="BJ171" i="360"/>
  <c r="AJ171" i="360"/>
  <c r="AN137" i="360"/>
  <c r="BF137" i="360"/>
  <c r="BG137" i="360"/>
  <c r="BQ171" i="361"/>
  <c r="AV171" i="361"/>
  <c r="BE171" i="361"/>
  <c r="AB137" i="361"/>
  <c r="AD137" i="361"/>
  <c r="AU137" i="361"/>
  <c r="AO137" i="361"/>
  <c r="AX137" i="361"/>
  <c r="Z103" i="361"/>
  <c r="R103" i="361"/>
  <c r="V103" i="361"/>
  <c r="AV205" i="361"/>
  <c r="BS239" i="361"/>
  <c r="S205" i="360"/>
  <c r="BM205" i="360"/>
  <c r="BV205" i="360"/>
  <c r="AR171" i="360"/>
  <c r="BN137" i="360"/>
  <c r="BO137" i="360"/>
  <c r="Z171" i="361"/>
  <c r="V171" i="361"/>
  <c r="AM171" i="361"/>
  <c r="BD171" i="361"/>
  <c r="BM171" i="361"/>
  <c r="AL137" i="361"/>
  <c r="AW137" i="361"/>
  <c r="BF137" i="361"/>
  <c r="AM103" i="361"/>
  <c r="AA205" i="360"/>
  <c r="BU205" i="360"/>
  <c r="R205" i="360"/>
  <c r="BA171" i="360"/>
  <c r="AC137" i="360"/>
  <c r="BV137" i="360"/>
  <c r="BW137" i="360"/>
  <c r="BL171" i="361"/>
  <c r="BU171" i="361"/>
  <c r="AT137" i="361"/>
  <c r="BK137" i="361"/>
  <c r="BN137" i="361"/>
  <c r="BS103" i="361"/>
  <c r="AO103" i="361"/>
  <c r="Q205" i="360"/>
  <c r="Z205" i="360"/>
  <c r="BH171" i="360"/>
  <c r="BI171" i="360"/>
  <c r="R137" i="360"/>
  <c r="S137" i="360"/>
  <c r="BH137" i="360"/>
  <c r="Z239" i="360"/>
  <c r="BT171" i="361"/>
  <c r="Q171" i="361"/>
  <c r="BV137" i="361"/>
  <c r="AA103" i="361"/>
  <c r="BI103" i="361"/>
  <c r="AT103" i="361"/>
  <c r="AE239" i="361"/>
  <c r="AQ205" i="360"/>
  <c r="AT205" i="360"/>
  <c r="BK205" i="360"/>
  <c r="Y205" i="360"/>
  <c r="AH205" i="360"/>
  <c r="BE171" i="360"/>
  <c r="BP171" i="360"/>
  <c r="BQ171" i="360"/>
  <c r="AS137" i="360"/>
  <c r="BB137" i="360"/>
  <c r="Z137" i="360"/>
  <c r="AA137" i="360"/>
  <c r="BP137" i="360"/>
  <c r="AQ239" i="360"/>
  <c r="AJ171" i="361"/>
  <c r="AK171" i="361"/>
  <c r="Y171" i="361"/>
  <c r="AZ137" i="361"/>
  <c r="R137" i="361"/>
  <c r="AE103" i="361"/>
  <c r="BB103" i="361"/>
  <c r="BE103" i="361"/>
  <c r="AK205" i="361"/>
  <c r="AT205" i="361"/>
  <c r="AG171" i="361"/>
  <c r="AD170" i="361"/>
  <c r="AF171" i="361"/>
  <c r="AE170" i="361"/>
  <c r="AE171" i="361"/>
  <c r="G166" i="361"/>
  <c r="CC164" i="361" s="1"/>
  <c r="CD164" i="361" s="1"/>
  <c r="AF170" i="361"/>
  <c r="AC170" i="361"/>
  <c r="AC171" i="361"/>
  <c r="AZ171" i="360"/>
  <c r="AA170" i="360"/>
  <c r="AP170" i="360"/>
  <c r="AO170" i="360"/>
  <c r="AW170" i="360"/>
  <c r="AS170" i="360"/>
  <c r="AC170" i="360"/>
  <c r="AD170" i="360"/>
  <c r="AM171" i="360"/>
  <c r="AD171" i="360"/>
  <c r="AX170" i="360"/>
  <c r="AZ170" i="360"/>
  <c r="AG170" i="360"/>
  <c r="AM170" i="360"/>
  <c r="AY170" i="360"/>
  <c r="AL170" i="360"/>
  <c r="AF170" i="360"/>
  <c r="AL171" i="360"/>
  <c r="AF171" i="360"/>
  <c r="AV171" i="360"/>
  <c r="AN170" i="360"/>
  <c r="AH170" i="360"/>
  <c r="AR170" i="360"/>
  <c r="AJ170" i="360"/>
  <c r="AQ170" i="360"/>
  <c r="AI170" i="360"/>
  <c r="AB170" i="360"/>
  <c r="AB171" i="360"/>
  <c r="AC171" i="360"/>
  <c r="AK171" i="360"/>
  <c r="AT170" i="360"/>
  <c r="AU170" i="360"/>
  <c r="Z170" i="360"/>
  <c r="AE170" i="360"/>
  <c r="Y170" i="360"/>
  <c r="AV170" i="360"/>
  <c r="AK170" i="360"/>
  <c r="AP171" i="360"/>
  <c r="AS171" i="360"/>
  <c r="AW171" i="360"/>
  <c r="AU171" i="360"/>
  <c r="AT171" i="360"/>
  <c r="G166" i="360"/>
  <c r="CC164" i="360" s="1"/>
  <c r="CD164" i="360" s="1"/>
  <c r="AG103" i="361"/>
  <c r="G98" i="359"/>
  <c r="CC96" i="359" s="1"/>
  <c r="CD96" i="359" s="1"/>
  <c r="AB102" i="361"/>
  <c r="AF102" i="361"/>
  <c r="AC102" i="361"/>
  <c r="Z102" i="361"/>
  <c r="AD103" i="361"/>
  <c r="AA102" i="361"/>
  <c r="AE102" i="361"/>
  <c r="AD102" i="361"/>
  <c r="Y102" i="361"/>
  <c r="AC103" i="361"/>
  <c r="Y103" i="361"/>
  <c r="X137" i="361"/>
  <c r="Q137" i="361"/>
  <c r="Q103" i="361"/>
  <c r="AH103" i="360"/>
  <c r="AH102" i="360"/>
  <c r="AN103" i="360"/>
  <c r="AN102" i="360"/>
  <c r="AD103" i="360"/>
  <c r="AD102" i="360"/>
  <c r="AT103" i="360"/>
  <c r="AT102" i="360"/>
  <c r="AZ103" i="360"/>
  <c r="AZ102" i="360"/>
  <c r="AP103" i="360"/>
  <c r="AP102" i="360"/>
  <c r="AB103" i="360"/>
  <c r="AB102" i="360"/>
  <c r="Z103" i="360"/>
  <c r="Z102" i="360"/>
  <c r="AW103" i="360"/>
  <c r="AW102" i="360"/>
  <c r="AA103" i="360"/>
  <c r="AA102" i="360"/>
  <c r="AX103" i="360"/>
  <c r="AX102" i="360"/>
  <c r="AR103" i="360"/>
  <c r="AR102" i="360"/>
  <c r="AG103" i="360"/>
  <c r="AG102" i="360"/>
  <c r="AC103" i="360"/>
  <c r="AC102" i="360"/>
  <c r="AU103" i="360"/>
  <c r="AU102" i="360"/>
  <c r="AS103" i="360"/>
  <c r="AS102" i="360"/>
  <c r="AI103" i="360"/>
  <c r="AI102" i="360"/>
  <c r="AO103" i="360"/>
  <c r="AO102" i="360"/>
  <c r="AY103" i="360"/>
  <c r="AY102" i="360"/>
  <c r="AM103" i="360"/>
  <c r="AM102" i="360"/>
  <c r="AF103" i="360"/>
  <c r="AF102" i="360"/>
  <c r="AQ103" i="360"/>
  <c r="AQ102" i="360"/>
  <c r="AV103" i="360"/>
  <c r="AV102" i="360"/>
  <c r="AK103" i="360"/>
  <c r="AK102" i="360"/>
  <c r="AE103" i="360"/>
  <c r="AE102" i="360"/>
  <c r="AL103" i="360"/>
  <c r="AL102" i="360"/>
  <c r="AJ103" i="360"/>
  <c r="AJ102" i="360"/>
  <c r="Y103" i="360"/>
  <c r="Y102" i="360"/>
  <c r="AH103" i="359"/>
  <c r="AH102" i="359"/>
  <c r="AL103" i="359"/>
  <c r="AL102" i="359"/>
  <c r="AM103" i="359"/>
  <c r="AM102" i="359"/>
  <c r="AE103" i="359"/>
  <c r="AE102" i="359"/>
  <c r="AF103" i="359"/>
  <c r="AF102" i="359"/>
  <c r="AT103" i="359"/>
  <c r="AT102" i="359"/>
  <c r="AA103" i="359"/>
  <c r="AA102" i="359"/>
  <c r="AK103" i="359"/>
  <c r="AK102" i="359"/>
  <c r="AC103" i="359"/>
  <c r="AC102" i="359"/>
  <c r="AG103" i="359"/>
  <c r="AG102" i="359"/>
  <c r="AQ103" i="359"/>
  <c r="AQ102" i="359"/>
  <c r="AI103" i="359"/>
  <c r="AI102" i="359"/>
  <c r="AO103" i="359"/>
  <c r="AO102" i="359"/>
  <c r="AD103" i="359"/>
  <c r="AD102" i="359"/>
  <c r="AB103" i="359"/>
  <c r="AB102" i="359"/>
  <c r="AR103" i="359"/>
  <c r="AR102" i="359"/>
  <c r="AU103" i="359"/>
  <c r="AU102" i="359"/>
  <c r="AJ103" i="359"/>
  <c r="AJ102" i="359"/>
  <c r="AN103" i="359"/>
  <c r="AN102" i="359"/>
  <c r="AP103" i="359"/>
  <c r="AP102" i="359"/>
  <c r="Z103" i="359"/>
  <c r="Z102" i="359"/>
  <c r="AS103" i="359"/>
  <c r="AS102" i="359"/>
  <c r="Y103" i="359"/>
  <c r="Y102" i="359"/>
  <c r="R109" i="275"/>
  <c r="R110" i="275" s="1"/>
  <c r="AF67" i="370"/>
  <c r="AK67" i="370" s="1"/>
  <c r="I69" i="370" s="1"/>
  <c r="N123" i="275"/>
  <c r="AH133" i="275"/>
  <c r="R151" i="275"/>
  <c r="R166" i="275"/>
  <c r="AH206" i="275"/>
  <c r="Z206" i="275"/>
  <c r="AH203" i="275"/>
  <c r="Z203" i="275"/>
  <c r="Z175" i="275"/>
  <c r="AH175" i="275"/>
  <c r="AH190" i="275"/>
  <c r="Z190" i="275"/>
  <c r="N95" i="275"/>
  <c r="R53" i="275"/>
  <c r="Z50" i="275"/>
  <c r="AH50" i="275"/>
  <c r="AH65" i="275"/>
  <c r="Z65" i="275"/>
  <c r="F123" i="275"/>
  <c r="AH118" i="275"/>
  <c r="Z118" i="275"/>
  <c r="AH35" i="275"/>
  <c r="Z35" i="275"/>
  <c r="Z178" i="275"/>
  <c r="AH178" i="275"/>
  <c r="AH122" i="275"/>
  <c r="Z122" i="275"/>
  <c r="AH108" i="275"/>
  <c r="Z108" i="275"/>
  <c r="R95" i="275"/>
  <c r="Z51" i="275"/>
  <c r="AH51" i="275"/>
  <c r="N151" i="275"/>
  <c r="AH77" i="275"/>
  <c r="Z77" i="275"/>
  <c r="Z164" i="275"/>
  <c r="AH164" i="275"/>
  <c r="AH78" i="275"/>
  <c r="Z78" i="275"/>
  <c r="R179" i="275"/>
  <c r="AH91" i="275"/>
  <c r="Z91" i="275"/>
  <c r="AH79" i="275"/>
  <c r="Z79" i="275"/>
  <c r="AH148" i="275"/>
  <c r="Z148" i="275"/>
  <c r="AH120" i="275"/>
  <c r="Z120" i="275"/>
  <c r="AH119" i="275"/>
  <c r="Z119" i="275"/>
  <c r="N165" i="275"/>
  <c r="N137" i="275"/>
  <c r="R123" i="275"/>
  <c r="AH63" i="275"/>
  <c r="Z63" i="275"/>
  <c r="Z177" i="275"/>
  <c r="AH177" i="275"/>
  <c r="AH37" i="275"/>
  <c r="Z37" i="275"/>
  <c r="F207" i="275"/>
  <c r="AH202" i="275"/>
  <c r="Z202" i="275"/>
  <c r="Z176" i="275"/>
  <c r="AH176" i="275"/>
  <c r="AH80" i="275"/>
  <c r="Z80" i="275"/>
  <c r="AH220" i="275"/>
  <c r="Z220" i="275"/>
  <c r="AH38" i="275"/>
  <c r="Z38" i="275"/>
  <c r="AH219" i="275"/>
  <c r="Z219" i="275"/>
  <c r="AH218" i="275"/>
  <c r="Z218" i="275"/>
  <c r="Z49" i="275"/>
  <c r="AH49" i="275"/>
  <c r="R137" i="275"/>
  <c r="N179" i="275"/>
  <c r="Z162" i="275"/>
  <c r="AH162" i="275"/>
  <c r="AH174" i="275"/>
  <c r="N207" i="275"/>
  <c r="AH191" i="275"/>
  <c r="Z191" i="275"/>
  <c r="AH150" i="275"/>
  <c r="Z150" i="275"/>
  <c r="AH149" i="275"/>
  <c r="Z149" i="275"/>
  <c r="AH136" i="275"/>
  <c r="Z136" i="275"/>
  <c r="AH94" i="275"/>
  <c r="Z94" i="275"/>
  <c r="AH107" i="275"/>
  <c r="Z107" i="275"/>
  <c r="AH106" i="275"/>
  <c r="Z106" i="275"/>
  <c r="AH76" i="275"/>
  <c r="Z76" i="275"/>
  <c r="F81" i="275"/>
  <c r="AH217" i="275"/>
  <c r="Z217" i="275"/>
  <c r="F137" i="275"/>
  <c r="AH132" i="275"/>
  <c r="Z132" i="275"/>
  <c r="Z160" i="275"/>
  <c r="F165" i="275"/>
  <c r="AH160" i="275"/>
  <c r="N39" i="275"/>
  <c r="F179" i="275"/>
  <c r="R207" i="275"/>
  <c r="R208" i="275" s="1"/>
  <c r="AH204" i="275"/>
  <c r="Z204" i="275"/>
  <c r="AH189" i="275"/>
  <c r="Z189" i="275"/>
  <c r="AH66" i="275"/>
  <c r="Z66" i="275"/>
  <c r="F193" i="275"/>
  <c r="AH188" i="275"/>
  <c r="Z188" i="275"/>
  <c r="N81" i="275"/>
  <c r="AH36" i="275"/>
  <c r="Z36" i="275"/>
  <c r="AH64" i="275"/>
  <c r="Z64" i="275"/>
  <c r="R221" i="275"/>
  <c r="R39" i="275"/>
  <c r="Z174" i="275"/>
  <c r="Z161" i="275"/>
  <c r="AH161" i="275"/>
  <c r="Z52" i="275"/>
  <c r="AH52" i="275"/>
  <c r="F67" i="275"/>
  <c r="AH62" i="275"/>
  <c r="Z62" i="275"/>
  <c r="AH146" i="275"/>
  <c r="Z146" i="275"/>
  <c r="F151" i="275"/>
  <c r="AH93" i="275"/>
  <c r="Z93" i="275"/>
  <c r="N193" i="275"/>
  <c r="AH92" i="275"/>
  <c r="Z92" i="275"/>
  <c r="R81" i="275"/>
  <c r="AH105" i="275"/>
  <c r="Z105" i="275"/>
  <c r="F221" i="275"/>
  <c r="AH216" i="275"/>
  <c r="Z216" i="275"/>
  <c r="AH34" i="275"/>
  <c r="Z34" i="275"/>
  <c r="F39" i="275"/>
  <c r="Z133" i="275"/>
  <c r="AH205" i="275"/>
  <c r="Z205" i="275"/>
  <c r="AH192" i="275"/>
  <c r="Z192" i="275"/>
  <c r="F109" i="275"/>
  <c r="AH104" i="275"/>
  <c r="Z104" i="275"/>
  <c r="AH147" i="275"/>
  <c r="Z147" i="275"/>
  <c r="AH121" i="275"/>
  <c r="Z121" i="275"/>
  <c r="F95" i="275"/>
  <c r="AH90" i="275"/>
  <c r="Z90" i="275"/>
  <c r="F53" i="275"/>
  <c r="AH135" i="275"/>
  <c r="Z135" i="275"/>
  <c r="R193" i="275"/>
  <c r="AH134" i="275"/>
  <c r="Z134" i="275"/>
  <c r="Z163" i="275"/>
  <c r="AH163" i="275"/>
  <c r="N221" i="275"/>
  <c r="F67" i="372"/>
  <c r="H67" i="372" s="1"/>
  <c r="J62" i="372"/>
  <c r="J216" i="275" s="1"/>
  <c r="I62" i="372"/>
  <c r="V216" i="275" s="1"/>
  <c r="V221" i="275" s="1"/>
  <c r="H62" i="372"/>
  <c r="AD216" i="275" s="1"/>
  <c r="AD221" i="275" s="1"/>
  <c r="AU219" i="275" s="1"/>
  <c r="J66" i="372"/>
  <c r="I66" i="372"/>
  <c r="H66" i="372"/>
  <c r="A76" i="372"/>
  <c r="I63" i="372"/>
  <c r="J63" i="372"/>
  <c r="H63" i="372"/>
  <c r="AK54" i="372"/>
  <c r="AP34" i="372"/>
  <c r="AP54" i="372" s="1"/>
  <c r="AP55" i="372" s="1"/>
  <c r="AK54" i="371"/>
  <c r="AP34" i="371"/>
  <c r="AP54" i="371" s="1"/>
  <c r="AP55" i="371" s="1"/>
  <c r="AF64" i="371"/>
  <c r="AR64" i="371" s="1"/>
  <c r="AF63" i="371"/>
  <c r="AK63" i="371" s="1"/>
  <c r="BM66" i="371"/>
  <c r="AF66" i="371"/>
  <c r="AK66" i="371" s="1"/>
  <c r="J67" i="371"/>
  <c r="J207" i="275" s="1"/>
  <c r="AF67" i="371"/>
  <c r="AR67" i="371" s="1"/>
  <c r="BM64" i="371"/>
  <c r="AF65" i="371"/>
  <c r="AR65" i="371" s="1"/>
  <c r="I67" i="371"/>
  <c r="AF65" i="370"/>
  <c r="AK65" i="370" s="1"/>
  <c r="AF66" i="370"/>
  <c r="AK66" i="370" s="1"/>
  <c r="H62" i="370"/>
  <c r="AD188" i="275" s="1"/>
  <c r="AD193" i="275" s="1"/>
  <c r="F67" i="370"/>
  <c r="H67" i="370" s="1"/>
  <c r="J62" i="370"/>
  <c r="I62" i="370"/>
  <c r="AF64" i="370"/>
  <c r="AK64" i="370" s="1"/>
  <c r="AF63" i="370"/>
  <c r="AK63" i="370" s="1"/>
  <c r="AK54" i="370"/>
  <c r="AP34" i="370"/>
  <c r="AP54" i="370" s="1"/>
  <c r="AP55" i="370" s="1"/>
  <c r="A76" i="369"/>
  <c r="H66" i="369"/>
  <c r="J66" i="369"/>
  <c r="J67" i="369" s="1"/>
  <c r="J179" i="275" s="1"/>
  <c r="I66" i="369"/>
  <c r="I67" i="369" s="1"/>
  <c r="AK54" i="369"/>
  <c r="AP34" i="369"/>
  <c r="AP54" i="369" s="1"/>
  <c r="AP55" i="369" s="1"/>
  <c r="AF67" i="368"/>
  <c r="AR67" i="368" s="1"/>
  <c r="AF63" i="368"/>
  <c r="AK63" i="368" s="1"/>
  <c r="J63" i="368"/>
  <c r="I63" i="368"/>
  <c r="I67" i="368" s="1"/>
  <c r="H63" i="368"/>
  <c r="AF65" i="368"/>
  <c r="AK65" i="368" s="1"/>
  <c r="BM63" i="368"/>
  <c r="AF64" i="368"/>
  <c r="AK64" i="368" s="1"/>
  <c r="J67" i="368"/>
  <c r="J165" i="275" s="1"/>
  <c r="F67" i="368"/>
  <c r="H67" i="368" s="1"/>
  <c r="AF66" i="368"/>
  <c r="AR66" i="368" s="1"/>
  <c r="AK54" i="368"/>
  <c r="AP34" i="368"/>
  <c r="AP54" i="368" s="1"/>
  <c r="AP55" i="368" s="1"/>
  <c r="BS63" i="367"/>
  <c r="BI67" i="367"/>
  <c r="BE63" i="367"/>
  <c r="Q65" i="367"/>
  <c r="AA64" i="367"/>
  <c r="BS67" i="367"/>
  <c r="BE64" i="367"/>
  <c r="BI65" i="367"/>
  <c r="BE65" i="367"/>
  <c r="Q66" i="367"/>
  <c r="J66" i="367"/>
  <c r="I66" i="367"/>
  <c r="H66" i="367"/>
  <c r="AK54" i="367"/>
  <c r="AP34" i="367"/>
  <c r="AP54" i="367" s="1"/>
  <c r="AP55" i="367" s="1"/>
  <c r="V64" i="367"/>
  <c r="AA65" i="367"/>
  <c r="BA63" i="367"/>
  <c r="BE66" i="367"/>
  <c r="H62" i="367"/>
  <c r="AD146" i="275" s="1"/>
  <c r="AD151" i="275" s="1"/>
  <c r="J62" i="367"/>
  <c r="J146" i="275" s="1"/>
  <c r="F67" i="367"/>
  <c r="H67" i="367" s="1"/>
  <c r="I62" i="367"/>
  <c r="V65" i="367"/>
  <c r="BS65" i="367"/>
  <c r="BA64" i="367"/>
  <c r="Q63" i="367"/>
  <c r="V66" i="367"/>
  <c r="AA66" i="367"/>
  <c r="BA65" i="367"/>
  <c r="BI63" i="367"/>
  <c r="BA67" i="367"/>
  <c r="BE67" i="367"/>
  <c r="BA66" i="367"/>
  <c r="Q64" i="367"/>
  <c r="AA67" i="367"/>
  <c r="AF67" i="367" s="1"/>
  <c r="BI64" i="367"/>
  <c r="J65" i="366"/>
  <c r="I65" i="366"/>
  <c r="H65" i="366"/>
  <c r="AK54" i="366"/>
  <c r="AP34" i="366"/>
  <c r="AP54" i="366" s="1"/>
  <c r="AP55" i="366" s="1"/>
  <c r="F67" i="366"/>
  <c r="H67" i="366" s="1"/>
  <c r="J67" i="366"/>
  <c r="J137" i="275" s="1"/>
  <c r="A100" i="366"/>
  <c r="I67" i="366"/>
  <c r="A76" i="365"/>
  <c r="I67" i="365"/>
  <c r="J67" i="365"/>
  <c r="J123" i="275" s="1"/>
  <c r="AK54" i="365"/>
  <c r="AP34" i="365"/>
  <c r="AP54" i="365" s="1"/>
  <c r="AP55" i="365" s="1"/>
  <c r="AK67" i="364"/>
  <c r="I69" i="364" s="1"/>
  <c r="AF63" i="364"/>
  <c r="AR63" i="364" s="1"/>
  <c r="AF64" i="364"/>
  <c r="AR64" i="364" s="1"/>
  <c r="I67" i="364"/>
  <c r="AK54" i="364"/>
  <c r="AP34" i="364"/>
  <c r="AP54" i="364" s="1"/>
  <c r="AP55" i="364" s="1"/>
  <c r="J67" i="364"/>
  <c r="J109" i="275" s="1"/>
  <c r="BM67" i="364"/>
  <c r="AF65" i="364"/>
  <c r="AR65" i="364" s="1"/>
  <c r="AF66" i="364"/>
  <c r="AR66" i="364" s="1"/>
  <c r="J66" i="363"/>
  <c r="I66" i="363"/>
  <c r="H66" i="363"/>
  <c r="AK54" i="363"/>
  <c r="AP34" i="363"/>
  <c r="AP54" i="363" s="1"/>
  <c r="AP55" i="363" s="1"/>
  <c r="J64" i="363"/>
  <c r="I64" i="363"/>
  <c r="I67" i="363" s="1"/>
  <c r="H64" i="363"/>
  <c r="J67" i="363"/>
  <c r="J95" i="275" s="1"/>
  <c r="A76" i="363"/>
  <c r="BA67" i="362"/>
  <c r="V65" i="362"/>
  <c r="BS63" i="362"/>
  <c r="BE63" i="362"/>
  <c r="BI67" i="362"/>
  <c r="AA64" i="362"/>
  <c r="BE65" i="362"/>
  <c r="Q65" i="362"/>
  <c r="V63" i="362"/>
  <c r="AF63" i="362" s="1"/>
  <c r="AK63" i="362" s="1"/>
  <c r="Q67" i="362"/>
  <c r="BS66" i="362"/>
  <c r="BA63" i="362"/>
  <c r="BE67" i="362"/>
  <c r="V64" i="362"/>
  <c r="BE66" i="362"/>
  <c r="BM66" i="362" s="1"/>
  <c r="AK54" i="362"/>
  <c r="AP34" i="362"/>
  <c r="AP54" i="362" s="1"/>
  <c r="AP55" i="362" s="1"/>
  <c r="J64" i="362"/>
  <c r="J67" i="362" s="1"/>
  <c r="J81" i="275" s="1"/>
  <c r="I64" i="362"/>
  <c r="I67" i="362" s="1"/>
  <c r="H64" i="362"/>
  <c r="BS67" i="362"/>
  <c r="AA67" i="362"/>
  <c r="BI64" i="362"/>
  <c r="BM64" i="362" s="1"/>
  <c r="BA65" i="362"/>
  <c r="BS65" i="362"/>
  <c r="Q66" i="362"/>
  <c r="A77" i="361"/>
  <c r="J64" i="361"/>
  <c r="I64" i="361"/>
  <c r="V64" i="275" s="1"/>
  <c r="H64" i="361"/>
  <c r="AD64" i="275" s="1"/>
  <c r="AP55" i="361"/>
  <c r="AK54" i="361"/>
  <c r="J62" i="360"/>
  <c r="J48" i="275" s="1"/>
  <c r="F67" i="360"/>
  <c r="H67" i="360" s="1"/>
  <c r="I62" i="360"/>
  <c r="V48" i="275" s="1"/>
  <c r="H62" i="360"/>
  <c r="AD48" i="275" s="1"/>
  <c r="AK54" i="360"/>
  <c r="AP34" i="360"/>
  <c r="AP54" i="360" s="1"/>
  <c r="AP55" i="360" s="1"/>
  <c r="A76" i="360"/>
  <c r="J66" i="360"/>
  <c r="J52" i="275" s="1"/>
  <c r="I66" i="360"/>
  <c r="V52" i="275" s="1"/>
  <c r="H66" i="360"/>
  <c r="AD52" i="275" s="1"/>
  <c r="J65" i="360"/>
  <c r="J51" i="275" s="1"/>
  <c r="I65" i="360"/>
  <c r="V51" i="275" s="1"/>
  <c r="H65" i="360"/>
  <c r="AD51" i="275" s="1"/>
  <c r="J64" i="359"/>
  <c r="J36" i="275" s="1"/>
  <c r="I64" i="359"/>
  <c r="V36" i="275" s="1"/>
  <c r="H64" i="359"/>
  <c r="AD36" i="275" s="1"/>
  <c r="AK54" i="359"/>
  <c r="AP34" i="359"/>
  <c r="AP54" i="359" s="1"/>
  <c r="AP55" i="359" s="1"/>
  <c r="F67" i="359"/>
  <c r="H67" i="359" s="1"/>
  <c r="J62" i="359"/>
  <c r="I62" i="359"/>
  <c r="H62" i="359"/>
  <c r="AD34" i="275" s="1"/>
  <c r="J66" i="359"/>
  <c r="J38" i="275" s="1"/>
  <c r="I66" i="359"/>
  <c r="V38" i="275" s="1"/>
  <c r="H66" i="359"/>
  <c r="AD38" i="275" s="1"/>
  <c r="A76" i="359"/>
  <c r="CE14" i="124"/>
  <c r="N53" i="275" l="1"/>
  <c r="Z53" i="275" s="1"/>
  <c r="AP51" i="275" s="1"/>
  <c r="AH48" i="275"/>
  <c r="BM65" i="362"/>
  <c r="BM63" i="362"/>
  <c r="I67" i="370"/>
  <c r="V188" i="275"/>
  <c r="V193" i="275" s="1"/>
  <c r="R194" i="275" s="1"/>
  <c r="J67" i="370"/>
  <c r="J193" i="275" s="1"/>
  <c r="F194" i="275" s="1"/>
  <c r="J188" i="275"/>
  <c r="I67" i="367"/>
  <c r="V146" i="275"/>
  <c r="V151" i="275" s="1"/>
  <c r="R152" i="275" s="1"/>
  <c r="BM63" i="367"/>
  <c r="I67" i="361"/>
  <c r="V62" i="275"/>
  <c r="V67" i="275" s="1"/>
  <c r="R68" i="275" s="1"/>
  <c r="J67" i="361"/>
  <c r="J67" i="275" s="1"/>
  <c r="F68" i="275" s="1"/>
  <c r="J64" i="275"/>
  <c r="AD67" i="275"/>
  <c r="H46" i="361"/>
  <c r="CC205" i="361" s="1"/>
  <c r="CD205" i="361" s="1"/>
  <c r="AD53" i="275"/>
  <c r="V53" i="275"/>
  <c r="AU51" i="275" s="1"/>
  <c r="H46" i="360"/>
  <c r="CC205" i="360" s="1"/>
  <c r="CD205" i="360" s="1"/>
  <c r="H44" i="360"/>
  <c r="CC137" i="360" s="1"/>
  <c r="CD137" i="360" s="1"/>
  <c r="H47" i="360"/>
  <c r="CC239" i="360" s="1"/>
  <c r="CD239" i="360" s="1"/>
  <c r="H47" i="361"/>
  <c r="CC239" i="361" s="1"/>
  <c r="CD239" i="361" s="1"/>
  <c r="H170" i="360"/>
  <c r="CC168" i="360" s="1"/>
  <c r="CD168" i="360" s="1"/>
  <c r="H102" i="361"/>
  <c r="CC100" i="361" s="1"/>
  <c r="CD100" i="361" s="1"/>
  <c r="H45" i="360"/>
  <c r="CC171" i="360" s="1"/>
  <c r="CD171" i="360" s="1"/>
  <c r="BR21" i="361"/>
  <c r="CD21" i="361" s="1"/>
  <c r="H45" i="361"/>
  <c r="CC171" i="361" s="1"/>
  <c r="CD171" i="361" s="1"/>
  <c r="H170" i="361"/>
  <c r="CC168" i="361" s="1"/>
  <c r="CD168" i="361" s="1"/>
  <c r="BR21" i="360"/>
  <c r="CD21" i="360" s="1"/>
  <c r="BR21" i="359"/>
  <c r="CD21" i="359" s="1"/>
  <c r="H43" i="359"/>
  <c r="CC103" i="359" s="1"/>
  <c r="CD103" i="359" s="1"/>
  <c r="H43" i="361"/>
  <c r="CC103" i="361" s="1"/>
  <c r="CD103" i="361" s="1"/>
  <c r="H44" i="361"/>
  <c r="CC137" i="361" s="1"/>
  <c r="CD137" i="361" s="1"/>
  <c r="H43" i="360"/>
  <c r="CC103" i="360" s="1"/>
  <c r="CD103" i="360" s="1"/>
  <c r="H102" i="360"/>
  <c r="AR67" i="370"/>
  <c r="AR66" i="371"/>
  <c r="AD39" i="275"/>
  <c r="J34" i="275"/>
  <c r="J67" i="359"/>
  <c r="J39" i="275" s="1"/>
  <c r="F40" i="275" s="1"/>
  <c r="I67" i="359"/>
  <c r="V34" i="275"/>
  <c r="V39" i="275" s="1"/>
  <c r="R40" i="275" s="1"/>
  <c r="AH221" i="275"/>
  <c r="AR64" i="368"/>
  <c r="AK66" i="368"/>
  <c r="AH109" i="275"/>
  <c r="AR63" i="368"/>
  <c r="AK67" i="368"/>
  <c r="I69" i="368" s="1"/>
  <c r="AR65" i="368"/>
  <c r="AR63" i="371"/>
  <c r="AH53" i="275"/>
  <c r="AH81" i="275"/>
  <c r="AH179" i="275"/>
  <c r="AR63" i="370"/>
  <c r="AK64" i="371"/>
  <c r="Z39" i="275"/>
  <c r="AP37" i="275" s="1"/>
  <c r="R82" i="275"/>
  <c r="AH151" i="275"/>
  <c r="AH137" i="275"/>
  <c r="AK64" i="364"/>
  <c r="AH193" i="275"/>
  <c r="F138" i="275"/>
  <c r="Z137" i="275"/>
  <c r="I98" i="366" s="1"/>
  <c r="R96" i="275"/>
  <c r="AF64" i="362"/>
  <c r="AK64" i="362" s="1"/>
  <c r="AH95" i="275"/>
  <c r="F110" i="275"/>
  <c r="Z109" i="275"/>
  <c r="AH39" i="275"/>
  <c r="AH67" i="275"/>
  <c r="R222" i="275"/>
  <c r="Z193" i="275"/>
  <c r="I98" i="370" s="1"/>
  <c r="Z179" i="275"/>
  <c r="I98" i="369" s="1"/>
  <c r="F180" i="275"/>
  <c r="R138" i="275"/>
  <c r="AH207" i="275"/>
  <c r="R124" i="275"/>
  <c r="F96" i="275"/>
  <c r="Z95" i="275"/>
  <c r="AP93" i="275" s="1"/>
  <c r="Z67" i="275"/>
  <c r="F208" i="275"/>
  <c r="Z207" i="275"/>
  <c r="AH123" i="275"/>
  <c r="AH165" i="275"/>
  <c r="Z81" i="275"/>
  <c r="F82" i="275"/>
  <c r="F124" i="275"/>
  <c r="Z123" i="275"/>
  <c r="I98" i="365" s="1"/>
  <c r="Z221" i="275"/>
  <c r="Z165" i="275"/>
  <c r="F166" i="275"/>
  <c r="Z151" i="275"/>
  <c r="R180" i="275"/>
  <c r="I67" i="372"/>
  <c r="J67" i="372"/>
  <c r="J221" i="275" s="1"/>
  <c r="F222" i="275" s="1"/>
  <c r="A77" i="372"/>
  <c r="A78" i="372" s="1"/>
  <c r="A79" i="372" s="1"/>
  <c r="A80" i="372" s="1"/>
  <c r="A81" i="372" s="1"/>
  <c r="A82" i="372" s="1"/>
  <c r="A83" i="372" s="1"/>
  <c r="A84" i="372" s="1"/>
  <c r="A85" i="372" s="1"/>
  <c r="A86" i="372" s="1"/>
  <c r="A87" i="372" s="1"/>
  <c r="A88" i="372" s="1"/>
  <c r="A89" i="372" s="1"/>
  <c r="A90" i="372" s="1"/>
  <c r="A91" i="372" s="1"/>
  <c r="A92" i="372" s="1"/>
  <c r="A93" i="372" s="1"/>
  <c r="A94" i="372" s="1"/>
  <c r="A95" i="372" s="1"/>
  <c r="A96" i="372" s="1"/>
  <c r="A97" i="372" s="1"/>
  <c r="A98" i="372" s="1"/>
  <c r="A100" i="372" s="1"/>
  <c r="A101" i="372" s="1"/>
  <c r="A102" i="372" s="1"/>
  <c r="A103" i="372" s="1"/>
  <c r="A104" i="372" s="1"/>
  <c r="BI67" i="372" s="1"/>
  <c r="BE65" i="372"/>
  <c r="Q64" i="372"/>
  <c r="BI64" i="372"/>
  <c r="AA67" i="372"/>
  <c r="AA63" i="372"/>
  <c r="BS66" i="372"/>
  <c r="Q67" i="372"/>
  <c r="V66" i="372"/>
  <c r="BE63" i="372"/>
  <c r="V63" i="372"/>
  <c r="Q63" i="372"/>
  <c r="V65" i="372"/>
  <c r="BA64" i="372"/>
  <c r="BA67" i="372"/>
  <c r="BS63" i="372"/>
  <c r="Q66" i="372"/>
  <c r="BA63" i="372"/>
  <c r="BS65" i="372"/>
  <c r="AK65" i="371"/>
  <c r="AK67" i="371"/>
  <c r="I69" i="371" s="1"/>
  <c r="AR66" i="370"/>
  <c r="AR65" i="370"/>
  <c r="AR64" i="370"/>
  <c r="A77" i="369"/>
  <c r="AK67" i="367"/>
  <c r="I69" i="367" s="1"/>
  <c r="AR67" i="367"/>
  <c r="AF64" i="367"/>
  <c r="AR64" i="367" s="1"/>
  <c r="BM66" i="367"/>
  <c r="BM65" i="367"/>
  <c r="AF65" i="367"/>
  <c r="AR65" i="367" s="1"/>
  <c r="BM67" i="367"/>
  <c r="AF63" i="367"/>
  <c r="AR63" i="367" s="1"/>
  <c r="AF66" i="367"/>
  <c r="AR66" i="367" s="1"/>
  <c r="BM64" i="367"/>
  <c r="J67" i="367"/>
  <c r="J151" i="275" s="1"/>
  <c r="F152" i="275" s="1"/>
  <c r="A101" i="366"/>
  <c r="A77" i="365"/>
  <c r="AK65" i="364"/>
  <c r="AK66" i="364"/>
  <c r="AK63" i="364"/>
  <c r="A77" i="363"/>
  <c r="BM67" i="362"/>
  <c r="AF67" i="362"/>
  <c r="AK67" i="362" s="1"/>
  <c r="I69" i="362" s="1"/>
  <c r="AF65" i="362"/>
  <c r="AR65" i="362" s="1"/>
  <c r="AR63" i="362"/>
  <c r="AF66" i="362"/>
  <c r="AK66" i="362" s="1"/>
  <c r="A78" i="361"/>
  <c r="I67" i="360"/>
  <c r="A77" i="360"/>
  <c r="J67" i="360"/>
  <c r="J53" i="275" s="1"/>
  <c r="F54" i="275" s="1"/>
  <c r="A77" i="359"/>
  <c r="BK104" i="124"/>
  <c r="AU65" i="275" l="1"/>
  <c r="R54" i="275"/>
  <c r="BR23" i="360"/>
  <c r="CD23" i="360" s="1"/>
  <c r="BR23" i="361"/>
  <c r="CD23" i="361" s="1"/>
  <c r="CC100" i="360"/>
  <c r="CD100" i="360" s="1"/>
  <c r="AU37" i="275"/>
  <c r="AW35" i="275" s="1"/>
  <c r="AR64" i="362"/>
  <c r="AP191" i="275"/>
  <c r="AP177" i="275"/>
  <c r="AP121" i="275"/>
  <c r="AP135" i="275"/>
  <c r="AW91" i="275"/>
  <c r="AW93" i="275"/>
  <c r="AW51" i="275"/>
  <c r="AW49" i="275"/>
  <c r="I98" i="367"/>
  <c r="AP149" i="275"/>
  <c r="Z96" i="275"/>
  <c r="I98" i="363"/>
  <c r="I98" i="362"/>
  <c r="Z82" i="275"/>
  <c r="I98" i="364"/>
  <c r="AP107" i="275"/>
  <c r="AP79" i="275"/>
  <c r="AK66" i="367"/>
  <c r="I98" i="368"/>
  <c r="AP163" i="275"/>
  <c r="AR66" i="362"/>
  <c r="I98" i="372"/>
  <c r="Z222" i="275"/>
  <c r="I98" i="371"/>
  <c r="Z208" i="275"/>
  <c r="I98" i="359"/>
  <c r="Z40" i="275"/>
  <c r="AK65" i="367"/>
  <c r="AP219" i="275"/>
  <c r="AP205" i="275"/>
  <c r="Z68" i="275"/>
  <c r="I98" i="361"/>
  <c r="AP65" i="275"/>
  <c r="I98" i="360"/>
  <c r="Z54" i="275"/>
  <c r="BE64" i="372"/>
  <c r="BM64" i="372" s="1"/>
  <c r="AA64" i="372"/>
  <c r="AF63" i="372"/>
  <c r="AR63" i="372" s="1"/>
  <c r="BE66" i="372"/>
  <c r="BA66" i="372"/>
  <c r="BI63" i="372"/>
  <c r="BM63" i="372" s="1"/>
  <c r="BS67" i="372"/>
  <c r="BA65" i="372"/>
  <c r="Q65" i="372"/>
  <c r="V67" i="372"/>
  <c r="AF67" i="372" s="1"/>
  <c r="AK67" i="372" s="1"/>
  <c r="I69" i="372" s="1"/>
  <c r="BS64" i="372"/>
  <c r="AA65" i="372"/>
  <c r="BI65" i="372"/>
  <c r="BE67" i="372"/>
  <c r="BM67" i="372" s="1"/>
  <c r="V64" i="372"/>
  <c r="BI66" i="372"/>
  <c r="AA66" i="372"/>
  <c r="AF66" i="372" s="1"/>
  <c r="A78" i="369"/>
  <c r="AK63" i="367"/>
  <c r="AK64" i="367"/>
  <c r="A102" i="366"/>
  <c r="A78" i="365"/>
  <c r="A78" i="363"/>
  <c r="AK65" i="362"/>
  <c r="AR67" i="362"/>
  <c r="A79" i="361"/>
  <c r="A78" i="360"/>
  <c r="A78" i="359"/>
  <c r="AW37" i="275" l="1"/>
  <c r="AF64" i="372"/>
  <c r="AK64" i="372" s="1"/>
  <c r="AR67" i="372"/>
  <c r="AW205" i="275"/>
  <c r="AW203" i="275"/>
  <c r="AW219" i="275"/>
  <c r="AW217" i="275"/>
  <c r="AW65" i="275"/>
  <c r="AW63" i="275"/>
  <c r="AW79" i="275"/>
  <c r="AW77" i="275"/>
  <c r="AK66" i="372"/>
  <c r="AR66" i="372"/>
  <c r="BM66" i="372"/>
  <c r="AF65" i="372"/>
  <c r="AR65" i="372" s="1"/>
  <c r="AK63" i="372"/>
  <c r="BM65" i="372"/>
  <c r="A79" i="369"/>
  <c r="A103" i="366"/>
  <c r="A79" i="365"/>
  <c r="A79" i="363"/>
  <c r="A80" i="361"/>
  <c r="A79" i="360"/>
  <c r="A79" i="359"/>
  <c r="AR64" i="372" l="1"/>
  <c r="AK65" i="372"/>
  <c r="A80" i="369"/>
  <c r="A104" i="366"/>
  <c r="Q65" i="366" s="1"/>
  <c r="V66" i="366"/>
  <c r="Q64" i="366"/>
  <c r="Q67" i="366"/>
  <c r="BA66" i="366"/>
  <c r="BS63" i="366"/>
  <c r="A80" i="365"/>
  <c r="A80" i="363"/>
  <c r="A81" i="361"/>
  <c r="A80" i="360"/>
  <c r="A80" i="359"/>
  <c r="A81" i="369" l="1"/>
  <c r="BE63" i="366"/>
  <c r="V67" i="366"/>
  <c r="BS67" i="366"/>
  <c r="BI66" i="366"/>
  <c r="BA64" i="366"/>
  <c r="BA65" i="366"/>
  <c r="BA67" i="366"/>
  <c r="BA63" i="366"/>
  <c r="BI65" i="366"/>
  <c r="BE67" i="366"/>
  <c r="BE64" i="366"/>
  <c r="BS65" i="366"/>
  <c r="AA66" i="366"/>
  <c r="BI64" i="366"/>
  <c r="V63" i="366"/>
  <c r="BI67" i="366"/>
  <c r="AA65" i="366"/>
  <c r="AA67" i="366"/>
  <c r="BS64" i="366"/>
  <c r="V65" i="366"/>
  <c r="AA64" i="366"/>
  <c r="BI63" i="366"/>
  <c r="BE65" i="366"/>
  <c r="AA63" i="366"/>
  <c r="BE66" i="366"/>
  <c r="BM66" i="366" s="1"/>
  <c r="V64" i="366"/>
  <c r="Q63" i="366"/>
  <c r="BS66" i="366"/>
  <c r="Q66" i="366"/>
  <c r="A81" i="365"/>
  <c r="A81" i="363"/>
  <c r="A82" i="361"/>
  <c r="A81" i="360"/>
  <c r="A81" i="359"/>
  <c r="BU136" i="97"/>
  <c r="BX238" i="97"/>
  <c r="BW238" i="97"/>
  <c r="BV238" i="97"/>
  <c r="BT238" i="97"/>
  <c r="BS238" i="97"/>
  <c r="BR238" i="97"/>
  <c r="BQ238" i="97"/>
  <c r="BP238" i="97"/>
  <c r="BO238" i="97"/>
  <c r="BN238" i="97"/>
  <c r="BM238" i="97"/>
  <c r="BL238" i="97"/>
  <c r="BK238" i="97"/>
  <c r="BJ238" i="97"/>
  <c r="BI238" i="97"/>
  <c r="BH238" i="97"/>
  <c r="BG238" i="97"/>
  <c r="BF238" i="97"/>
  <c r="BE238" i="97"/>
  <c r="BD238" i="97"/>
  <c r="BC238" i="97"/>
  <c r="BB238" i="97"/>
  <c r="BA238" i="97"/>
  <c r="AZ238" i="97"/>
  <c r="AY238" i="97"/>
  <c r="X238" i="97"/>
  <c r="W238" i="97"/>
  <c r="V238" i="97"/>
  <c r="U238" i="97"/>
  <c r="T238" i="97"/>
  <c r="S238" i="97"/>
  <c r="R238" i="97"/>
  <c r="Q238" i="97"/>
  <c r="BX204" i="97"/>
  <c r="BW204" i="97"/>
  <c r="BV204" i="97"/>
  <c r="BU204" i="97"/>
  <c r="BT204" i="97"/>
  <c r="BS204" i="97"/>
  <c r="BR204" i="97"/>
  <c r="BQ204" i="97"/>
  <c r="BP204" i="97"/>
  <c r="BO204" i="97"/>
  <c r="BN204" i="97"/>
  <c r="BM204" i="97"/>
  <c r="BL204" i="97"/>
  <c r="BK204" i="97"/>
  <c r="BJ204" i="97"/>
  <c r="BI204" i="97"/>
  <c r="BH204" i="97"/>
  <c r="BG204" i="97"/>
  <c r="BF204" i="97"/>
  <c r="BE204" i="97"/>
  <c r="BD204" i="97"/>
  <c r="BC204" i="97"/>
  <c r="BB204" i="97"/>
  <c r="U204" i="97"/>
  <c r="T204" i="97"/>
  <c r="S204" i="97"/>
  <c r="R204" i="97"/>
  <c r="Q204" i="97"/>
  <c r="BX170" i="97"/>
  <c r="BW170" i="97"/>
  <c r="BV170" i="97"/>
  <c r="BU170" i="97"/>
  <c r="BT170" i="97"/>
  <c r="BS170" i="97"/>
  <c r="BR170" i="97"/>
  <c r="BQ170" i="97"/>
  <c r="BP170" i="97"/>
  <c r="BO170" i="97"/>
  <c r="BN170" i="97"/>
  <c r="BM170" i="97"/>
  <c r="BL170" i="97"/>
  <c r="BK170" i="97"/>
  <c r="BJ170" i="97"/>
  <c r="BI170" i="97"/>
  <c r="BH170" i="97"/>
  <c r="BG170" i="97"/>
  <c r="BF170" i="97"/>
  <c r="BE170" i="97"/>
  <c r="BD170" i="97"/>
  <c r="BC170" i="97"/>
  <c r="BB170" i="97"/>
  <c r="BA170" i="97"/>
  <c r="AZ170" i="97"/>
  <c r="AY170" i="97"/>
  <c r="AX170" i="97"/>
  <c r="Q170" i="97"/>
  <c r="BX136" i="97"/>
  <c r="BW136" i="97"/>
  <c r="BV136" i="97"/>
  <c r="BT136" i="97"/>
  <c r="BS136" i="97"/>
  <c r="BR136" i="97"/>
  <c r="BQ136" i="97"/>
  <c r="BP136" i="97"/>
  <c r="BO136" i="97"/>
  <c r="BN136" i="97"/>
  <c r="BM136" i="97"/>
  <c r="BL136" i="97"/>
  <c r="BK136" i="97"/>
  <c r="BJ136" i="97"/>
  <c r="BI136" i="97"/>
  <c r="BH136" i="97"/>
  <c r="BG136" i="97"/>
  <c r="BF136" i="97"/>
  <c r="BE136" i="97"/>
  <c r="N235" i="97"/>
  <c r="N201" i="97"/>
  <c r="N167" i="97"/>
  <c r="N133" i="97"/>
  <c r="BH102" i="97"/>
  <c r="BI102" i="97"/>
  <c r="BJ102" i="97"/>
  <c r="BK102" i="97"/>
  <c r="BL102" i="97"/>
  <c r="BM102" i="97"/>
  <c r="BN102" i="97"/>
  <c r="BO102" i="97"/>
  <c r="BP102" i="97"/>
  <c r="BQ102" i="97"/>
  <c r="BR102" i="97"/>
  <c r="BS102" i="97"/>
  <c r="BT102" i="97"/>
  <c r="BU102" i="97"/>
  <c r="BV102" i="97"/>
  <c r="BW102" i="97"/>
  <c r="AF67" i="366" l="1"/>
  <c r="AK67" i="366" s="1"/>
  <c r="I69" i="366" s="1"/>
  <c r="A82" i="369"/>
  <c r="BM63" i="366"/>
  <c r="AF64" i="366"/>
  <c r="AK64" i="366" s="1"/>
  <c r="BM67" i="366"/>
  <c r="AF63" i="366"/>
  <c r="AK63" i="366" s="1"/>
  <c r="AF66" i="366"/>
  <c r="AR66" i="366" s="1"/>
  <c r="BM65" i="366"/>
  <c r="BM64" i="366"/>
  <c r="AF65" i="366"/>
  <c r="AK65" i="366" s="1"/>
  <c r="A82" i="365"/>
  <c r="A82" i="363"/>
  <c r="A83" i="361"/>
  <c r="A82" i="360"/>
  <c r="A82" i="359"/>
  <c r="N99" i="97"/>
  <c r="AZ23" i="97"/>
  <c r="O38" i="97"/>
  <c r="AV120" i="124"/>
  <c r="V125" i="124"/>
  <c r="BC141" i="124"/>
  <c r="N134" i="124"/>
  <c r="O123" i="124"/>
  <c r="AC129" i="124"/>
  <c r="AB140" i="124"/>
  <c r="AW107" i="124"/>
  <c r="U121" i="124"/>
  <c r="A47" i="124"/>
  <c r="AT117" i="124"/>
  <c r="L115" i="124"/>
  <c r="AB118" i="124"/>
  <c r="K116" i="124"/>
  <c r="C110" i="124"/>
  <c r="AL133" i="124"/>
  <c r="R143" i="124"/>
  <c r="Z52" i="124"/>
  <c r="AU46" i="124"/>
  <c r="C117" i="124"/>
  <c r="AO120" i="124"/>
  <c r="BA146" i="124"/>
  <c r="AI103" i="124"/>
  <c r="AZ134" i="124"/>
  <c r="AG143" i="124"/>
  <c r="AC116" i="124"/>
  <c r="AD46" i="124"/>
  <c r="AD116" i="124"/>
  <c r="AN52" i="124"/>
  <c r="AP113" i="124"/>
  <c r="B118" i="124"/>
  <c r="AC139" i="124"/>
  <c r="AH106" i="124"/>
  <c r="AZ130" i="124"/>
  <c r="R54" i="124"/>
  <c r="AP116" i="124"/>
  <c r="AB149" i="124"/>
  <c r="AH61" i="124"/>
  <c r="BE48" i="124"/>
  <c r="E139" i="124"/>
  <c r="BH104" i="124"/>
  <c r="Y140" i="124"/>
  <c r="AB130" i="124"/>
  <c r="A45" i="124"/>
  <c r="BG145" i="124"/>
  <c r="AQ133" i="124"/>
  <c r="BA103" i="124"/>
  <c r="L113" i="124"/>
  <c r="L126" i="124"/>
  <c r="C133" i="124"/>
  <c r="T131" i="124"/>
  <c r="V149" i="124"/>
  <c r="AN136" i="124"/>
  <c r="X122" i="124"/>
  <c r="B125" i="124"/>
  <c r="AU105" i="124"/>
  <c r="Y119" i="124"/>
  <c r="X126" i="124"/>
  <c r="AH146" i="124"/>
  <c r="S148" i="124"/>
  <c r="B129" i="124"/>
  <c r="AB125" i="124"/>
  <c r="AI110" i="124"/>
  <c r="U123" i="124"/>
  <c r="M109" i="124"/>
  <c r="B103" i="124"/>
  <c r="AS112" i="124"/>
  <c r="N117" i="124"/>
  <c r="AP127" i="124"/>
  <c r="AY133" i="124"/>
  <c r="AK106" i="124"/>
  <c r="BC114" i="124"/>
  <c r="AH114" i="124"/>
  <c r="AE108" i="124"/>
  <c r="T127" i="124"/>
  <c r="B134" i="124"/>
  <c r="B135" i="124"/>
  <c r="AH63" i="124"/>
  <c r="Z117" i="124"/>
  <c r="AH84" i="124"/>
  <c r="AD108" i="124"/>
  <c r="K146" i="124"/>
  <c r="Q136" i="124"/>
  <c r="J146" i="124"/>
  <c r="BF133" i="124"/>
  <c r="AC121" i="124"/>
  <c r="AG112" i="124"/>
  <c r="BB149" i="124"/>
  <c r="AU110" i="124"/>
  <c r="M129" i="124"/>
  <c r="BE113" i="124"/>
  <c r="F118" i="124"/>
  <c r="D110" i="124"/>
  <c r="H81" i="124"/>
  <c r="AU135" i="124"/>
  <c r="AP105" i="124"/>
  <c r="J132" i="124"/>
  <c r="BH108" i="124"/>
  <c r="R115" i="124"/>
  <c r="O125" i="124"/>
  <c r="N57" i="124"/>
  <c r="BB118" i="124"/>
  <c r="BC113" i="124"/>
  <c r="AF112" i="124"/>
  <c r="AD55" i="124"/>
  <c r="Z71" i="124"/>
  <c r="I82" i="124"/>
  <c r="I147" i="124"/>
  <c r="Q141" i="124"/>
  <c r="H115" i="124"/>
  <c r="E45" i="124"/>
  <c r="P129" i="124"/>
  <c r="BA133" i="124"/>
  <c r="AG142" i="124"/>
  <c r="AJ46" i="124"/>
  <c r="P126" i="124"/>
  <c r="AR131" i="124"/>
  <c r="AP107" i="124"/>
  <c r="AV135" i="124"/>
  <c r="BC139" i="124"/>
  <c r="T134" i="124"/>
  <c r="BA48" i="124"/>
  <c r="D113" i="124"/>
  <c r="AA47" i="124"/>
  <c r="AA147" i="124"/>
  <c r="AL107" i="124"/>
  <c r="H109" i="124"/>
  <c r="J120" i="124"/>
  <c r="BF135" i="124"/>
  <c r="T143" i="124"/>
  <c r="AJ148" i="124"/>
  <c r="D107" i="124"/>
  <c r="L112" i="124"/>
  <c r="AZ113" i="124"/>
  <c r="BH142" i="124"/>
  <c r="Z135" i="124"/>
  <c r="AA131" i="124"/>
  <c r="BB137" i="124"/>
  <c r="AA108" i="124"/>
  <c r="F126" i="124"/>
  <c r="BB117" i="124"/>
  <c r="AO130" i="124"/>
  <c r="BG115" i="124"/>
  <c r="AO134" i="124"/>
  <c r="G105" i="124"/>
  <c r="S48" i="124"/>
  <c r="AE58" i="124"/>
  <c r="BA115" i="124"/>
  <c r="E118" i="124"/>
  <c r="U132" i="124"/>
  <c r="Q133" i="124"/>
  <c r="D59" i="124"/>
  <c r="U147" i="124"/>
  <c r="AA121" i="124"/>
  <c r="Z118" i="124"/>
  <c r="AK109" i="124"/>
  <c r="V111" i="124"/>
  <c r="I61" i="124"/>
  <c r="AO125" i="124"/>
  <c r="AR130" i="124"/>
  <c r="AF128" i="124"/>
  <c r="AP45" i="124"/>
  <c r="AK145" i="124"/>
  <c r="AU127" i="124"/>
  <c r="U111" i="124"/>
  <c r="C67" i="124"/>
  <c r="BF146" i="124"/>
  <c r="Y132" i="124"/>
  <c r="AT114" i="124"/>
  <c r="AM139" i="124"/>
  <c r="AQ119" i="124"/>
  <c r="P122" i="124"/>
  <c r="X117" i="124"/>
  <c r="BH143" i="124"/>
  <c r="BF107" i="124"/>
  <c r="T107" i="124"/>
  <c r="H138" i="124"/>
  <c r="BA105" i="124"/>
  <c r="AJ129" i="124"/>
  <c r="C126" i="124"/>
  <c r="U106" i="124"/>
  <c r="U120" i="124"/>
  <c r="AJ107" i="124"/>
  <c r="AN108" i="124"/>
  <c r="AP145" i="124"/>
  <c r="I112" i="124"/>
  <c r="AG120" i="124"/>
  <c r="BG129" i="124"/>
  <c r="AD107" i="124"/>
  <c r="AU108" i="124"/>
  <c r="N110" i="124"/>
  <c r="BB46" i="124"/>
  <c r="H64" i="124"/>
  <c r="AX103" i="124"/>
  <c r="AY104" i="124"/>
  <c r="N133" i="124"/>
  <c r="BE118" i="124"/>
  <c r="AY137" i="124"/>
  <c r="H136" i="124"/>
  <c r="AG130" i="124"/>
  <c r="BD130" i="124"/>
  <c r="BC105" i="124"/>
  <c r="X60" i="124"/>
  <c r="AB120" i="124"/>
  <c r="AV144" i="124"/>
  <c r="AO132" i="124"/>
  <c r="AI135" i="124"/>
  <c r="BC117" i="124"/>
  <c r="AH70" i="124"/>
  <c r="AJ105" i="124"/>
  <c r="R139" i="124"/>
  <c r="BC134" i="124"/>
  <c r="F129" i="124"/>
  <c r="Q120" i="124"/>
  <c r="G131" i="124"/>
  <c r="AS135" i="124"/>
  <c r="G113" i="124"/>
  <c r="W107" i="124"/>
  <c r="BC127" i="124"/>
  <c r="C70" i="124"/>
  <c r="AQ105" i="124"/>
  <c r="AG109" i="124"/>
  <c r="Z137" i="124"/>
  <c r="AC137" i="124"/>
  <c r="AW137" i="124"/>
  <c r="BC116" i="124"/>
  <c r="BD115" i="124"/>
  <c r="AW136" i="124"/>
  <c r="AL129" i="124"/>
  <c r="AL51" i="124"/>
  <c r="AK142" i="124"/>
  <c r="V120" i="124"/>
  <c r="BG110" i="124"/>
  <c r="AF133" i="124"/>
  <c r="AT138" i="124"/>
  <c r="AD137" i="124"/>
  <c r="AM115" i="124"/>
  <c r="AN146" i="124"/>
  <c r="N107" i="124"/>
  <c r="AB107" i="124"/>
  <c r="AC124" i="124"/>
  <c r="Q137" i="124"/>
  <c r="AV138" i="124"/>
  <c r="AR103" i="124"/>
  <c r="AX107" i="124"/>
  <c r="AC50" i="124"/>
  <c r="F147" i="124"/>
  <c r="BA107" i="124"/>
  <c r="AG111" i="124"/>
  <c r="BF51" i="124"/>
  <c r="AZ104" i="124"/>
  <c r="AN141" i="124"/>
  <c r="R110" i="124"/>
  <c r="AD56" i="124"/>
  <c r="U142" i="124"/>
  <c r="V128" i="124"/>
  <c r="AB138" i="124"/>
  <c r="F104" i="124"/>
  <c r="U149" i="124"/>
  <c r="AJ108" i="124"/>
  <c r="AY53" i="124"/>
  <c r="AX117" i="124"/>
  <c r="AK121" i="124"/>
  <c r="AV118" i="124"/>
  <c r="L111" i="124"/>
  <c r="BA109" i="124"/>
  <c r="AR126" i="124"/>
  <c r="B147" i="124"/>
  <c r="BH111" i="124"/>
  <c r="R134" i="124"/>
  <c r="E105" i="124"/>
  <c r="N129" i="124"/>
  <c r="H104" i="124"/>
  <c r="AZ106" i="124"/>
  <c r="BE106" i="124"/>
  <c r="Q134" i="124"/>
  <c r="B119" i="124"/>
  <c r="AM104" i="124"/>
  <c r="BG105" i="124"/>
  <c r="BE104" i="124"/>
  <c r="Q117" i="124"/>
  <c r="BD146" i="124"/>
  <c r="AZ118" i="124"/>
  <c r="F142" i="124"/>
  <c r="T114" i="124"/>
  <c r="AS105" i="124"/>
  <c r="AH107" i="124"/>
  <c r="AF149" i="124"/>
  <c r="D49" i="124"/>
  <c r="S135" i="124"/>
  <c r="D146" i="124"/>
  <c r="T140" i="124"/>
  <c r="I65" i="124"/>
  <c r="G104" i="124"/>
  <c r="AV111" i="124"/>
  <c r="BB113" i="124"/>
  <c r="AZ120" i="124"/>
  <c r="AE148" i="124"/>
  <c r="AY113" i="124"/>
  <c r="BF47" i="124"/>
  <c r="AH131" i="124"/>
  <c r="AU129" i="124"/>
  <c r="T132" i="124"/>
  <c r="AS139" i="124"/>
  <c r="BG131" i="124"/>
  <c r="BD131" i="124"/>
  <c r="AC134" i="124"/>
  <c r="M111" i="124"/>
  <c r="AO122" i="124"/>
  <c r="BE147" i="124"/>
  <c r="AP68" i="124"/>
  <c r="N103" i="124"/>
  <c r="AX109" i="124"/>
  <c r="AL127" i="124"/>
  <c r="J122" i="124"/>
  <c r="H139" i="124"/>
  <c r="I109" i="124"/>
  <c r="B111" i="124"/>
  <c r="G149" i="124"/>
  <c r="AQ122" i="124"/>
  <c r="AI148" i="124"/>
  <c r="AQ136" i="124"/>
  <c r="AM118" i="124"/>
  <c r="AH145" i="124"/>
  <c r="R141" i="124"/>
  <c r="AM146" i="124"/>
  <c r="D129" i="124"/>
  <c r="AV117" i="124"/>
  <c r="AA120" i="124"/>
  <c r="BE132" i="124"/>
  <c r="S106" i="124"/>
  <c r="J133" i="124"/>
  <c r="AR128" i="124"/>
  <c r="AS143" i="124"/>
  <c r="AN126" i="124"/>
  <c r="AO141" i="124"/>
  <c r="AB113" i="124"/>
  <c r="AC114" i="124"/>
  <c r="X121" i="124"/>
  <c r="Z133" i="124"/>
  <c r="O106" i="124"/>
  <c r="AC130" i="124"/>
  <c r="Q143" i="124"/>
  <c r="AM125" i="124"/>
  <c r="AI82" i="124"/>
  <c r="I114" i="124"/>
  <c r="E140" i="124"/>
  <c r="AI118" i="124"/>
  <c r="AW124" i="124"/>
  <c r="AF114" i="124"/>
  <c r="AL135" i="124"/>
  <c r="AE139" i="124"/>
  <c r="J69" i="124"/>
  <c r="BD106" i="124"/>
  <c r="AZ111" i="124"/>
  <c r="Y131" i="124"/>
  <c r="AJ120" i="124"/>
  <c r="D58" i="124"/>
  <c r="M138" i="124"/>
  <c r="AE60" i="124"/>
  <c r="AF145" i="124"/>
  <c r="T141" i="124"/>
  <c r="O132" i="124"/>
  <c r="AN54" i="124"/>
  <c r="AR119" i="124"/>
  <c r="AU130" i="124"/>
  <c r="AE118" i="124"/>
  <c r="AM141" i="124"/>
  <c r="W47" i="124"/>
  <c r="AN113" i="124"/>
  <c r="E141" i="124"/>
  <c r="X56" i="124"/>
  <c r="AF47" i="124"/>
  <c r="AZ89" i="124"/>
  <c r="F113" i="124"/>
  <c r="Q116" i="124"/>
  <c r="B113" i="124"/>
  <c r="AH126" i="124"/>
  <c r="V127" i="124"/>
  <c r="AF131" i="124"/>
  <c r="N120" i="124"/>
  <c r="AH122" i="124"/>
  <c r="AW110" i="124"/>
  <c r="AN109" i="124"/>
  <c r="AQ138" i="124"/>
  <c r="AP121" i="124"/>
  <c r="BB115" i="124"/>
  <c r="AQ132" i="124"/>
  <c r="BH117" i="124"/>
  <c r="BH107" i="124"/>
  <c r="AP115" i="124"/>
  <c r="N130" i="124"/>
  <c r="AT126" i="124"/>
  <c r="BA53" i="124"/>
  <c r="AL58" i="124"/>
  <c r="BD142" i="124"/>
  <c r="AS127" i="124"/>
  <c r="AC108" i="124"/>
  <c r="AN112" i="124"/>
  <c r="F68" i="124"/>
  <c r="AL114" i="124"/>
  <c r="AO138" i="124"/>
  <c r="AH46" i="124"/>
  <c r="BB143" i="124"/>
  <c r="J103" i="124"/>
  <c r="F134" i="124"/>
  <c r="AR120" i="124"/>
  <c r="AZ116" i="124"/>
  <c r="BG148" i="124"/>
  <c r="X57" i="124"/>
  <c r="M146" i="124"/>
  <c r="S121" i="124"/>
  <c r="S111" i="124"/>
  <c r="BB120" i="124"/>
  <c r="Y107" i="124"/>
  <c r="I45" i="124"/>
  <c r="P111" i="124"/>
  <c r="AA118" i="124"/>
  <c r="BH112" i="124"/>
  <c r="D136" i="124"/>
  <c r="AF103" i="124"/>
  <c r="K108" i="124"/>
  <c r="BG130" i="124"/>
  <c r="L127" i="124"/>
  <c r="M147" i="124"/>
  <c r="BH135" i="124"/>
  <c r="C121" i="124"/>
  <c r="D109" i="124"/>
  <c r="AI141" i="124"/>
  <c r="AD126" i="124"/>
  <c r="AM56" i="124"/>
  <c r="J119" i="124"/>
  <c r="V126" i="124"/>
  <c r="X109" i="124"/>
  <c r="U52" i="124"/>
  <c r="AR121" i="124"/>
  <c r="I126" i="124"/>
  <c r="B112" i="124"/>
  <c r="AT143" i="124"/>
  <c r="C148" i="124"/>
  <c r="L81" i="124"/>
  <c r="AF122" i="124"/>
  <c r="AI53" i="124"/>
  <c r="AO140" i="124"/>
  <c r="AS116" i="124"/>
  <c r="I131" i="124"/>
  <c r="Y103" i="124"/>
  <c r="I121" i="124"/>
  <c r="L133" i="124"/>
  <c r="G112" i="124"/>
  <c r="C50" i="124"/>
  <c r="BG109" i="124"/>
  <c r="BC103" i="124"/>
  <c r="Y122" i="124"/>
  <c r="AR140" i="124"/>
  <c r="O111" i="124"/>
  <c r="AL59" i="124"/>
  <c r="H144" i="124"/>
  <c r="X125" i="124"/>
  <c r="N126" i="124"/>
  <c r="G121" i="124"/>
  <c r="R48" i="124"/>
  <c r="AW55" i="124"/>
  <c r="AE109" i="124"/>
  <c r="BF105" i="124"/>
  <c r="G117" i="124"/>
  <c r="Z124" i="124"/>
  <c r="AL103" i="124"/>
  <c r="BG126" i="124"/>
  <c r="AI129" i="124"/>
  <c r="AW141" i="124"/>
  <c r="D138" i="124"/>
  <c r="AT136" i="124"/>
  <c r="AC46" i="124"/>
  <c r="BB139" i="124"/>
  <c r="AT118" i="124"/>
  <c r="AO50" i="124"/>
  <c r="I136" i="124"/>
  <c r="Q108" i="124"/>
  <c r="BB129" i="124"/>
  <c r="S114" i="124"/>
  <c r="H118" i="124"/>
  <c r="T110" i="124"/>
  <c r="S124" i="124"/>
  <c r="AQ143" i="124"/>
  <c r="F145" i="124"/>
  <c r="P68" i="124"/>
  <c r="M137" i="124"/>
  <c r="C127" i="124"/>
  <c r="P149" i="124"/>
  <c r="O117" i="124"/>
  <c r="AV127" i="124"/>
  <c r="AJ125" i="124"/>
  <c r="M145" i="124"/>
  <c r="G127" i="124"/>
  <c r="AR72" i="124"/>
  <c r="AY108" i="124"/>
  <c r="BC72" i="124"/>
  <c r="T106" i="124"/>
  <c r="B143" i="124"/>
  <c r="AL109" i="124"/>
  <c r="G115" i="124"/>
  <c r="W129" i="124"/>
  <c r="F108" i="124"/>
  <c r="S144" i="124"/>
  <c r="AI147" i="124"/>
  <c r="S131" i="124"/>
  <c r="AE129" i="124"/>
  <c r="AA149" i="124"/>
  <c r="BF122" i="124"/>
  <c r="AW115" i="124"/>
  <c r="AR127" i="124"/>
  <c r="AW59" i="124"/>
  <c r="AN110" i="124"/>
  <c r="AK114" i="124"/>
  <c r="A53" i="124"/>
  <c r="O107" i="124"/>
  <c r="AA141" i="124"/>
  <c r="U118" i="124"/>
  <c r="AP47" i="124"/>
  <c r="AM120" i="124"/>
  <c r="AL131" i="124"/>
  <c r="AZ117" i="124"/>
  <c r="BH57" i="124"/>
  <c r="AL126" i="124"/>
  <c r="E121" i="124"/>
  <c r="AL134" i="124"/>
  <c r="AT104" i="124"/>
  <c r="C144" i="124"/>
  <c r="J110" i="124"/>
  <c r="AQ139" i="124"/>
  <c r="AN138" i="124"/>
  <c r="AX133" i="124"/>
  <c r="AK119" i="124"/>
  <c r="AG118" i="124"/>
  <c r="AQ103" i="124"/>
  <c r="AS142" i="124"/>
  <c r="C107" i="124"/>
  <c r="BC136" i="124"/>
  <c r="AN130" i="124"/>
  <c r="H121" i="124"/>
  <c r="BG114" i="124"/>
  <c r="BF112" i="124"/>
  <c r="L130" i="124"/>
  <c r="AZ124" i="124"/>
  <c r="AU122" i="124"/>
  <c r="V108" i="124"/>
  <c r="AH143" i="124"/>
  <c r="BH114" i="124"/>
  <c r="U128" i="124"/>
  <c r="N122" i="124"/>
  <c r="Z110" i="124"/>
  <c r="AK107" i="124"/>
  <c r="BF120" i="124"/>
  <c r="BG106" i="124"/>
  <c r="AM119" i="124"/>
  <c r="V144" i="124"/>
  <c r="AO108" i="124"/>
  <c r="AE119" i="124"/>
  <c r="BD105" i="124"/>
  <c r="AT148" i="124"/>
  <c r="AT111" i="124"/>
  <c r="AP112" i="124"/>
  <c r="R122" i="124"/>
  <c r="M131" i="124"/>
  <c r="AD147" i="124"/>
  <c r="I142" i="124"/>
  <c r="B59" i="124"/>
  <c r="AW108" i="124"/>
  <c r="X108" i="124"/>
  <c r="AI124" i="124"/>
  <c r="U126" i="124"/>
  <c r="AK129" i="124"/>
  <c r="BF144" i="124"/>
  <c r="BC107" i="124"/>
  <c r="L139" i="124"/>
  <c r="W106" i="124"/>
  <c r="AH103" i="124"/>
  <c r="BG123" i="124"/>
  <c r="BD147" i="124"/>
  <c r="I124" i="124"/>
  <c r="Y109" i="124"/>
  <c r="K111" i="124"/>
  <c r="AV122" i="124"/>
  <c r="AU123" i="124"/>
  <c r="AW66" i="124"/>
  <c r="AU104" i="124"/>
  <c r="AO126" i="124"/>
  <c r="AP123" i="124"/>
  <c r="R132" i="124"/>
  <c r="BF46" i="124"/>
  <c r="BH51" i="124"/>
  <c r="AS117" i="124"/>
  <c r="BH115" i="124"/>
  <c r="AT50" i="124"/>
  <c r="AT105" i="124"/>
  <c r="AP118" i="124"/>
  <c r="BG132" i="124"/>
  <c r="AY129" i="124"/>
  <c r="Q55" i="124"/>
  <c r="V118" i="124"/>
  <c r="B142" i="124"/>
  <c r="G52" i="124"/>
  <c r="AB143" i="124"/>
  <c r="BH138" i="124"/>
  <c r="AZ135" i="124"/>
  <c r="AC118" i="124"/>
  <c r="W148" i="124"/>
  <c r="C61" i="124"/>
  <c r="W126" i="124"/>
  <c r="Q119" i="124"/>
  <c r="E116" i="124"/>
  <c r="AW58" i="124"/>
  <c r="AS118" i="124"/>
  <c r="AJ139" i="124"/>
  <c r="AO145" i="124"/>
  <c r="AO72" i="124"/>
  <c r="AD51" i="124"/>
  <c r="W53" i="124"/>
  <c r="I117" i="124"/>
  <c r="AM132" i="124"/>
  <c r="Y111" i="124"/>
  <c r="BB148" i="124"/>
  <c r="Z112" i="124"/>
  <c r="BB126" i="124"/>
  <c r="AQ144" i="124"/>
  <c r="E59" i="124"/>
  <c r="C65" i="124"/>
  <c r="I122" i="124"/>
  <c r="AK112" i="124"/>
  <c r="P104" i="124"/>
  <c r="W109" i="124"/>
  <c r="AE110" i="124"/>
  <c r="BE53" i="124"/>
  <c r="BE130" i="124"/>
  <c r="V146" i="124"/>
  <c r="AE133" i="124"/>
  <c r="AD130" i="124"/>
  <c r="AC105" i="124"/>
  <c r="AU131" i="124"/>
  <c r="AH128" i="124"/>
  <c r="AC109" i="124"/>
  <c r="AG144" i="124"/>
  <c r="AY62" i="124"/>
  <c r="P117" i="124"/>
  <c r="AP130" i="124"/>
  <c r="AR122" i="124"/>
  <c r="AK143" i="124"/>
  <c r="X87" i="124"/>
  <c r="M113" i="124"/>
  <c r="AP125" i="124"/>
  <c r="BF113" i="124"/>
  <c r="Y147" i="124"/>
  <c r="AU126" i="124"/>
  <c r="BB133" i="124"/>
  <c r="AI144" i="124"/>
  <c r="AM123" i="124"/>
  <c r="BD121" i="124"/>
  <c r="AK115" i="124"/>
  <c r="AV58" i="124"/>
  <c r="AI116" i="124"/>
  <c r="AO118" i="124"/>
  <c r="AR134" i="124"/>
  <c r="AP149" i="124"/>
  <c r="AP139" i="124"/>
  <c r="Y112" i="124"/>
  <c r="O64" i="124"/>
  <c r="BA139" i="124"/>
  <c r="C122" i="124"/>
  <c r="BB125" i="124"/>
  <c r="AH149" i="124"/>
  <c r="AL141" i="124"/>
  <c r="AD105" i="124"/>
  <c r="AV110" i="124"/>
  <c r="AJ126" i="124"/>
  <c r="BF131" i="124"/>
  <c r="AD106" i="124"/>
  <c r="Y45" i="124"/>
  <c r="AU142" i="124"/>
  <c r="L136" i="124"/>
  <c r="AY116" i="124"/>
  <c r="S127" i="124"/>
  <c r="AZ145" i="124"/>
  <c r="X133" i="124"/>
  <c r="AJ113" i="124"/>
  <c r="Y105" i="124"/>
  <c r="AD60" i="124"/>
  <c r="AQ113" i="124"/>
  <c r="AT103" i="124"/>
  <c r="X112" i="124"/>
  <c r="Z149" i="124"/>
  <c r="R104" i="124"/>
  <c r="AY112" i="124"/>
  <c r="T146" i="124"/>
  <c r="AG116" i="124"/>
  <c r="W115" i="124"/>
  <c r="BG135" i="124"/>
  <c r="AZ107" i="124"/>
  <c r="D119" i="124"/>
  <c r="AN135" i="124"/>
  <c r="AB126" i="124"/>
  <c r="P55" i="124"/>
  <c r="AP124" i="124"/>
  <c r="C120" i="124"/>
  <c r="AP117" i="124"/>
  <c r="BF110" i="124"/>
  <c r="AK103" i="124"/>
  <c r="AX63" i="124"/>
  <c r="AM51" i="124"/>
  <c r="AN139" i="124"/>
  <c r="W114" i="124"/>
  <c r="AW132" i="124"/>
  <c r="BD125" i="124"/>
  <c r="S116" i="124"/>
  <c r="Y47" i="124"/>
  <c r="AL108" i="124"/>
  <c r="AX119" i="124"/>
  <c r="AO131" i="124"/>
  <c r="BC60" i="124"/>
  <c r="BA117" i="124"/>
  <c r="AS148" i="124"/>
  <c r="AY117" i="124"/>
  <c r="E48" i="124"/>
  <c r="AM114" i="124"/>
  <c r="AN104" i="124"/>
  <c r="AG80" i="124"/>
  <c r="BB116" i="124"/>
  <c r="M115" i="124"/>
  <c r="B132" i="124"/>
  <c r="K104" i="124"/>
  <c r="BC145" i="124"/>
  <c r="BG52" i="124"/>
  <c r="M133" i="124"/>
  <c r="P123" i="124"/>
  <c r="AE79" i="124"/>
  <c r="BA123" i="124"/>
  <c r="AU145" i="124"/>
  <c r="T108" i="124"/>
  <c r="I105" i="124"/>
  <c r="U105" i="124"/>
  <c r="AR114" i="124"/>
  <c r="AG117" i="124"/>
  <c r="AH125" i="124"/>
  <c r="X64" i="124"/>
  <c r="N124" i="124"/>
  <c r="BH125" i="124"/>
  <c r="AJ121" i="124"/>
  <c r="AN129" i="124"/>
  <c r="BG103" i="124"/>
  <c r="AR105" i="124"/>
  <c r="AR108" i="124"/>
  <c r="F130" i="124"/>
  <c r="AG138" i="124"/>
  <c r="AL145" i="124"/>
  <c r="K145" i="124"/>
  <c r="AE105" i="124"/>
  <c r="BD126" i="124"/>
  <c r="Q114" i="124"/>
  <c r="BH49" i="124"/>
  <c r="Q144" i="124"/>
  <c r="S137" i="124"/>
  <c r="AB108" i="124"/>
  <c r="BD114" i="124"/>
  <c r="AR129" i="124"/>
  <c r="BG112" i="124"/>
  <c r="AU62" i="124"/>
  <c r="H46" i="124"/>
  <c r="V62" i="124"/>
  <c r="AD136" i="124"/>
  <c r="BF117" i="124"/>
  <c r="V121" i="124"/>
  <c r="AF141" i="124"/>
  <c r="AT112" i="124"/>
  <c r="G110" i="124"/>
  <c r="AY111" i="124"/>
  <c r="AT131" i="124"/>
  <c r="AL115" i="124"/>
  <c r="I106" i="124"/>
  <c r="M124" i="124"/>
  <c r="AN120" i="124"/>
  <c r="AQ126" i="124"/>
  <c r="U125" i="124"/>
  <c r="C108" i="124"/>
  <c r="W64" i="124"/>
  <c r="S117" i="124"/>
  <c r="BA110" i="124"/>
  <c r="H132" i="124"/>
  <c r="AM126" i="124"/>
  <c r="AD122" i="124"/>
  <c r="J50" i="124"/>
  <c r="S125" i="124"/>
  <c r="AP119" i="124"/>
  <c r="BA106" i="124"/>
  <c r="BC45" i="124"/>
  <c r="B144" i="124"/>
  <c r="AQ112" i="124"/>
  <c r="AP103" i="124"/>
  <c r="AG122" i="124"/>
  <c r="I66" i="124"/>
  <c r="AC127" i="124"/>
  <c r="AK131" i="124"/>
  <c r="AG133" i="124"/>
  <c r="AW116" i="124"/>
  <c r="AP137" i="124"/>
  <c r="J106" i="124"/>
  <c r="AO114" i="124"/>
  <c r="BD129" i="124"/>
  <c r="N53" i="124"/>
  <c r="AW145" i="124"/>
  <c r="K143" i="124"/>
  <c r="R124" i="124"/>
  <c r="D126" i="124"/>
  <c r="K56" i="124"/>
  <c r="BD122" i="124"/>
  <c r="X113" i="124"/>
  <c r="P110" i="124"/>
  <c r="AZ48" i="124"/>
  <c r="Y114" i="124"/>
  <c r="AF106" i="124"/>
  <c r="K118" i="124"/>
  <c r="AL118" i="124"/>
  <c r="BH113" i="124"/>
  <c r="BE117" i="124"/>
  <c r="AU118" i="124"/>
  <c r="T148" i="124"/>
  <c r="AJ127" i="124"/>
  <c r="H122" i="124"/>
  <c r="BH76" i="124"/>
  <c r="Q145" i="124"/>
  <c r="P56" i="124"/>
  <c r="AP108" i="124"/>
  <c r="AK149" i="124"/>
  <c r="AS132" i="124"/>
  <c r="N148" i="124"/>
  <c r="R128" i="124"/>
  <c r="W140" i="124"/>
  <c r="AJ49" i="124"/>
  <c r="BC131" i="124"/>
  <c r="AP126" i="124"/>
  <c r="BC111" i="124"/>
  <c r="C131" i="124"/>
  <c r="AM111" i="124"/>
  <c r="V138" i="124"/>
  <c r="BA52" i="124"/>
  <c r="P109" i="124"/>
  <c r="B126" i="124"/>
  <c r="AR132" i="124"/>
  <c r="AV106" i="124"/>
  <c r="R111" i="124"/>
  <c r="AV60" i="124"/>
  <c r="P136" i="124"/>
  <c r="AT115" i="124"/>
  <c r="BA108" i="124"/>
  <c r="BD50" i="124"/>
  <c r="S113" i="124"/>
  <c r="AQ128" i="124"/>
  <c r="Z131" i="124"/>
  <c r="Y52" i="124"/>
  <c r="AE123" i="124"/>
  <c r="Z55" i="124"/>
  <c r="AN116" i="124"/>
  <c r="AQ106" i="124"/>
  <c r="I125" i="124"/>
  <c r="AD118" i="124"/>
  <c r="AF126" i="124"/>
  <c r="AF77" i="124"/>
  <c r="C139" i="124"/>
  <c r="X139" i="124"/>
  <c r="V130" i="124"/>
  <c r="AD63" i="124"/>
  <c r="Q48" i="124"/>
  <c r="AA66" i="124"/>
  <c r="AE124" i="124"/>
  <c r="AV103" i="124"/>
  <c r="G146" i="124"/>
  <c r="E136" i="124"/>
  <c r="I143" i="124"/>
  <c r="AE104" i="124"/>
  <c r="AI108" i="124"/>
  <c r="BG108" i="124"/>
  <c r="F115" i="124"/>
  <c r="AZ127" i="124"/>
  <c r="L114" i="124"/>
  <c r="P103" i="124"/>
  <c r="AB121" i="124"/>
  <c r="AZ80" i="124"/>
  <c r="AU148" i="124"/>
  <c r="T103" i="124"/>
  <c r="M122" i="124"/>
  <c r="AG128" i="124"/>
  <c r="BC109" i="124"/>
  <c r="AW50" i="124"/>
  <c r="T124" i="124"/>
  <c r="J139" i="124"/>
  <c r="AM110" i="124"/>
  <c r="AB103" i="124"/>
  <c r="G116" i="124"/>
  <c r="Q126" i="124"/>
  <c r="AK118" i="124"/>
  <c r="AV129" i="124"/>
  <c r="O146" i="124"/>
  <c r="AT120" i="124"/>
  <c r="AZ126" i="124"/>
  <c r="BB124" i="124"/>
  <c r="AX59" i="124"/>
  <c r="AF123" i="124"/>
  <c r="AE122" i="124"/>
  <c r="BE126" i="124"/>
  <c r="J136" i="124"/>
  <c r="AL140" i="124"/>
  <c r="U141" i="124"/>
  <c r="AC143" i="124"/>
  <c r="AU140" i="124"/>
  <c r="BE109" i="124"/>
  <c r="AH54" i="124"/>
  <c r="AC141" i="124"/>
  <c r="AI133" i="124"/>
  <c r="D125" i="124"/>
  <c r="K112" i="124"/>
  <c r="AI123" i="124"/>
  <c r="S128" i="124"/>
  <c r="AI68" i="124"/>
  <c r="AT122" i="124"/>
  <c r="AA67" i="124"/>
  <c r="F123" i="124"/>
  <c r="Q131" i="124"/>
  <c r="P116" i="124"/>
  <c r="F103" i="124"/>
  <c r="Y145" i="124"/>
  <c r="AV134" i="124"/>
  <c r="AY110" i="124"/>
  <c r="P59" i="124"/>
  <c r="S115" i="124"/>
  <c r="AQ134" i="124"/>
  <c r="C113" i="124"/>
  <c r="AI134" i="124"/>
  <c r="Y58" i="124"/>
  <c r="M107" i="124"/>
  <c r="R145" i="124"/>
  <c r="F144" i="124"/>
  <c r="AE106" i="124"/>
  <c r="V46" i="124"/>
  <c r="F105" i="124"/>
  <c r="BE46" i="124"/>
  <c r="E142" i="124"/>
  <c r="AI137" i="124"/>
  <c r="AX70" i="124"/>
  <c r="E145" i="124"/>
  <c r="S50" i="124"/>
  <c r="AD142" i="124"/>
  <c r="AW76" i="124"/>
  <c r="K127" i="124"/>
  <c r="G103" i="124"/>
  <c r="AY46" i="124"/>
  <c r="D106" i="124"/>
  <c r="X149" i="124"/>
  <c r="BH109" i="124"/>
  <c r="M149" i="124"/>
  <c r="AQ149" i="124"/>
  <c r="X115" i="124"/>
  <c r="AS104" i="124"/>
  <c r="AJ138" i="124"/>
  <c r="V132" i="124"/>
  <c r="BD128" i="124"/>
  <c r="O135" i="124"/>
  <c r="AK132" i="124"/>
  <c r="AL111" i="124"/>
  <c r="A49" i="124"/>
  <c r="BH139" i="124"/>
  <c r="AS134" i="124"/>
  <c r="AZ139" i="124"/>
  <c r="AY131" i="124"/>
  <c r="AK133" i="124"/>
  <c r="BG67" i="124"/>
  <c r="G49" i="124"/>
  <c r="BG63" i="124"/>
  <c r="AK140" i="124"/>
  <c r="AM62" i="124"/>
  <c r="AB49" i="124"/>
  <c r="E110" i="124"/>
  <c r="AD123" i="124"/>
  <c r="BC121" i="124"/>
  <c r="L118" i="124"/>
  <c r="BC52" i="124"/>
  <c r="AI121" i="124"/>
  <c r="AK108" i="124"/>
  <c r="L45" i="124"/>
  <c r="Y46" i="124"/>
  <c r="BH59" i="124"/>
  <c r="AG49" i="124"/>
  <c r="Q46" i="124"/>
  <c r="Z65" i="124"/>
  <c r="J53" i="124"/>
  <c r="V73" i="124"/>
  <c r="AG108" i="124"/>
  <c r="BH110" i="124"/>
  <c r="T111" i="124"/>
  <c r="BE84" i="124"/>
  <c r="BC87" i="124"/>
  <c r="U64" i="124"/>
  <c r="AO57" i="124"/>
  <c r="Y148" i="124"/>
  <c r="I141" i="124"/>
  <c r="AP56" i="124"/>
  <c r="BC115" i="124"/>
  <c r="K64" i="124"/>
  <c r="I119" i="124"/>
  <c r="N136" i="124"/>
  <c r="BC83" i="124"/>
  <c r="AS75" i="124"/>
  <c r="AN103" i="124"/>
  <c r="AX106" i="124"/>
  <c r="AC142" i="124"/>
  <c r="T120" i="124"/>
  <c r="H128" i="124"/>
  <c r="AH112" i="124"/>
  <c r="R130" i="124"/>
  <c r="M123" i="124"/>
  <c r="B124" i="124"/>
  <c r="P148" i="124"/>
  <c r="P124" i="124"/>
  <c r="AC148" i="124"/>
  <c r="G142" i="124"/>
  <c r="N132" i="124"/>
  <c r="L146" i="124"/>
  <c r="C116" i="124"/>
  <c r="AH105" i="124"/>
  <c r="AX110" i="124"/>
  <c r="AD58" i="124"/>
  <c r="M110" i="124"/>
  <c r="AD111" i="124"/>
  <c r="S138" i="124"/>
  <c r="X103" i="124"/>
  <c r="AN137" i="124"/>
  <c r="H145" i="124"/>
  <c r="X107" i="124"/>
  <c r="AR60" i="124"/>
  <c r="D118" i="124"/>
  <c r="AQ51" i="124"/>
  <c r="AC104" i="124"/>
  <c r="AB141" i="124"/>
  <c r="D145" i="124"/>
  <c r="M127" i="124"/>
  <c r="AM127" i="124"/>
  <c r="E108" i="124"/>
  <c r="BC118" i="124"/>
  <c r="AZ137" i="124"/>
  <c r="AL137" i="124"/>
  <c r="L122" i="124"/>
  <c r="AG107" i="124"/>
  <c r="T105" i="124"/>
  <c r="N114" i="124"/>
  <c r="BC130" i="124"/>
  <c r="AI67" i="124"/>
  <c r="AS129" i="124"/>
  <c r="AD139" i="124"/>
  <c r="I116" i="124"/>
  <c r="AR135" i="124"/>
  <c r="AS106" i="124"/>
  <c r="AA112" i="124"/>
  <c r="M120" i="124"/>
  <c r="O49" i="124"/>
  <c r="Y137" i="124"/>
  <c r="W142" i="124"/>
  <c r="BF126" i="124"/>
  <c r="AB116" i="124"/>
  <c r="K106" i="124"/>
  <c r="AN105" i="124"/>
  <c r="BC66" i="124"/>
  <c r="V60" i="124"/>
  <c r="AA140" i="124"/>
  <c r="AM116" i="124"/>
  <c r="BB123" i="124"/>
  <c r="AS45" i="124"/>
  <c r="AC125" i="124"/>
  <c r="BE144" i="124"/>
  <c r="I140" i="124"/>
  <c r="W124" i="124"/>
  <c r="B104" i="124"/>
  <c r="F135" i="124"/>
  <c r="R136" i="124"/>
  <c r="N104" i="124"/>
  <c r="L54" i="124"/>
  <c r="AN107" i="124"/>
  <c r="AH138" i="124"/>
  <c r="AT144" i="124"/>
  <c r="BA57" i="124"/>
  <c r="R148" i="124"/>
  <c r="V58" i="124"/>
  <c r="BG128" i="124"/>
  <c r="BE124" i="124"/>
  <c r="AU112" i="124"/>
  <c r="AG48" i="124"/>
  <c r="K109" i="124"/>
  <c r="BC129" i="124"/>
  <c r="AX104" i="124"/>
  <c r="AY123" i="124"/>
  <c r="R117" i="124"/>
  <c r="F61" i="124"/>
  <c r="BD118" i="124"/>
  <c r="L85" i="124"/>
  <c r="AV136" i="124"/>
  <c r="X144" i="124"/>
  <c r="AE49" i="124"/>
  <c r="K65" i="124"/>
  <c r="X111" i="124"/>
  <c r="AZ129" i="124"/>
  <c r="AH141" i="124"/>
  <c r="AR133" i="124"/>
  <c r="B148" i="124"/>
  <c r="BG61" i="124"/>
  <c r="S134" i="124"/>
  <c r="AT88" i="124"/>
  <c r="N60" i="124"/>
  <c r="AF147" i="124"/>
  <c r="N62" i="124"/>
  <c r="F83" i="124"/>
  <c r="P143" i="124"/>
  <c r="BE134" i="124"/>
  <c r="Q79" i="124"/>
  <c r="AT51" i="124"/>
  <c r="U46" i="124"/>
  <c r="BG121" i="124"/>
  <c r="J124" i="124"/>
  <c r="AG134" i="124"/>
  <c r="AX138" i="124"/>
  <c r="AI71" i="124"/>
  <c r="L107" i="124"/>
  <c r="W49" i="124"/>
  <c r="AB66" i="124"/>
  <c r="U68" i="124"/>
  <c r="P49" i="124"/>
  <c r="BA47" i="124"/>
  <c r="W144" i="124"/>
  <c r="AQ109" i="124"/>
  <c r="BD65" i="124"/>
  <c r="AW104" i="124"/>
  <c r="U140" i="124"/>
  <c r="AB110" i="124"/>
  <c r="AB105" i="124"/>
  <c r="BG124" i="124"/>
  <c r="AZ122" i="124"/>
  <c r="AG55" i="124"/>
  <c r="AX129" i="124"/>
  <c r="AQ146" i="124"/>
  <c r="AB115" i="124"/>
  <c r="O121" i="124"/>
  <c r="AU133" i="124"/>
  <c r="B48" i="124"/>
  <c r="AX126" i="124"/>
  <c r="Y149" i="124"/>
  <c r="AB111" i="124"/>
  <c r="AA113" i="124"/>
  <c r="AD117" i="124"/>
  <c r="I120" i="124"/>
  <c r="AQ121" i="124"/>
  <c r="AJ122" i="124"/>
  <c r="Q138" i="124"/>
  <c r="AO112" i="124"/>
  <c r="U144" i="124"/>
  <c r="AI131" i="124"/>
  <c r="U63" i="124"/>
  <c r="AE145" i="124"/>
  <c r="B57" i="124"/>
  <c r="BC110" i="124"/>
  <c r="V55" i="124"/>
  <c r="AS137" i="124"/>
  <c r="BG107" i="124"/>
  <c r="M105" i="124"/>
  <c r="AJ137" i="124"/>
  <c r="AW128" i="124"/>
  <c r="Z138" i="124"/>
  <c r="K126" i="124"/>
  <c r="V105" i="124"/>
  <c r="E138" i="124"/>
  <c r="N116" i="124"/>
  <c r="C104" i="124"/>
  <c r="Q127" i="124"/>
  <c r="BE110" i="124"/>
  <c r="N143" i="124"/>
  <c r="AW122" i="124"/>
  <c r="O55" i="124"/>
  <c r="AZ128" i="124"/>
  <c r="AU119" i="124"/>
  <c r="P115" i="124"/>
  <c r="H110" i="124"/>
  <c r="Q139" i="124"/>
  <c r="AR58" i="124"/>
  <c r="E129" i="124"/>
  <c r="AV130" i="124"/>
  <c r="AQ56" i="124"/>
  <c r="C132" i="124"/>
  <c r="N49" i="124"/>
  <c r="AZ76" i="124"/>
  <c r="BB128" i="124"/>
  <c r="BA104" i="124"/>
  <c r="AM105" i="124"/>
  <c r="BF106" i="124"/>
  <c r="AC112" i="124"/>
  <c r="L123" i="124"/>
  <c r="AQ108" i="124"/>
  <c r="BF128" i="124"/>
  <c r="X147" i="124"/>
  <c r="AG141" i="124"/>
  <c r="O140" i="124"/>
  <c r="AR115" i="124"/>
  <c r="AR61" i="124"/>
  <c r="E79" i="124"/>
  <c r="AZ144" i="124"/>
  <c r="AG113" i="124"/>
  <c r="AD53" i="124"/>
  <c r="AD138" i="124"/>
  <c r="Y51" i="124"/>
  <c r="AH129" i="124"/>
  <c r="AF130" i="124"/>
  <c r="M103" i="124"/>
  <c r="G138" i="124"/>
  <c r="AI70" i="124"/>
  <c r="M46" i="124"/>
  <c r="AI66" i="124"/>
  <c r="AX136" i="124"/>
  <c r="F82" i="124"/>
  <c r="BH85" i="124"/>
  <c r="O134" i="124"/>
  <c r="W133" i="124"/>
  <c r="Z88" i="124"/>
  <c r="AC67" i="124"/>
  <c r="AT91" i="124"/>
  <c r="AV79" i="124"/>
  <c r="AT63" i="124"/>
  <c r="M90" i="124"/>
  <c r="AA62" i="124"/>
  <c r="Q121" i="124"/>
  <c r="M116" i="124"/>
  <c r="AL105" i="124"/>
  <c r="AA105" i="124"/>
  <c r="AA127" i="124"/>
  <c r="U45" i="124"/>
  <c r="V68" i="124"/>
  <c r="E119" i="124"/>
  <c r="I64" i="124"/>
  <c r="X85" i="124"/>
  <c r="E127" i="124"/>
  <c r="AL46" i="124"/>
  <c r="AX125" i="124"/>
  <c r="Q65" i="124"/>
  <c r="AD52" i="124"/>
  <c r="AU121" i="124"/>
  <c r="O118" i="124"/>
  <c r="Y118" i="124"/>
  <c r="AI45" i="124"/>
  <c r="AY118" i="124"/>
  <c r="B117" i="124"/>
  <c r="AD57" i="124"/>
  <c r="Z123" i="124"/>
  <c r="AA56" i="124"/>
  <c r="AG59" i="124"/>
  <c r="H57" i="124"/>
  <c r="J131" i="124"/>
  <c r="AX114" i="124"/>
  <c r="BB131" i="124"/>
  <c r="E76" i="124"/>
  <c r="BD88" i="124"/>
  <c r="M140" i="124"/>
  <c r="J105" i="124"/>
  <c r="W116" i="124"/>
  <c r="AZ133" i="124"/>
  <c r="Y106" i="124"/>
  <c r="BD124" i="124"/>
  <c r="AV126" i="124"/>
  <c r="R119" i="124"/>
  <c r="AI138" i="124"/>
  <c r="AS110" i="124"/>
  <c r="AI106" i="124"/>
  <c r="AD148" i="124"/>
  <c r="AK55" i="124"/>
  <c r="AW127" i="124"/>
  <c r="AD114" i="124"/>
  <c r="AP147" i="124"/>
  <c r="AE121" i="124"/>
  <c r="N141" i="124"/>
  <c r="U58" i="124"/>
  <c r="AZ109" i="124"/>
  <c r="L103" i="124"/>
  <c r="AC48" i="124"/>
  <c r="AR145" i="124"/>
  <c r="AD62" i="124"/>
  <c r="BE111" i="124"/>
  <c r="P108" i="124"/>
  <c r="J111" i="124"/>
  <c r="AG127" i="124"/>
  <c r="AD50" i="124"/>
  <c r="AA130" i="124"/>
  <c r="BA55" i="124"/>
  <c r="BB136" i="124"/>
  <c r="X136" i="124"/>
  <c r="BB53" i="124"/>
  <c r="N112" i="124"/>
  <c r="AS138" i="124"/>
  <c r="BB104" i="124"/>
  <c r="AI136" i="124"/>
  <c r="AP131" i="124"/>
  <c r="Y127" i="124"/>
  <c r="AR142" i="124"/>
  <c r="Y126" i="124"/>
  <c r="B145" i="124"/>
  <c r="BE129" i="124"/>
  <c r="A56" i="124"/>
  <c r="B105" i="124"/>
  <c r="AD132" i="124"/>
  <c r="O128" i="124"/>
  <c r="BF130" i="124"/>
  <c r="W118" i="124"/>
  <c r="K144" i="124"/>
  <c r="W112" i="124"/>
  <c r="T86" i="124"/>
  <c r="AJ109" i="124"/>
  <c r="E123" i="124"/>
  <c r="AA146" i="124"/>
  <c r="G139" i="124"/>
  <c r="J80" i="124"/>
  <c r="BF61" i="124"/>
  <c r="BG69" i="124"/>
  <c r="BE121" i="124"/>
  <c r="G136" i="124"/>
  <c r="K52" i="124"/>
  <c r="AB142" i="124"/>
  <c r="AD103" i="124"/>
  <c r="G109" i="124"/>
  <c r="AJ111" i="124"/>
  <c r="AX124" i="124"/>
  <c r="O109" i="124"/>
  <c r="Q82" i="124"/>
  <c r="AJ136" i="124"/>
  <c r="J138" i="124"/>
  <c r="B141" i="124"/>
  <c r="BF114" i="124"/>
  <c r="AQ83" i="124"/>
  <c r="AN124" i="124"/>
  <c r="M119" i="124"/>
  <c r="AK130" i="124"/>
  <c r="BF116" i="124"/>
  <c r="AP62" i="124"/>
  <c r="G55" i="124"/>
  <c r="AW105" i="124"/>
  <c r="J143" i="124"/>
  <c r="M121" i="124"/>
  <c r="BB109" i="124"/>
  <c r="AW79" i="124"/>
  <c r="BF118" i="124"/>
  <c r="T59" i="124"/>
  <c r="X142" i="124"/>
  <c r="BA49" i="124"/>
  <c r="AN62" i="124"/>
  <c r="AT135" i="124"/>
  <c r="AH136" i="124"/>
  <c r="AL136" i="124"/>
  <c r="S119" i="124"/>
  <c r="AP109" i="124"/>
  <c r="AO83" i="124"/>
  <c r="BE50" i="124"/>
  <c r="A60" i="124"/>
  <c r="H73" i="124"/>
  <c r="AR65" i="124"/>
  <c r="AH111" i="124"/>
  <c r="X138" i="124"/>
  <c r="B106" i="124"/>
  <c r="P105" i="124"/>
  <c r="AY136" i="124"/>
  <c r="AP135" i="124"/>
  <c r="AZ64" i="124"/>
  <c r="AT149" i="124"/>
  <c r="R56" i="124"/>
  <c r="AC111" i="124"/>
  <c r="AA116" i="124"/>
  <c r="D115" i="124"/>
  <c r="E146" i="124"/>
  <c r="BG104" i="124"/>
  <c r="AO60" i="124"/>
  <c r="W117" i="124"/>
  <c r="P121" i="124"/>
  <c r="AN55" i="124"/>
  <c r="BD71" i="124"/>
  <c r="AO109" i="124"/>
  <c r="AH140" i="124"/>
  <c r="AA91" i="124"/>
  <c r="AE71" i="124"/>
  <c r="A46" i="124"/>
  <c r="T137" i="124"/>
  <c r="AT145" i="124"/>
  <c r="L128" i="124"/>
  <c r="X120" i="124"/>
  <c r="S123" i="124"/>
  <c r="U129" i="124"/>
  <c r="AH139" i="124"/>
  <c r="AW112" i="124"/>
  <c r="AR107" i="124"/>
  <c r="AZ110" i="124"/>
  <c r="N147" i="124"/>
  <c r="AE117" i="124"/>
  <c r="Q125" i="124"/>
  <c r="AL132" i="124"/>
  <c r="AW130" i="124"/>
  <c r="AV54" i="124"/>
  <c r="O133" i="124"/>
  <c r="K110" i="124"/>
  <c r="H130" i="124"/>
  <c r="AI145" i="124"/>
  <c r="R144" i="124"/>
  <c r="Q132" i="124"/>
  <c r="P46" i="124"/>
  <c r="AZ108" i="124"/>
  <c r="L138" i="124"/>
  <c r="AD128" i="124"/>
  <c r="AG135" i="124"/>
  <c r="AM47" i="124"/>
  <c r="Q59" i="124"/>
  <c r="AY120" i="124"/>
  <c r="BA128" i="124"/>
  <c r="AA119" i="124"/>
  <c r="Z119" i="124"/>
  <c r="P50" i="124"/>
  <c r="AF104" i="124"/>
  <c r="M142" i="124"/>
  <c r="AY67" i="124"/>
  <c r="W113" i="124"/>
  <c r="AY73" i="124"/>
  <c r="H112" i="124"/>
  <c r="BH47" i="124"/>
  <c r="F122" i="124"/>
  <c r="AC149" i="124"/>
  <c r="R127" i="124"/>
  <c r="S129" i="124"/>
  <c r="E117" i="124"/>
  <c r="AC119" i="124"/>
  <c r="O130" i="124"/>
  <c r="D143" i="124"/>
  <c r="I58" i="124"/>
  <c r="Z113" i="124"/>
  <c r="BH126" i="124"/>
  <c r="AJ131" i="124"/>
  <c r="L110" i="124"/>
  <c r="S133" i="124"/>
  <c r="K113" i="124"/>
  <c r="BG47" i="124"/>
  <c r="A59" i="124"/>
  <c r="O141" i="124"/>
  <c r="AY140" i="124"/>
  <c r="AN50" i="124"/>
  <c r="K103" i="124"/>
  <c r="N46" i="124"/>
  <c r="AQ130" i="124"/>
  <c r="BD113" i="124"/>
  <c r="AK134" i="124"/>
  <c r="Q107" i="124"/>
  <c r="BC57" i="124"/>
  <c r="AV147" i="124"/>
  <c r="AJ115" i="124"/>
  <c r="R69" i="124"/>
  <c r="J57" i="124"/>
  <c r="E109" i="124"/>
  <c r="K120" i="124"/>
  <c r="BC133" i="124"/>
  <c r="B127" i="124"/>
  <c r="BC106" i="124"/>
  <c r="L104" i="124"/>
  <c r="D130" i="124"/>
  <c r="AK120" i="124"/>
  <c r="E54" i="124"/>
  <c r="AO111" i="124"/>
  <c r="D131" i="124"/>
  <c r="T145" i="124"/>
  <c r="T69" i="124"/>
  <c r="AS130" i="124"/>
  <c r="AD71" i="124"/>
  <c r="G125" i="124"/>
  <c r="Y129" i="124"/>
  <c r="AP143" i="124"/>
  <c r="BB147" i="124"/>
  <c r="AJ62" i="124"/>
  <c r="U49" i="124"/>
  <c r="E89" i="124"/>
  <c r="AQ114" i="124"/>
  <c r="AP104" i="124"/>
  <c r="V145" i="124"/>
  <c r="V52" i="124"/>
  <c r="BC47" i="124"/>
  <c r="U116" i="124"/>
  <c r="AS120" i="124"/>
  <c r="AO51" i="124"/>
  <c r="BD138" i="124"/>
  <c r="AG149" i="124"/>
  <c r="AF69" i="124"/>
  <c r="AX55" i="124"/>
  <c r="AB67" i="124"/>
  <c r="H133" i="124"/>
  <c r="AQ52" i="124"/>
  <c r="AD124" i="124"/>
  <c r="V117" i="124"/>
  <c r="O71" i="124"/>
  <c r="X66" i="124"/>
  <c r="AI105" i="124"/>
  <c r="AZ148" i="124"/>
  <c r="BH132" i="124"/>
  <c r="AV115" i="124"/>
  <c r="C114" i="124"/>
  <c r="P118" i="124"/>
  <c r="AW64" i="124"/>
  <c r="AR45" i="124"/>
  <c r="AA70" i="124"/>
  <c r="AH118" i="124"/>
  <c r="AU137" i="124"/>
  <c r="U51" i="124"/>
  <c r="BE116" i="124"/>
  <c r="K129" i="124"/>
  <c r="AH104" i="124"/>
  <c r="T119" i="124"/>
  <c r="AF132" i="124"/>
  <c r="AR50" i="124"/>
  <c r="BE112" i="124"/>
  <c r="B130" i="124"/>
  <c r="B63" i="124"/>
  <c r="AU116" i="124"/>
  <c r="Y116" i="124"/>
  <c r="U137" i="124"/>
  <c r="BH141" i="124"/>
  <c r="M125" i="124"/>
  <c r="AI125" i="124"/>
  <c r="O116" i="124"/>
  <c r="V142" i="124"/>
  <c r="T115" i="124"/>
  <c r="AB58" i="124"/>
  <c r="AK125" i="124"/>
  <c r="K107" i="124"/>
  <c r="V107" i="124"/>
  <c r="AC147" i="124"/>
  <c r="M148" i="124"/>
  <c r="J113" i="124"/>
  <c r="AW131" i="124"/>
  <c r="S146" i="124"/>
  <c r="AF117" i="124"/>
  <c r="AJ72" i="124"/>
  <c r="BE115" i="124"/>
  <c r="H140" i="124"/>
  <c r="AW142" i="124"/>
  <c r="BG143" i="124"/>
  <c r="I108" i="124"/>
  <c r="AM144" i="124"/>
  <c r="X104" i="124"/>
  <c r="AS149" i="124"/>
  <c r="T47" i="124"/>
  <c r="D104" i="124"/>
  <c r="AZ53" i="124"/>
  <c r="W54" i="124"/>
  <c r="W91" i="124"/>
  <c r="K147" i="124"/>
  <c r="BF125" i="124"/>
  <c r="O148" i="124"/>
  <c r="BB103" i="124"/>
  <c r="BC56" i="124"/>
  <c r="AK123" i="124"/>
  <c r="BE47" i="124"/>
  <c r="AF54" i="124"/>
  <c r="G119" i="124"/>
  <c r="D132" i="124"/>
  <c r="J62" i="124"/>
  <c r="R118" i="124"/>
  <c r="AZ72" i="124"/>
  <c r="AH123" i="124"/>
  <c r="AD113" i="124"/>
  <c r="N142" i="124"/>
  <c r="K132" i="124"/>
  <c r="S45" i="124"/>
  <c r="T118" i="124"/>
  <c r="G140" i="124"/>
  <c r="H52" i="124"/>
  <c r="AI117" i="124"/>
  <c r="L134" i="124"/>
  <c r="AJ135" i="124"/>
  <c r="E104" i="124"/>
  <c r="BG65" i="124"/>
  <c r="BF145" i="124"/>
  <c r="T52" i="124"/>
  <c r="AU144" i="124"/>
  <c r="W108" i="124"/>
  <c r="AI130" i="124"/>
  <c r="BH106" i="124"/>
  <c r="X52" i="124"/>
  <c r="BG147" i="124"/>
  <c r="J140" i="124"/>
  <c r="C47" i="124"/>
  <c r="AH130" i="124"/>
  <c r="BH105" i="124"/>
  <c r="AA117" i="124"/>
  <c r="AX118" i="124"/>
  <c r="AI104" i="124"/>
  <c r="Q148" i="124"/>
  <c r="T139" i="124"/>
  <c r="AU78" i="124"/>
  <c r="AE114" i="124"/>
  <c r="Q106" i="124"/>
  <c r="AW80" i="124"/>
  <c r="M60" i="124"/>
  <c r="E120" i="124"/>
  <c r="AZ132" i="124"/>
  <c r="AI140" i="124"/>
  <c r="BF140" i="124"/>
  <c r="AW129" i="124"/>
  <c r="X127" i="124"/>
  <c r="AS103" i="124"/>
  <c r="BB107" i="124"/>
  <c r="W138" i="124"/>
  <c r="AF89" i="124"/>
  <c r="AS141" i="124"/>
  <c r="AU117" i="124"/>
  <c r="AP128" i="124"/>
  <c r="AX147" i="124"/>
  <c r="AM131" i="124"/>
  <c r="Y110" i="124"/>
  <c r="AQ145" i="124"/>
  <c r="AL75" i="124"/>
  <c r="BE103" i="124"/>
  <c r="U136" i="124"/>
  <c r="AL142" i="124"/>
  <c r="AE45" i="124"/>
  <c r="AW120" i="124"/>
  <c r="AS63" i="124"/>
  <c r="AM82" i="124"/>
  <c r="C46" i="124"/>
  <c r="K134" i="124"/>
  <c r="BD107" i="124"/>
  <c r="BA111" i="124"/>
  <c r="AA107" i="124"/>
  <c r="AJ104" i="124"/>
  <c r="AH134" i="124"/>
  <c r="BC147" i="124"/>
  <c r="G53" i="124"/>
  <c r="G73" i="124"/>
  <c r="AE120" i="124"/>
  <c r="BF147" i="124"/>
  <c r="AA145" i="124"/>
  <c r="AY128" i="124"/>
  <c r="O149" i="124"/>
  <c r="BD145" i="124"/>
  <c r="AH58" i="124"/>
  <c r="AT46" i="124"/>
  <c r="AG131" i="124"/>
  <c r="AM46" i="124"/>
  <c r="R105" i="124"/>
  <c r="O112" i="124"/>
  <c r="O103" i="124"/>
  <c r="AS140" i="124"/>
  <c r="AY103" i="124"/>
  <c r="AU106" i="124"/>
  <c r="D122" i="124"/>
  <c r="AC126" i="124"/>
  <c r="O120" i="124"/>
  <c r="AQ140" i="124"/>
  <c r="G108" i="124"/>
  <c r="L82" i="124"/>
  <c r="L106" i="124"/>
  <c r="AB133" i="124"/>
  <c r="BH127" i="124"/>
  <c r="Y143" i="124"/>
  <c r="S91" i="124"/>
  <c r="L117" i="124"/>
  <c r="BC137" i="124"/>
  <c r="Z142" i="124"/>
  <c r="AV104" i="124"/>
  <c r="O51" i="124"/>
  <c r="W60" i="124"/>
  <c r="AS128" i="124"/>
  <c r="AC140" i="124"/>
  <c r="BG138" i="124"/>
  <c r="AA128" i="124"/>
  <c r="V134" i="124"/>
  <c r="I145" i="124"/>
  <c r="AS114" i="124"/>
  <c r="AE113" i="124"/>
  <c r="BH50" i="124"/>
  <c r="N108" i="124"/>
  <c r="AN122" i="124"/>
  <c r="AL123" i="124"/>
  <c r="AL147" i="124"/>
  <c r="BB134" i="124"/>
  <c r="P112" i="124"/>
  <c r="AO103" i="124"/>
  <c r="AA111" i="124"/>
  <c r="AY109" i="124"/>
  <c r="L131" i="124"/>
  <c r="AY146" i="124"/>
  <c r="M104" i="124"/>
  <c r="BE148" i="124"/>
  <c r="AX108" i="124"/>
  <c r="J115" i="124"/>
  <c r="M136" i="124"/>
  <c r="R113" i="124"/>
  <c r="E69" i="124"/>
  <c r="K70" i="124"/>
  <c r="AW121" i="124"/>
  <c r="AO105" i="124"/>
  <c r="BE136" i="124"/>
  <c r="AY139" i="124"/>
  <c r="N146" i="124"/>
  <c r="Q129" i="124"/>
  <c r="AZ149" i="124"/>
  <c r="L148" i="124"/>
  <c r="AE137" i="124"/>
  <c r="AE116" i="124"/>
  <c r="Z109" i="124"/>
  <c r="AF127" i="124"/>
  <c r="AO127" i="124"/>
  <c r="S103" i="124"/>
  <c r="BC148" i="124"/>
  <c r="R123" i="124"/>
  <c r="J142" i="124"/>
  <c r="M108" i="124"/>
  <c r="AO129" i="124"/>
  <c r="W149" i="124"/>
  <c r="AK53" i="124"/>
  <c r="AV109" i="124"/>
  <c r="Z141" i="124"/>
  <c r="D127" i="124"/>
  <c r="V109" i="124"/>
  <c r="AJ67" i="124"/>
  <c r="AJ114" i="124"/>
  <c r="AN114" i="124"/>
  <c r="E137" i="124"/>
  <c r="AW111" i="124"/>
  <c r="G67" i="124"/>
  <c r="V113" i="124"/>
  <c r="V140" i="124"/>
  <c r="BF103" i="124"/>
  <c r="F111" i="124"/>
  <c r="U57" i="124"/>
  <c r="BF137" i="124"/>
  <c r="AL143" i="124"/>
  <c r="S54" i="124"/>
  <c r="AL119" i="124"/>
  <c r="Q140" i="124"/>
  <c r="AK135" i="124"/>
  <c r="BA147" i="124"/>
  <c r="AU113" i="124"/>
  <c r="BE56" i="124"/>
  <c r="AX121" i="124"/>
  <c r="AQ129" i="124"/>
  <c r="K137" i="124"/>
  <c r="BF49" i="124"/>
  <c r="N109" i="124"/>
  <c r="D114" i="124"/>
  <c r="X46" i="124"/>
  <c r="AR147" i="124"/>
  <c r="AP79" i="124"/>
  <c r="AQ66" i="124"/>
  <c r="P77" i="124"/>
  <c r="AE115" i="124"/>
  <c r="T128" i="124"/>
  <c r="J117" i="124"/>
  <c r="Q112" i="124"/>
  <c r="L125" i="124"/>
  <c r="BH137" i="124"/>
  <c r="AX115" i="124"/>
  <c r="AF124" i="124"/>
  <c r="Z58" i="124"/>
  <c r="AP148" i="124"/>
  <c r="AQ116" i="124"/>
  <c r="BD51" i="124"/>
  <c r="AL106" i="124"/>
  <c r="V54" i="124"/>
  <c r="AA124" i="124"/>
  <c r="AR146" i="124"/>
  <c r="AQ117" i="124"/>
  <c r="S147" i="124"/>
  <c r="BH103" i="124"/>
  <c r="L143" i="124"/>
  <c r="AV143" i="124"/>
  <c r="D120" i="124"/>
  <c r="BH54" i="124"/>
  <c r="V110" i="124"/>
  <c r="BF121" i="124"/>
  <c r="AN145" i="124"/>
  <c r="BE133" i="124"/>
  <c r="AW109" i="124"/>
  <c r="AY130" i="124"/>
  <c r="P139" i="124"/>
  <c r="AB135" i="124"/>
  <c r="AU128" i="124"/>
  <c r="U138" i="124"/>
  <c r="Y115" i="124"/>
  <c r="Z91" i="124"/>
  <c r="AE56" i="124"/>
  <c r="AN88" i="124"/>
  <c r="AN47" i="124"/>
  <c r="C118" i="124"/>
  <c r="AQ123" i="124"/>
  <c r="BF104" i="124"/>
  <c r="V47" i="124"/>
  <c r="AR57" i="124"/>
  <c r="F56" i="124"/>
  <c r="AF135" i="124"/>
  <c r="AV61" i="124"/>
  <c r="C109" i="124"/>
  <c r="AW140" i="124"/>
  <c r="AX137" i="124"/>
  <c r="Z132" i="124"/>
  <c r="AO136" i="124"/>
  <c r="W121" i="124"/>
  <c r="BF129" i="124"/>
  <c r="K136" i="124"/>
  <c r="AF108" i="124"/>
  <c r="U107" i="124"/>
  <c r="AE126" i="124"/>
  <c r="C112" i="124"/>
  <c r="Y65" i="124"/>
  <c r="BD56" i="124"/>
  <c r="X141" i="124"/>
  <c r="AM129" i="124"/>
  <c r="AN117" i="124"/>
  <c r="B146" i="124"/>
  <c r="G148" i="124"/>
  <c r="AC115" i="124"/>
  <c r="T87" i="124"/>
  <c r="H123" i="124"/>
  <c r="AY145" i="124"/>
  <c r="AO106" i="124"/>
  <c r="I87" i="124"/>
  <c r="AC66" i="124"/>
  <c r="L144" i="124"/>
  <c r="Y80" i="124"/>
  <c r="T112" i="124"/>
  <c r="S63" i="124"/>
  <c r="AQ67" i="124"/>
  <c r="BG66" i="124"/>
  <c r="AF136" i="124"/>
  <c r="AY54" i="124"/>
  <c r="AW106" i="124"/>
  <c r="AQ110" i="124"/>
  <c r="AO133" i="124"/>
  <c r="M128" i="124"/>
  <c r="BG45" i="124"/>
  <c r="AW123" i="124"/>
  <c r="Y139" i="124"/>
  <c r="AB63" i="124"/>
  <c r="AF134" i="124"/>
  <c r="V86" i="124"/>
  <c r="V57" i="124"/>
  <c r="BB82" i="124"/>
  <c r="BE49" i="124"/>
  <c r="A51" i="124"/>
  <c r="AV67" i="124"/>
  <c r="AX130" i="124"/>
  <c r="P91" i="124"/>
  <c r="L149" i="124"/>
  <c r="D52" i="124"/>
  <c r="P134" i="124"/>
  <c r="AP142" i="124"/>
  <c r="Z45" i="124"/>
  <c r="O131" i="124"/>
  <c r="U47" i="124"/>
  <c r="X72" i="124"/>
  <c r="AB56" i="124"/>
  <c r="T83" i="124"/>
  <c r="AJ88" i="124"/>
  <c r="BD69" i="124"/>
  <c r="D137" i="124"/>
  <c r="L140" i="124"/>
  <c r="AQ141" i="124"/>
  <c r="AE147" i="124"/>
  <c r="H149" i="124"/>
  <c r="AW73" i="124"/>
  <c r="AV113" i="124"/>
  <c r="AP75" i="124"/>
  <c r="AE141" i="124"/>
  <c r="AD133" i="124"/>
  <c r="BB80" i="124"/>
  <c r="E103" i="124"/>
  <c r="BE105" i="124"/>
  <c r="AG74" i="124"/>
  <c r="N71" i="124"/>
  <c r="P61" i="124"/>
  <c r="F57" i="124"/>
  <c r="S110" i="124"/>
  <c r="U74" i="124"/>
  <c r="AZ115" i="124"/>
  <c r="Z145" i="124"/>
  <c r="BD139" i="124"/>
  <c r="BH144" i="124"/>
  <c r="AJ55" i="124"/>
  <c r="AL65" i="124"/>
  <c r="F45" i="124"/>
  <c r="BC84" i="124"/>
  <c r="AC54" i="124"/>
  <c r="AR138" i="124"/>
  <c r="O79" i="124"/>
  <c r="U78" i="124"/>
  <c r="AI83" i="124"/>
  <c r="B128" i="124"/>
  <c r="AG137" i="124"/>
  <c r="BA127" i="124"/>
  <c r="Q118" i="124"/>
  <c r="G143" i="124"/>
  <c r="F121" i="124"/>
  <c r="AS125" i="124"/>
  <c r="AV137" i="124"/>
  <c r="N138" i="124"/>
  <c r="AZ147" i="124"/>
  <c r="R140" i="124"/>
  <c r="AS119" i="124"/>
  <c r="AP51" i="124"/>
  <c r="BC128" i="124"/>
  <c r="AM107" i="124"/>
  <c r="O90" i="124"/>
  <c r="AA134" i="124"/>
  <c r="B110" i="124"/>
  <c r="W137" i="124"/>
  <c r="AD129" i="124"/>
  <c r="X106" i="124"/>
  <c r="BA119" i="124"/>
  <c r="AF119" i="124"/>
  <c r="R50" i="124"/>
  <c r="Q130" i="124"/>
  <c r="F112" i="124"/>
  <c r="AP144" i="124"/>
  <c r="AA60" i="124"/>
  <c r="AJ58" i="124"/>
  <c r="O53" i="124"/>
  <c r="AL60" i="124"/>
  <c r="BG141" i="124"/>
  <c r="T109" i="124"/>
  <c r="BF123" i="124"/>
  <c r="AZ142" i="124"/>
  <c r="J145" i="124"/>
  <c r="AY143" i="124"/>
  <c r="BG146" i="124"/>
  <c r="J147" i="124"/>
  <c r="AY147" i="124"/>
  <c r="O105" i="124"/>
  <c r="AL149" i="124"/>
  <c r="AJ144" i="124"/>
  <c r="T126" i="124"/>
  <c r="M118" i="124"/>
  <c r="BF72" i="124"/>
  <c r="Z115" i="124"/>
  <c r="V122" i="124"/>
  <c r="D147" i="124"/>
  <c r="T133" i="124"/>
  <c r="H143" i="124"/>
  <c r="S141" i="124"/>
  <c r="I53" i="124"/>
  <c r="AJ118" i="124"/>
  <c r="BF74" i="124"/>
  <c r="AR51" i="124"/>
  <c r="S59" i="124"/>
  <c r="AN89" i="124"/>
  <c r="F132" i="124"/>
  <c r="AQ61" i="124"/>
  <c r="N52" i="124"/>
  <c r="AM121" i="124"/>
  <c r="AE55" i="124"/>
  <c r="BA143" i="124"/>
  <c r="AE77" i="124"/>
  <c r="F117" i="124"/>
  <c r="AP146" i="124"/>
  <c r="AJ119" i="124"/>
  <c r="E113" i="124"/>
  <c r="AQ59" i="124"/>
  <c r="AE47" i="124"/>
  <c r="BD104" i="124"/>
  <c r="BF64" i="124"/>
  <c r="AD67" i="124"/>
  <c r="BD111" i="124"/>
  <c r="AV124" i="124"/>
  <c r="J116" i="124"/>
  <c r="Z48" i="124"/>
  <c r="T51" i="124"/>
  <c r="K53" i="124"/>
  <c r="M141" i="124"/>
  <c r="V147" i="124"/>
  <c r="AI58" i="124"/>
  <c r="AW83" i="124"/>
  <c r="AR71" i="124"/>
  <c r="AX67" i="124"/>
  <c r="BF54" i="124"/>
  <c r="AY149" i="124"/>
  <c r="AN53" i="124"/>
  <c r="AR137" i="124"/>
  <c r="AX58" i="124"/>
  <c r="O85" i="124"/>
  <c r="AO78" i="124"/>
  <c r="B49" i="124"/>
  <c r="AF50" i="124"/>
  <c r="D48" i="124"/>
  <c r="O139" i="124"/>
  <c r="AC113" i="124"/>
  <c r="W136" i="124"/>
  <c r="P137" i="124"/>
  <c r="AW86" i="124"/>
  <c r="I133" i="124"/>
  <c r="AQ127" i="124"/>
  <c r="BD110" i="124"/>
  <c r="BH121" i="124"/>
  <c r="AO85" i="124"/>
  <c r="N127" i="124"/>
  <c r="S83" i="124"/>
  <c r="AY88" i="124"/>
  <c r="D90" i="124"/>
  <c r="AF49" i="124"/>
  <c r="B86" i="124"/>
  <c r="E114" i="124"/>
  <c r="Q122" i="124"/>
  <c r="N56" i="124"/>
  <c r="BB145" i="124"/>
  <c r="BE73" i="124"/>
  <c r="AW103" i="124"/>
  <c r="E126" i="124"/>
  <c r="AL73" i="124"/>
  <c r="C84" i="124"/>
  <c r="D45" i="124"/>
  <c r="AH137" i="124"/>
  <c r="M117" i="124"/>
  <c r="AG145" i="124"/>
  <c r="W70" i="124"/>
  <c r="AX73" i="124"/>
  <c r="R109" i="124"/>
  <c r="U133" i="124"/>
  <c r="AZ103" i="124"/>
  <c r="I130" i="124"/>
  <c r="AX64" i="124"/>
  <c r="Z114" i="124"/>
  <c r="BA137" i="124"/>
  <c r="AD134" i="124"/>
  <c r="BC138" i="124"/>
  <c r="BB132" i="124"/>
  <c r="AL120" i="124"/>
  <c r="D112" i="124"/>
  <c r="AU146" i="124"/>
  <c r="AF125" i="124"/>
  <c r="AK81" i="124"/>
  <c r="K131" i="124"/>
  <c r="AC131" i="124"/>
  <c r="S107" i="124"/>
  <c r="Z143" i="124"/>
  <c r="AH65" i="124"/>
  <c r="AP136" i="124"/>
  <c r="AS49" i="124"/>
  <c r="Z67" i="124"/>
  <c r="BE80" i="124"/>
  <c r="AD66" i="124"/>
  <c r="R55" i="124"/>
  <c r="AV57" i="124"/>
  <c r="AK124" i="124"/>
  <c r="N79" i="124"/>
  <c r="AM91" i="124"/>
  <c r="R58" i="124"/>
  <c r="BF45" i="124"/>
  <c r="N54" i="124"/>
  <c r="Y121" i="124"/>
  <c r="AA85" i="124"/>
  <c r="AG114" i="124"/>
  <c r="AD120" i="124"/>
  <c r="J104" i="124"/>
  <c r="V129" i="124"/>
  <c r="AN132" i="124"/>
  <c r="AV121" i="124"/>
  <c r="BG144" i="124"/>
  <c r="AB109" i="124"/>
  <c r="O108" i="124"/>
  <c r="AE125" i="124"/>
  <c r="AW48" i="124"/>
  <c r="G89" i="124"/>
  <c r="U117" i="124"/>
  <c r="AG87" i="124"/>
  <c r="N144" i="124"/>
  <c r="AZ114" i="124"/>
  <c r="AE127" i="124"/>
  <c r="AU47" i="124"/>
  <c r="AE112" i="124"/>
  <c r="O144" i="124"/>
  <c r="I51" i="124"/>
  <c r="AF52" i="124"/>
  <c r="AA123" i="124"/>
  <c r="O82" i="124"/>
  <c r="AZ138" i="124"/>
  <c r="U54" i="124"/>
  <c r="X129" i="124"/>
  <c r="H131" i="124"/>
  <c r="AC61" i="124"/>
  <c r="AN118" i="124"/>
  <c r="AK48" i="124"/>
  <c r="Z128" i="124"/>
  <c r="O142" i="124"/>
  <c r="BB49" i="124"/>
  <c r="B72" i="124"/>
  <c r="AM63" i="124"/>
  <c r="I139" i="124"/>
  <c r="AK113" i="124"/>
  <c r="B140" i="124"/>
  <c r="AK63" i="124"/>
  <c r="P67" i="124"/>
  <c r="AF91" i="124"/>
  <c r="B51" i="124"/>
  <c r="I111" i="124"/>
  <c r="AJ69" i="124"/>
  <c r="AB117" i="124"/>
  <c r="AM117" i="124"/>
  <c r="AP140" i="124"/>
  <c r="H67" i="124"/>
  <c r="AY134" i="124"/>
  <c r="AI61" i="124"/>
  <c r="K69" i="124"/>
  <c r="AM138" i="124"/>
  <c r="AO74" i="124"/>
  <c r="AI120" i="124"/>
  <c r="BD135" i="124"/>
  <c r="AM60" i="124"/>
  <c r="AA142" i="124"/>
  <c r="B56" i="124"/>
  <c r="AN74" i="124"/>
  <c r="AD85" i="124"/>
  <c r="AT132" i="124"/>
  <c r="Y113" i="124"/>
  <c r="AK49" i="124"/>
  <c r="Q142" i="124"/>
  <c r="AU125" i="124"/>
  <c r="AT125" i="124"/>
  <c r="I134" i="124"/>
  <c r="E81" i="124"/>
  <c r="AQ62" i="124"/>
  <c r="M69" i="124"/>
  <c r="AR70" i="124"/>
  <c r="H107" i="124"/>
  <c r="Y128" i="124"/>
  <c r="AH91" i="124"/>
  <c r="AV46" i="124"/>
  <c r="AQ137" i="124"/>
  <c r="AF107" i="124"/>
  <c r="AE134" i="124"/>
  <c r="BB105" i="124"/>
  <c r="AK59" i="124"/>
  <c r="AC107" i="124"/>
  <c r="AR149" i="124"/>
  <c r="N55" i="124"/>
  <c r="BD120" i="124"/>
  <c r="O143" i="124"/>
  <c r="T54" i="124"/>
  <c r="L88" i="124"/>
  <c r="AM140" i="124"/>
  <c r="G56" i="124"/>
  <c r="AI142" i="124"/>
  <c r="K48" i="124"/>
  <c r="AJ117" i="124"/>
  <c r="Q147" i="124"/>
  <c r="F131" i="124"/>
  <c r="Z103" i="124"/>
  <c r="AH133" i="124"/>
  <c r="N105" i="124"/>
  <c r="BD141" i="124"/>
  <c r="AN106" i="124"/>
  <c r="V148" i="124"/>
  <c r="AI122" i="124"/>
  <c r="F74" i="124"/>
  <c r="AO143" i="124"/>
  <c r="BE114" i="124"/>
  <c r="AK66" i="124"/>
  <c r="AX144" i="124"/>
  <c r="BH140" i="124"/>
  <c r="O126" i="124"/>
  <c r="C62" i="124"/>
  <c r="I107" i="124"/>
  <c r="AG103" i="124"/>
  <c r="AY127" i="124"/>
  <c r="AE130" i="124"/>
  <c r="AT89" i="124"/>
  <c r="R137" i="124"/>
  <c r="N113" i="124"/>
  <c r="AW46" i="124"/>
  <c r="AV50" i="124"/>
  <c r="T123" i="124"/>
  <c r="BF138" i="124"/>
  <c r="AT110" i="124"/>
  <c r="H65" i="124"/>
  <c r="X70" i="124"/>
  <c r="AZ58" i="124"/>
  <c r="Q115" i="124"/>
  <c r="J67" i="124"/>
  <c r="AA115" i="124"/>
  <c r="AI149" i="124"/>
  <c r="BG149" i="124"/>
  <c r="AE107" i="124"/>
  <c r="AY119" i="124"/>
  <c r="AB139" i="124"/>
  <c r="H47" i="124"/>
  <c r="AZ54" i="124"/>
  <c r="BB111" i="124"/>
  <c r="AO124" i="124"/>
  <c r="L124" i="124"/>
  <c r="AD112" i="124"/>
  <c r="G48" i="124"/>
  <c r="AR110" i="124"/>
  <c r="AO135" i="124"/>
  <c r="G71" i="124"/>
  <c r="AU107" i="124"/>
  <c r="U146" i="124"/>
  <c r="AI115" i="124"/>
  <c r="O74" i="124"/>
  <c r="F128" i="124"/>
  <c r="AV141" i="124"/>
  <c r="N119" i="124"/>
  <c r="B50" i="124"/>
  <c r="AJ110" i="124"/>
  <c r="L61" i="124"/>
  <c r="BG62" i="124"/>
  <c r="AB134" i="124"/>
  <c r="AG106" i="124"/>
  <c r="F48" i="124"/>
  <c r="D142" i="124"/>
  <c r="BC123" i="124"/>
  <c r="AR118" i="124"/>
  <c r="BG140" i="124"/>
  <c r="J127" i="124"/>
  <c r="BC70" i="124"/>
  <c r="R67" i="124"/>
  <c r="BC122" i="124"/>
  <c r="L64" i="124"/>
  <c r="AS126" i="124"/>
  <c r="O56" i="124"/>
  <c r="AO115" i="124"/>
  <c r="U148" i="124"/>
  <c r="T50" i="124"/>
  <c r="U48" i="124"/>
  <c r="L59" i="124"/>
  <c r="BB122" i="124"/>
  <c r="M54" i="124"/>
  <c r="AL69" i="124"/>
  <c r="V143" i="124"/>
  <c r="AH81" i="124"/>
  <c r="U134" i="124"/>
  <c r="G132" i="124"/>
  <c r="AW56" i="124"/>
  <c r="AU139" i="124"/>
  <c r="AO142" i="124"/>
  <c r="I67" i="124"/>
  <c r="E128" i="124"/>
  <c r="BE52" i="124"/>
  <c r="K139" i="124"/>
  <c r="AS72" i="124"/>
  <c r="BA59" i="124"/>
  <c r="L135" i="124"/>
  <c r="V137" i="124"/>
  <c r="AU86" i="124"/>
  <c r="AA80" i="124"/>
  <c r="AS55" i="124"/>
  <c r="G120" i="124"/>
  <c r="H48" i="124"/>
  <c r="AS122" i="124"/>
  <c r="BC146" i="124"/>
  <c r="U67" i="124"/>
  <c r="Q60" i="124"/>
  <c r="AL125" i="124"/>
  <c r="AI87" i="124"/>
  <c r="BH87" i="124"/>
  <c r="AM134" i="124"/>
  <c r="Q110" i="124"/>
  <c r="BE71" i="124"/>
  <c r="BG120" i="124"/>
  <c r="E112" i="124"/>
  <c r="M62" i="124"/>
  <c r="AW114" i="124"/>
  <c r="AY83" i="124"/>
  <c r="E130" i="124"/>
  <c r="G60" i="124"/>
  <c r="AC123" i="124"/>
  <c r="BA62" i="124"/>
  <c r="AT85" i="124"/>
  <c r="BE139" i="124"/>
  <c r="T55" i="124"/>
  <c r="H63" i="124"/>
  <c r="AB132" i="124"/>
  <c r="W51" i="124"/>
  <c r="AX128" i="124"/>
  <c r="W135" i="124"/>
  <c r="W66" i="124"/>
  <c r="AJ145" i="124"/>
  <c r="N123" i="124"/>
  <c r="U127" i="124"/>
  <c r="BC64" i="124"/>
  <c r="AQ107" i="124"/>
  <c r="J64" i="124"/>
  <c r="AE128" i="124"/>
  <c r="H69" i="124"/>
  <c r="AC117" i="124"/>
  <c r="W139" i="124"/>
  <c r="BE66" i="124"/>
  <c r="G130" i="124"/>
  <c r="AH117" i="124"/>
  <c r="AO147" i="124"/>
  <c r="X110" i="124"/>
  <c r="AG110" i="124"/>
  <c r="BC58" i="124"/>
  <c r="AL61" i="124"/>
  <c r="S56" i="124"/>
  <c r="G86" i="124"/>
  <c r="U82" i="124"/>
  <c r="L69" i="124"/>
  <c r="AD65" i="124"/>
  <c r="AC138" i="124"/>
  <c r="F107" i="124"/>
  <c r="BA138" i="124"/>
  <c r="AS146" i="124"/>
  <c r="AA143" i="124"/>
  <c r="U110" i="124"/>
  <c r="W103" i="124"/>
  <c r="R120" i="124"/>
  <c r="E135" i="124"/>
  <c r="AJ103" i="124"/>
  <c r="F63" i="124"/>
  <c r="AJ123" i="124"/>
  <c r="C145" i="124"/>
  <c r="J141" i="124"/>
  <c r="BG76" i="124"/>
  <c r="BE78" i="124"/>
  <c r="AM53" i="124"/>
  <c r="AF73" i="124"/>
  <c r="Z107" i="124"/>
  <c r="R49" i="124"/>
  <c r="BD108" i="124"/>
  <c r="V124" i="124"/>
  <c r="V114" i="124"/>
  <c r="AR56" i="124"/>
  <c r="Y136" i="124"/>
  <c r="Q72" i="124"/>
  <c r="AN73" i="124"/>
  <c r="AT141" i="124"/>
  <c r="AP110" i="124"/>
  <c r="O110" i="124"/>
  <c r="AR123" i="124"/>
  <c r="BB110" i="124"/>
  <c r="BE127" i="124"/>
  <c r="Y130" i="124"/>
  <c r="F70" i="124"/>
  <c r="U66" i="124"/>
  <c r="AF110" i="124"/>
  <c r="O54" i="124"/>
  <c r="AS67" i="124"/>
  <c r="G145" i="124"/>
  <c r="AA126" i="124"/>
  <c r="AH121" i="124"/>
  <c r="AN115" i="124"/>
  <c r="J148" i="124"/>
  <c r="AS111" i="124"/>
  <c r="BE123" i="124"/>
  <c r="AR109" i="124"/>
  <c r="BG133" i="124"/>
  <c r="AM109" i="124"/>
  <c r="BE146" i="124"/>
  <c r="Q111" i="124"/>
  <c r="BG136" i="124"/>
  <c r="H137" i="124"/>
  <c r="BH56" i="124"/>
  <c r="AO48" i="124"/>
  <c r="H116" i="124"/>
  <c r="T147" i="124"/>
  <c r="AH88" i="124"/>
  <c r="AB146" i="124"/>
  <c r="AA109" i="124"/>
  <c r="O104" i="124"/>
  <c r="U131" i="124"/>
  <c r="AC77" i="124"/>
  <c r="AF113" i="124"/>
  <c r="G69" i="124"/>
  <c r="R74" i="124"/>
  <c r="Z129" i="124"/>
  <c r="G45" i="124"/>
  <c r="BG134" i="124"/>
  <c r="W125" i="124"/>
  <c r="AV85" i="124"/>
  <c r="B139" i="124"/>
  <c r="R79" i="124"/>
  <c r="AT65" i="124"/>
  <c r="F60" i="124"/>
  <c r="AX132" i="124"/>
  <c r="AP111" i="124"/>
  <c r="AX145" i="124"/>
  <c r="AM133" i="124"/>
  <c r="F84" i="124"/>
  <c r="AY52" i="124"/>
  <c r="M73" i="124"/>
  <c r="Q67" i="124"/>
  <c r="AZ52" i="124"/>
  <c r="BG113" i="124"/>
  <c r="AA106" i="124"/>
  <c r="BC46" i="124"/>
  <c r="AF61" i="124"/>
  <c r="G47" i="124"/>
  <c r="M51" i="124"/>
  <c r="AG71" i="124"/>
  <c r="AJ48" i="124"/>
  <c r="E133" i="124"/>
  <c r="G118" i="124"/>
  <c r="W58" i="124"/>
  <c r="AF57" i="124"/>
  <c r="Q63" i="124"/>
  <c r="AB54" i="124"/>
  <c r="M74" i="124"/>
  <c r="Z59" i="124"/>
  <c r="K114" i="124"/>
  <c r="BA131" i="124"/>
  <c r="I128" i="124"/>
  <c r="R125" i="124"/>
  <c r="AR68" i="124"/>
  <c r="AG139" i="124"/>
  <c r="AX116" i="124"/>
  <c r="AB75" i="124"/>
  <c r="R116" i="124"/>
  <c r="G111" i="124"/>
  <c r="H134" i="124"/>
  <c r="W67" i="124"/>
  <c r="H111" i="124"/>
  <c r="S136" i="124"/>
  <c r="O115" i="124"/>
  <c r="K115" i="124"/>
  <c r="AT134" i="124"/>
  <c r="S120" i="124"/>
  <c r="BA129" i="124"/>
  <c r="AV89" i="124"/>
  <c r="AT127" i="124"/>
  <c r="AY61" i="124"/>
  <c r="AW139" i="124"/>
  <c r="AC122" i="124"/>
  <c r="C138" i="124"/>
  <c r="AK84" i="124"/>
  <c r="AO87" i="124"/>
  <c r="X47" i="124"/>
  <c r="AK122" i="124"/>
  <c r="W120" i="124"/>
  <c r="BE131" i="124"/>
  <c r="BF111" i="124"/>
  <c r="F116" i="124"/>
  <c r="AS147" i="124"/>
  <c r="H114" i="124"/>
  <c r="D105" i="124"/>
  <c r="C111" i="124"/>
  <c r="AH50" i="124"/>
  <c r="AO144" i="124"/>
  <c r="BG127" i="124"/>
  <c r="AO123" i="124"/>
  <c r="J149" i="124"/>
  <c r="AX139" i="124"/>
  <c r="AA110" i="124"/>
  <c r="AG57" i="124"/>
  <c r="B109" i="124"/>
  <c r="AG91" i="124"/>
  <c r="AG115" i="124"/>
  <c r="BC48" i="124"/>
  <c r="U119" i="124"/>
  <c r="AT109" i="124"/>
  <c r="L142" i="124"/>
  <c r="P120" i="124"/>
  <c r="AM143" i="124"/>
  <c r="BH134" i="124"/>
  <c r="AT119" i="124"/>
  <c r="I137" i="124"/>
  <c r="AW78" i="124"/>
  <c r="AD127" i="124"/>
  <c r="BD137" i="124"/>
  <c r="W105" i="124"/>
  <c r="BE128" i="124"/>
  <c r="AX45" i="124"/>
  <c r="Z87" i="124"/>
  <c r="I138" i="124"/>
  <c r="P140" i="124"/>
  <c r="BG51" i="124"/>
  <c r="Z105" i="124"/>
  <c r="AP122" i="124"/>
  <c r="L145" i="124"/>
  <c r="AE103" i="124"/>
  <c r="B120" i="124"/>
  <c r="K135" i="124"/>
  <c r="W131" i="124"/>
  <c r="AX123" i="124"/>
  <c r="Z46" i="124"/>
  <c r="AJ79" i="124"/>
  <c r="AH135" i="124"/>
  <c r="A57" i="124"/>
  <c r="AM148" i="124"/>
  <c r="AL113" i="124"/>
  <c r="BC81" i="124"/>
  <c r="AB71" i="124"/>
  <c r="C63" i="124"/>
  <c r="AP86" i="124"/>
  <c r="AO91" i="124"/>
  <c r="V64" i="124"/>
  <c r="AJ124" i="124"/>
  <c r="AN111" i="124"/>
  <c r="AY84" i="124"/>
  <c r="BD60" i="124"/>
  <c r="BH149" i="124"/>
  <c r="AM50" i="124"/>
  <c r="AO75" i="124"/>
  <c r="AP114" i="124"/>
  <c r="AL121" i="124"/>
  <c r="N59" i="124"/>
  <c r="A79" i="124"/>
  <c r="AL56" i="124"/>
  <c r="AD140" i="124"/>
  <c r="BD136" i="124"/>
  <c r="D55" i="124"/>
  <c r="BC144" i="124"/>
  <c r="P133" i="124"/>
  <c r="N85" i="124"/>
  <c r="R149" i="124"/>
  <c r="BA74" i="124"/>
  <c r="AK61" i="124"/>
  <c r="BE90" i="124"/>
  <c r="N128" i="124"/>
  <c r="Q47" i="124"/>
  <c r="AM112" i="124"/>
  <c r="N118" i="124"/>
  <c r="BA124" i="124"/>
  <c r="AO45" i="124"/>
  <c r="R114" i="124"/>
  <c r="N68" i="124"/>
  <c r="I149" i="124"/>
  <c r="Y141" i="124"/>
  <c r="K142" i="124"/>
  <c r="AI127" i="124"/>
  <c r="H126" i="124"/>
  <c r="J45" i="124"/>
  <c r="BF90" i="124"/>
  <c r="AW144" i="124"/>
  <c r="AU138" i="124"/>
  <c r="AH142" i="124"/>
  <c r="V131" i="124"/>
  <c r="A54" i="124"/>
  <c r="AE67" i="124"/>
  <c r="AB106" i="124"/>
  <c r="K121" i="124"/>
  <c r="AB50" i="124"/>
  <c r="AP76" i="124"/>
  <c r="BG64" i="124"/>
  <c r="AZ146" i="124"/>
  <c r="H106" i="124"/>
  <c r="C124" i="124"/>
  <c r="AR112" i="124"/>
  <c r="AK127" i="124"/>
  <c r="AS79" i="124"/>
  <c r="E107" i="124"/>
  <c r="N106" i="124"/>
  <c r="AP63" i="124"/>
  <c r="AR117" i="124"/>
  <c r="BA135" i="124"/>
  <c r="AU141" i="124"/>
  <c r="BA118" i="124"/>
  <c r="AU149" i="124"/>
  <c r="BF139" i="124"/>
  <c r="AH119" i="124"/>
  <c r="Y82" i="124"/>
  <c r="AX112" i="124"/>
  <c r="AU136" i="124"/>
  <c r="R107" i="124"/>
  <c r="BE60" i="124"/>
  <c r="AJ142" i="124"/>
  <c r="X82" i="124"/>
  <c r="AV132" i="124"/>
  <c r="P114" i="124"/>
  <c r="AR106" i="124"/>
  <c r="AR49" i="124"/>
  <c r="AV108" i="124"/>
  <c r="N137" i="124"/>
  <c r="Z134" i="124"/>
  <c r="AG121" i="124"/>
  <c r="BD116" i="124"/>
  <c r="AC58" i="124"/>
  <c r="AQ47" i="124"/>
  <c r="U135" i="124"/>
  <c r="AM113" i="124"/>
  <c r="BE140" i="124"/>
  <c r="V106" i="124"/>
  <c r="AT129" i="124"/>
  <c r="N115" i="124"/>
  <c r="L141" i="124"/>
  <c r="AV114" i="124"/>
  <c r="X124" i="124"/>
  <c r="H79" i="124"/>
  <c r="BD52" i="124"/>
  <c r="Z146" i="124"/>
  <c r="F66" i="124"/>
  <c r="D124" i="124"/>
  <c r="BH116" i="124"/>
  <c r="AY47" i="124"/>
  <c r="AH108" i="124"/>
  <c r="AX111" i="124"/>
  <c r="O122" i="124"/>
  <c r="F52" i="124"/>
  <c r="AC79" i="124"/>
  <c r="O58" i="124"/>
  <c r="AM73" i="124"/>
  <c r="AM108" i="124"/>
  <c r="H74" i="124"/>
  <c r="AJ71" i="124"/>
  <c r="R80" i="124"/>
  <c r="AP106" i="124"/>
  <c r="AM74" i="124"/>
  <c r="P146" i="124"/>
  <c r="D149" i="124"/>
  <c r="BA68" i="124"/>
  <c r="BB144" i="124"/>
  <c r="E68" i="124"/>
  <c r="K149" i="124"/>
  <c r="AZ71" i="124"/>
  <c r="F140" i="124"/>
  <c r="AD48" i="124"/>
  <c r="BC119" i="124"/>
  <c r="D71" i="124"/>
  <c r="AE53" i="124"/>
  <c r="S49" i="124"/>
  <c r="BE51" i="124"/>
  <c r="AA135" i="124"/>
  <c r="X105" i="124"/>
  <c r="AS48" i="124"/>
  <c r="AH73" i="124"/>
  <c r="AP64" i="124"/>
  <c r="AO49" i="124"/>
  <c r="AR53" i="124"/>
  <c r="A64" i="124"/>
  <c r="F133" i="124"/>
  <c r="Q146" i="124"/>
  <c r="AY144" i="124"/>
  <c r="AA132" i="124"/>
  <c r="AN119" i="124"/>
  <c r="AO148" i="124"/>
  <c r="X134" i="124"/>
  <c r="AT142" i="124"/>
  <c r="AT72" i="124"/>
  <c r="AV74" i="124"/>
  <c r="P135" i="124"/>
  <c r="R121" i="124"/>
  <c r="BG86" i="124"/>
  <c r="Z56" i="124"/>
  <c r="H117" i="124"/>
  <c r="AL52" i="124"/>
  <c r="AD64" i="124"/>
  <c r="Q50" i="124"/>
  <c r="AK137" i="124"/>
  <c r="BB65" i="124"/>
  <c r="A55" i="124"/>
  <c r="I46" i="124"/>
  <c r="BA149" i="124"/>
  <c r="F67" i="124"/>
  <c r="AT123" i="124"/>
  <c r="Y134" i="124"/>
  <c r="Q71" i="124"/>
  <c r="AZ74" i="124"/>
  <c r="C143" i="124"/>
  <c r="C85" i="124"/>
  <c r="AC53" i="124"/>
  <c r="T66" i="124"/>
  <c r="W56" i="124"/>
  <c r="Z74" i="124"/>
  <c r="BE77" i="124"/>
  <c r="Q49" i="124"/>
  <c r="D135" i="124"/>
  <c r="AB69" i="124"/>
  <c r="L109" i="124"/>
  <c r="T65" i="124"/>
  <c r="T89" i="124"/>
  <c r="AT124" i="124"/>
  <c r="AN127" i="124"/>
  <c r="S90" i="124"/>
  <c r="BF141" i="124"/>
  <c r="B91" i="124"/>
  <c r="BB106" i="124"/>
  <c r="Q51" i="124"/>
  <c r="S71" i="124"/>
  <c r="Y86" i="124"/>
  <c r="BG125" i="124"/>
  <c r="AW135" i="124"/>
  <c r="D89" i="124"/>
  <c r="S109" i="124"/>
  <c r="BG142" i="124"/>
  <c r="W110" i="124"/>
  <c r="B62" i="124"/>
  <c r="P141" i="124"/>
  <c r="AP132" i="124"/>
  <c r="AP58" i="124"/>
  <c r="AQ124" i="124"/>
  <c r="BB64" i="124"/>
  <c r="AR116" i="124"/>
  <c r="AX120" i="124"/>
  <c r="AU50" i="124"/>
  <c r="E50" i="124"/>
  <c r="H76" i="124"/>
  <c r="BH133" i="124"/>
  <c r="J109" i="124"/>
  <c r="K89" i="124"/>
  <c r="AS52" i="124"/>
  <c r="J82" i="124"/>
  <c r="AM145" i="124"/>
  <c r="G135" i="124"/>
  <c r="O113" i="124"/>
  <c r="R84" i="124"/>
  <c r="I73" i="124"/>
  <c r="BE75" i="124"/>
  <c r="BE145" i="124"/>
  <c r="AO56" i="124"/>
  <c r="AV45" i="124"/>
  <c r="BA66" i="124"/>
  <c r="BA121" i="124"/>
  <c r="AV105" i="124"/>
  <c r="N145" i="124"/>
  <c r="AC90" i="124"/>
  <c r="AL62" i="124"/>
  <c r="AU82" i="124"/>
  <c r="AE64" i="124"/>
  <c r="G74" i="124"/>
  <c r="BD77" i="124"/>
  <c r="W130" i="124"/>
  <c r="AF75" i="124"/>
  <c r="AP90" i="124"/>
  <c r="L73" i="124"/>
  <c r="Q68" i="124"/>
  <c r="J79" i="124"/>
  <c r="AZ82" i="124"/>
  <c r="BB60" i="124"/>
  <c r="AQ76" i="124"/>
  <c r="K68" i="124"/>
  <c r="AY135" i="124"/>
  <c r="AM54" i="124"/>
  <c r="AL148" i="124"/>
  <c r="AJ141" i="124"/>
  <c r="BG89" i="124"/>
  <c r="BG59" i="124"/>
  <c r="N51" i="124"/>
  <c r="S139" i="124"/>
  <c r="J48" i="124"/>
  <c r="AK146" i="124"/>
  <c r="BF148" i="124"/>
  <c r="BA63" i="124"/>
  <c r="X81" i="124"/>
  <c r="BC108" i="124"/>
  <c r="AV84" i="124"/>
  <c r="AQ81" i="124"/>
  <c r="AY60" i="124"/>
  <c r="AS50" i="124"/>
  <c r="BH61" i="124"/>
  <c r="M70" i="124"/>
  <c r="E70" i="124"/>
  <c r="E78" i="124"/>
  <c r="W128" i="124"/>
  <c r="AU75" i="124"/>
  <c r="I57" i="124"/>
  <c r="S62" i="124"/>
  <c r="Q113" i="124"/>
  <c r="L121" i="124"/>
  <c r="J134" i="124"/>
  <c r="BA56" i="124"/>
  <c r="AT140" i="124"/>
  <c r="B116" i="124"/>
  <c r="R91" i="124"/>
  <c r="G61" i="124"/>
  <c r="AH78" i="124"/>
  <c r="J130" i="124"/>
  <c r="U122" i="124"/>
  <c r="S57" i="124"/>
  <c r="W52" i="124"/>
  <c r="U90" i="124"/>
  <c r="AK85" i="124"/>
  <c r="A85" i="124"/>
  <c r="M53" i="124"/>
  <c r="W132" i="124"/>
  <c r="BD127" i="124"/>
  <c r="AC64" i="124"/>
  <c r="Z127" i="124"/>
  <c r="BD57" i="124"/>
  <c r="J144" i="124"/>
  <c r="L120" i="124"/>
  <c r="AJ112" i="124"/>
  <c r="BB73" i="124"/>
  <c r="AV69" i="124"/>
  <c r="N72" i="124"/>
  <c r="AY106" i="124"/>
  <c r="H113" i="124"/>
  <c r="AQ104" i="124"/>
  <c r="N84" i="124"/>
  <c r="BB67" i="124"/>
  <c r="AH53" i="124"/>
  <c r="BB119" i="124"/>
  <c r="AF84" i="124"/>
  <c r="I129" i="124"/>
  <c r="BE141" i="124"/>
  <c r="AL138" i="124"/>
  <c r="BH147" i="124"/>
  <c r="AQ53" i="124"/>
  <c r="J58" i="124"/>
  <c r="AV88" i="124"/>
  <c r="S67" i="124"/>
  <c r="AC45" i="124"/>
  <c r="BF65" i="124"/>
  <c r="AX52" i="124"/>
  <c r="O127" i="124"/>
  <c r="BC112" i="124"/>
  <c r="BE81" i="124"/>
  <c r="AI55" i="124"/>
  <c r="J125" i="124"/>
  <c r="AX83" i="124"/>
  <c r="T75" i="124"/>
  <c r="O67" i="124"/>
  <c r="AL128" i="124"/>
  <c r="P113" i="124"/>
  <c r="AZ105" i="124"/>
  <c r="AS62" i="124"/>
  <c r="AO68" i="124"/>
  <c r="E148" i="124"/>
  <c r="AH116" i="124"/>
  <c r="AB145" i="124"/>
  <c r="AR148" i="124"/>
  <c r="K122" i="124"/>
  <c r="AF137" i="124"/>
  <c r="AE46" i="124"/>
  <c r="AD90" i="124"/>
  <c r="U56" i="124"/>
  <c r="BD91" i="124"/>
  <c r="J86" i="124"/>
  <c r="AU134" i="124"/>
  <c r="D66" i="124"/>
  <c r="AN128" i="124"/>
  <c r="AJ133" i="124"/>
  <c r="AB52" i="124"/>
  <c r="W55" i="124"/>
  <c r="W111" i="124"/>
  <c r="AK47" i="124"/>
  <c r="D88" i="124"/>
  <c r="H54" i="124"/>
  <c r="T138" i="124"/>
  <c r="Y89" i="124"/>
  <c r="AB148" i="124"/>
  <c r="V119" i="124"/>
  <c r="D80" i="124"/>
  <c r="U62" i="124"/>
  <c r="N50" i="124"/>
  <c r="M45" i="124"/>
  <c r="E125" i="124"/>
  <c r="AJ51" i="124"/>
  <c r="X148" i="124"/>
  <c r="D140" i="124"/>
  <c r="AZ61" i="124"/>
  <c r="BB48" i="124"/>
  <c r="V104" i="124"/>
  <c r="AK117" i="124"/>
  <c r="E72" i="124"/>
  <c r="C73" i="124"/>
  <c r="AL53" i="124"/>
  <c r="M58" i="124"/>
  <c r="AL74" i="124"/>
  <c r="AS131" i="124"/>
  <c r="AA125" i="124"/>
  <c r="AR141" i="124"/>
  <c r="K46" i="124"/>
  <c r="Y72" i="124"/>
  <c r="AP85" i="124"/>
  <c r="U113" i="124"/>
  <c r="AD146" i="124"/>
  <c r="L56" i="124"/>
  <c r="R71" i="124"/>
  <c r="U104" i="124"/>
  <c r="AM68" i="124"/>
  <c r="AV47" i="124"/>
  <c r="BF77" i="124"/>
  <c r="E134" i="124"/>
  <c r="E132" i="124"/>
  <c r="N86" i="124"/>
  <c r="AK70" i="124"/>
  <c r="AF46" i="124"/>
  <c r="G84" i="124"/>
  <c r="J68" i="124"/>
  <c r="I49" i="124"/>
  <c r="AL88" i="124"/>
  <c r="AZ121" i="124"/>
  <c r="AV87" i="124"/>
  <c r="Q76" i="124"/>
  <c r="AS51" i="124"/>
  <c r="AC57" i="124"/>
  <c r="P107" i="124"/>
  <c r="H55" i="124"/>
  <c r="Q85" i="124"/>
  <c r="AE68" i="124"/>
  <c r="F110" i="124"/>
  <c r="AB86" i="124"/>
  <c r="L83" i="124"/>
  <c r="S142" i="124"/>
  <c r="BE59" i="124"/>
  <c r="H146" i="124"/>
  <c r="AS71" i="124"/>
  <c r="AH127" i="124"/>
  <c r="BD148" i="124"/>
  <c r="AH47" i="124"/>
  <c r="S104" i="124"/>
  <c r="D57" i="124"/>
  <c r="F51" i="124"/>
  <c r="P125" i="124"/>
  <c r="AY148" i="124"/>
  <c r="BH45" i="124"/>
  <c r="AA63" i="124"/>
  <c r="U130" i="124"/>
  <c r="AK105" i="124"/>
  <c r="AV55" i="124"/>
  <c r="AQ135" i="124"/>
  <c r="BH82" i="124"/>
  <c r="AF140" i="124"/>
  <c r="L66" i="124"/>
  <c r="BC124" i="124"/>
  <c r="K117" i="124"/>
  <c r="W46" i="124"/>
  <c r="W61" i="124"/>
  <c r="S143" i="124"/>
  <c r="X145" i="124"/>
  <c r="AH144" i="124"/>
  <c r="W71" i="124"/>
  <c r="AU64" i="124"/>
  <c r="AC89" i="124"/>
  <c r="E115" i="124"/>
  <c r="T135" i="124"/>
  <c r="BF86" i="124"/>
  <c r="AE146" i="124"/>
  <c r="U139" i="124"/>
  <c r="AX135" i="124"/>
  <c r="E57" i="124"/>
  <c r="AN90" i="124"/>
  <c r="T117" i="124"/>
  <c r="A70" i="124"/>
  <c r="BG80" i="124"/>
  <c r="BA46" i="124"/>
  <c r="K74" i="124"/>
  <c r="AX78" i="124"/>
  <c r="Q103" i="124"/>
  <c r="BB130" i="124"/>
  <c r="AS109" i="124"/>
  <c r="X114" i="124"/>
  <c r="BG111" i="124"/>
  <c r="AG129" i="124"/>
  <c r="T71" i="124"/>
  <c r="AX75" i="124"/>
  <c r="K130" i="124"/>
  <c r="Y67" i="124"/>
  <c r="AP83" i="124"/>
  <c r="K66" i="124"/>
  <c r="AC85" i="124"/>
  <c r="BC71" i="124"/>
  <c r="AN81" i="124"/>
  <c r="AT66" i="124"/>
  <c r="BC120" i="124"/>
  <c r="I104" i="124"/>
  <c r="AT78" i="124"/>
  <c r="AO82" i="124"/>
  <c r="J112" i="124"/>
  <c r="AC59" i="124"/>
  <c r="AJ65" i="124"/>
  <c r="I86" i="124"/>
  <c r="AE132" i="124"/>
  <c r="AJ56" i="124"/>
  <c r="V115" i="124"/>
  <c r="S87" i="124"/>
  <c r="T58" i="124"/>
  <c r="BE64" i="124"/>
  <c r="BA81" i="124"/>
  <c r="AO146" i="124"/>
  <c r="AK148" i="124"/>
  <c r="AN63" i="124"/>
  <c r="AT80" i="124"/>
  <c r="O137" i="124"/>
  <c r="AL71" i="124"/>
  <c r="AJ130" i="124"/>
  <c r="AH75" i="124"/>
  <c r="T104" i="124"/>
  <c r="R138" i="124"/>
  <c r="AJ66" i="124"/>
  <c r="AE136" i="124"/>
  <c r="P130" i="124"/>
  <c r="S60" i="124"/>
  <c r="Y50" i="124"/>
  <c r="AC80" i="124"/>
  <c r="BE143" i="124"/>
  <c r="BD53" i="124"/>
  <c r="AX84" i="124"/>
  <c r="BB89" i="124"/>
  <c r="AJ52" i="124"/>
  <c r="AX65" i="124"/>
  <c r="AH109" i="124"/>
  <c r="AF81" i="124"/>
  <c r="R77" i="124"/>
  <c r="B71" i="124"/>
  <c r="Y55" i="124"/>
  <c r="BF132" i="124"/>
  <c r="J90" i="124"/>
  <c r="C76" i="124"/>
  <c r="AA139" i="124"/>
  <c r="F90" i="124"/>
  <c r="AD119" i="124"/>
  <c r="X71" i="124"/>
  <c r="AO139" i="124"/>
  <c r="AS88" i="124"/>
  <c r="AR88" i="124"/>
  <c r="AE57" i="124"/>
  <c r="BC132" i="124"/>
  <c r="AY63" i="124"/>
  <c r="AT68" i="124"/>
  <c r="D81" i="124"/>
  <c r="BC68" i="124"/>
  <c r="U79" i="124"/>
  <c r="AA50" i="124"/>
  <c r="BF79" i="124"/>
  <c r="C78" i="124"/>
  <c r="AX66" i="124"/>
  <c r="S69" i="124"/>
  <c r="AY126" i="124"/>
  <c r="S86" i="124"/>
  <c r="AE86" i="124"/>
  <c r="BH60" i="124"/>
  <c r="AS107" i="124"/>
  <c r="AY74" i="124"/>
  <c r="X59" i="124"/>
  <c r="R85" i="124"/>
  <c r="M84" i="124"/>
  <c r="AZ57" i="124"/>
  <c r="AU80" i="124"/>
  <c r="AC55" i="124"/>
  <c r="BA82" i="124"/>
  <c r="O89" i="124"/>
  <c r="C103" i="124"/>
  <c r="AV116" i="124"/>
  <c r="E46" i="124"/>
  <c r="X146" i="124"/>
  <c r="AP138" i="124"/>
  <c r="AS115" i="124"/>
  <c r="BG81" i="124"/>
  <c r="AO116" i="124"/>
  <c r="AK111" i="124"/>
  <c r="P86" i="124"/>
  <c r="AM122" i="124"/>
  <c r="BD64" i="124"/>
  <c r="E71" i="124"/>
  <c r="Z122" i="124"/>
  <c r="BE61" i="124"/>
  <c r="AE66" i="124"/>
  <c r="H108" i="124"/>
  <c r="AO117" i="124"/>
  <c r="X89" i="124"/>
  <c r="O136" i="124"/>
  <c r="AD70" i="124"/>
  <c r="BB121" i="124"/>
  <c r="AA48" i="124"/>
  <c r="O59" i="124"/>
  <c r="AM58" i="124"/>
  <c r="AR113" i="124"/>
  <c r="L48" i="124"/>
  <c r="AB70" i="124"/>
  <c r="AD109" i="124"/>
  <c r="A73" i="124"/>
  <c r="BB69" i="124"/>
  <c r="BH118" i="124"/>
  <c r="D53" i="124"/>
  <c r="G124" i="124"/>
  <c r="BB142" i="124"/>
  <c r="F146" i="124"/>
  <c r="H53" i="124"/>
  <c r="M81" i="124"/>
  <c r="AW125" i="124"/>
  <c r="AM64" i="124"/>
  <c r="H124" i="124"/>
  <c r="AN125" i="124"/>
  <c r="BF87" i="124"/>
  <c r="AM79" i="124"/>
  <c r="AT107" i="124"/>
  <c r="A75" i="124"/>
  <c r="AU54" i="124"/>
  <c r="R59" i="124"/>
  <c r="BD87" i="124"/>
  <c r="Y62" i="124"/>
  <c r="BC62" i="124"/>
  <c r="AH148" i="124"/>
  <c r="AP120" i="124"/>
  <c r="AV146" i="124"/>
  <c r="X91" i="124"/>
  <c r="T122" i="124"/>
  <c r="U55" i="124"/>
  <c r="BF81" i="124"/>
  <c r="AV142" i="124"/>
  <c r="Z72" i="124"/>
  <c r="L49" i="124"/>
  <c r="AJ75" i="124"/>
  <c r="C79" i="124"/>
  <c r="AR78" i="124"/>
  <c r="B69" i="124"/>
  <c r="AJ140" i="124"/>
  <c r="AN142" i="124"/>
  <c r="AS121" i="124"/>
  <c r="BF59" i="124"/>
  <c r="AP69" i="124"/>
  <c r="BD103" i="124"/>
  <c r="AG70" i="124"/>
  <c r="BB114" i="124"/>
  <c r="Z121" i="124"/>
  <c r="AF118" i="124"/>
  <c r="S65" i="124"/>
  <c r="F58" i="124"/>
  <c r="N125" i="124"/>
  <c r="W72" i="124"/>
  <c r="BG57" i="124"/>
  <c r="AV107" i="124"/>
  <c r="AT137" i="124"/>
  <c r="AF139" i="124"/>
  <c r="AE90" i="124"/>
  <c r="AK79" i="124"/>
  <c r="D108" i="124"/>
  <c r="AW148" i="124"/>
  <c r="AB57" i="124"/>
  <c r="BC91" i="124"/>
  <c r="U88" i="124"/>
  <c r="AQ125" i="124"/>
  <c r="Y124" i="124"/>
  <c r="AX48" i="124"/>
  <c r="AB84" i="124"/>
  <c r="BF83" i="124"/>
  <c r="AH60" i="124"/>
  <c r="AD149" i="124"/>
  <c r="C137" i="124"/>
  <c r="AH68" i="124"/>
  <c r="X140" i="124"/>
  <c r="N111" i="124"/>
  <c r="A72" i="124"/>
  <c r="J114" i="124"/>
  <c r="H59" i="124"/>
  <c r="BA120" i="124"/>
  <c r="A62" i="124"/>
  <c r="BA141" i="124"/>
  <c r="AQ80" i="124"/>
  <c r="AS80" i="124"/>
  <c r="G77" i="124"/>
  <c r="AZ65" i="124"/>
  <c r="H62" i="124"/>
  <c r="AW67" i="124"/>
  <c r="AE61" i="124"/>
  <c r="W119" i="124"/>
  <c r="AV149" i="124"/>
  <c r="W90" i="124"/>
  <c r="AA103" i="124"/>
  <c r="AZ78" i="124"/>
  <c r="K141" i="124"/>
  <c r="G114" i="124"/>
  <c r="Z57" i="124"/>
  <c r="R76" i="124"/>
  <c r="E49" i="124"/>
  <c r="AK90" i="124"/>
  <c r="BD76" i="124"/>
  <c r="O91" i="124"/>
  <c r="AV90" i="124"/>
  <c r="J107" i="124"/>
  <c r="F54" i="124"/>
  <c r="AS91" i="124"/>
  <c r="AK54" i="124"/>
  <c r="AI56" i="124"/>
  <c r="R147" i="124"/>
  <c r="M126" i="124"/>
  <c r="Z147" i="124"/>
  <c r="AN87" i="124"/>
  <c r="B131" i="124"/>
  <c r="M106" i="124"/>
  <c r="Z116" i="124"/>
  <c r="T121" i="124"/>
  <c r="C106" i="124"/>
  <c r="AF116" i="124"/>
  <c r="AB59" i="124"/>
  <c r="BB45" i="124"/>
  <c r="U72" i="124"/>
  <c r="AQ84" i="124"/>
  <c r="AC133" i="124"/>
  <c r="BE65" i="124"/>
  <c r="AN59" i="124"/>
  <c r="BH62" i="124"/>
  <c r="AG147" i="124"/>
  <c r="AX142" i="124"/>
  <c r="J84" i="124"/>
  <c r="AQ50" i="124"/>
  <c r="AT52" i="124"/>
  <c r="AA84" i="124"/>
  <c r="AP57" i="124"/>
  <c r="BE87" i="124"/>
  <c r="AM149" i="124"/>
  <c r="H80" i="124"/>
  <c r="AG56" i="124"/>
  <c r="Z140" i="124"/>
  <c r="P63" i="124"/>
  <c r="BF62" i="124"/>
  <c r="BH124" i="124"/>
  <c r="AL79" i="124"/>
  <c r="AO121" i="124"/>
  <c r="AO76" i="124"/>
  <c r="AJ132" i="124"/>
  <c r="BH130" i="124"/>
  <c r="M143" i="124"/>
  <c r="BE45" i="124"/>
  <c r="AL124" i="124"/>
  <c r="BC104" i="124"/>
  <c r="N67" i="124"/>
  <c r="AL90" i="124"/>
  <c r="M66" i="124"/>
  <c r="I91" i="124"/>
  <c r="T78" i="124"/>
  <c r="U84" i="124"/>
  <c r="AU45" i="124"/>
  <c r="AG51" i="124"/>
  <c r="V71" i="124"/>
  <c r="BG55" i="124"/>
  <c r="AD80" i="124"/>
  <c r="B115" i="124"/>
  <c r="C149" i="124"/>
  <c r="H78" i="124"/>
  <c r="AU69" i="124"/>
  <c r="V74" i="124"/>
  <c r="AO107" i="124"/>
  <c r="BC140" i="124"/>
  <c r="H50" i="124"/>
  <c r="AV140" i="124"/>
  <c r="AS108" i="124"/>
  <c r="AK77" i="124"/>
  <c r="A80" i="124"/>
  <c r="AU53" i="124"/>
  <c r="I55" i="124"/>
  <c r="AD121" i="124"/>
  <c r="AT139" i="124"/>
  <c r="AQ115" i="124"/>
  <c r="BD149" i="124"/>
  <c r="AA104" i="124"/>
  <c r="U60" i="124"/>
  <c r="BE125" i="124"/>
  <c r="Y79" i="124"/>
  <c r="D139" i="124"/>
  <c r="R52" i="124"/>
  <c r="AL144" i="124"/>
  <c r="L67" i="124"/>
  <c r="V116" i="124"/>
  <c r="BE62" i="124"/>
  <c r="AY65" i="124"/>
  <c r="E53" i="124"/>
  <c r="K47" i="124"/>
  <c r="AB60" i="124"/>
  <c r="H148" i="124"/>
  <c r="X53" i="124"/>
  <c r="AP71" i="124"/>
  <c r="T60" i="124"/>
  <c r="AN131" i="124"/>
  <c r="BA71" i="124"/>
  <c r="D56" i="124"/>
  <c r="AW61" i="124"/>
  <c r="AR54" i="124"/>
  <c r="H89" i="124"/>
  <c r="X50" i="124"/>
  <c r="U112" i="124"/>
  <c r="BA145" i="124"/>
  <c r="H60" i="124"/>
  <c r="AK78" i="124"/>
  <c r="W45" i="124"/>
  <c r="AO119" i="124"/>
  <c r="AS73" i="124"/>
  <c r="AE87" i="124"/>
  <c r="BG68" i="124"/>
  <c r="BA122" i="124"/>
  <c r="J108" i="124"/>
  <c r="AK72" i="124"/>
  <c r="B58" i="124"/>
  <c r="AE70" i="124"/>
  <c r="AN144" i="124"/>
  <c r="W127" i="124"/>
  <c r="AB81" i="124"/>
  <c r="AW54" i="124"/>
  <c r="BB108" i="124"/>
  <c r="S81" i="124"/>
  <c r="AD49" i="124"/>
  <c r="AV62" i="124"/>
  <c r="AF120" i="124"/>
  <c r="BD79" i="124"/>
  <c r="BE58" i="124"/>
  <c r="V75" i="124"/>
  <c r="H77" i="124"/>
  <c r="AJ78" i="124"/>
  <c r="S149" i="124"/>
  <c r="AY58" i="124"/>
  <c r="AB131" i="124"/>
  <c r="BB146" i="124"/>
  <c r="BE107" i="124"/>
  <c r="M139" i="124"/>
  <c r="B107" i="124"/>
  <c r="Y117" i="124"/>
  <c r="X119" i="124"/>
  <c r="AK147" i="124"/>
  <c r="C105" i="124"/>
  <c r="Y59" i="124"/>
  <c r="AH120" i="124"/>
  <c r="S84" i="124"/>
  <c r="AG125" i="124"/>
  <c r="AU56" i="124"/>
  <c r="O147" i="124"/>
  <c r="U71" i="124"/>
  <c r="AP73" i="124"/>
  <c r="BF89" i="124"/>
  <c r="L137" i="124"/>
  <c r="V66" i="124"/>
  <c r="P138" i="124"/>
  <c r="Z49" i="124"/>
  <c r="AZ45" i="124"/>
  <c r="S108" i="124"/>
  <c r="A74" i="124"/>
  <c r="AB62" i="124"/>
  <c r="BF76" i="124"/>
  <c r="F120" i="124"/>
  <c r="BD48" i="124"/>
  <c r="BF73" i="124"/>
  <c r="AT116" i="124"/>
  <c r="AF71" i="124"/>
  <c r="BD132" i="124"/>
  <c r="AD115" i="124"/>
  <c r="I110" i="124"/>
  <c r="BH55" i="124"/>
  <c r="F141" i="124"/>
  <c r="B70" i="124"/>
  <c r="AJ106" i="124"/>
  <c r="AF59" i="124"/>
  <c r="AL49" i="124"/>
  <c r="AG148" i="124"/>
  <c r="AE149" i="124"/>
  <c r="T68" i="124"/>
  <c r="Z60" i="124"/>
  <c r="P76" i="124"/>
  <c r="AJ84" i="124"/>
  <c r="AT113" i="124"/>
  <c r="AN147" i="124"/>
  <c r="AN58" i="124"/>
  <c r="BA76" i="124"/>
  <c r="Y75" i="124"/>
  <c r="AT59" i="124"/>
  <c r="E82" i="124"/>
  <c r="AO64" i="124"/>
  <c r="AG146" i="124"/>
  <c r="Q109" i="124"/>
  <c r="D116" i="124"/>
  <c r="AL50" i="124"/>
  <c r="G106" i="124"/>
  <c r="U124" i="124"/>
  <c r="BH73" i="124"/>
  <c r="R82" i="124"/>
  <c r="T113" i="124"/>
  <c r="AS57" i="124"/>
  <c r="AJ45" i="124"/>
  <c r="AQ85" i="124"/>
  <c r="AG123" i="124"/>
  <c r="BC90" i="124"/>
  <c r="K123" i="124"/>
  <c r="AL84" i="124"/>
  <c r="Y125" i="124"/>
  <c r="AF80" i="124"/>
  <c r="AA114" i="124"/>
  <c r="AF63" i="124"/>
  <c r="P144" i="124"/>
  <c r="AG58" i="124"/>
  <c r="AK80" i="124"/>
  <c r="AZ49" i="124"/>
  <c r="AV133" i="124"/>
  <c r="BD75" i="124"/>
  <c r="W59" i="124"/>
  <c r="C134" i="124"/>
  <c r="Z66" i="124"/>
  <c r="BB50" i="124"/>
  <c r="AI59" i="124"/>
  <c r="BD66" i="124"/>
  <c r="AR86" i="124"/>
  <c r="AH56" i="124"/>
  <c r="G107" i="124"/>
  <c r="S122" i="124"/>
  <c r="L65" i="124"/>
  <c r="AC145" i="124"/>
  <c r="BG70" i="124"/>
  <c r="H85" i="124"/>
  <c r="G137" i="124"/>
  <c r="AN51" i="124"/>
  <c r="AR55" i="124"/>
  <c r="Y64" i="124"/>
  <c r="M91" i="124"/>
  <c r="F80" i="124"/>
  <c r="AL85" i="124"/>
  <c r="BD143" i="124"/>
  <c r="E52" i="124"/>
  <c r="B137" i="124"/>
  <c r="BG116" i="124"/>
  <c r="BD86" i="124"/>
  <c r="E147" i="124"/>
  <c r="AL64" i="124"/>
  <c r="AC78" i="124"/>
  <c r="AI107" i="124"/>
  <c r="O81" i="124"/>
  <c r="AR80" i="124"/>
  <c r="R47" i="124"/>
  <c r="V49" i="124"/>
  <c r="AF129" i="124"/>
  <c r="AV91" i="124"/>
  <c r="BG118" i="124"/>
  <c r="Y90" i="124"/>
  <c r="AQ111" i="124"/>
  <c r="R61" i="124"/>
  <c r="D54" i="124"/>
  <c r="AZ73" i="124"/>
  <c r="AK104" i="124"/>
  <c r="E55" i="124"/>
  <c r="AJ73" i="124"/>
  <c r="BE138" i="124"/>
  <c r="AW60" i="124"/>
  <c r="Z148" i="124"/>
  <c r="P84" i="124"/>
  <c r="D111" i="124"/>
  <c r="AX105" i="124"/>
  <c r="P83" i="124"/>
  <c r="R103" i="124"/>
  <c r="G144" i="124"/>
  <c r="AB123" i="124"/>
  <c r="G134" i="124"/>
  <c r="AH67" i="124"/>
  <c r="BB75" i="124"/>
  <c r="AL91" i="124"/>
  <c r="E84" i="124"/>
  <c r="V141" i="124"/>
  <c r="Z130" i="124"/>
  <c r="S47" i="124"/>
  <c r="AP129" i="124"/>
  <c r="AM124" i="124"/>
  <c r="K58" i="124"/>
  <c r="AV83" i="124"/>
  <c r="I52" i="124"/>
  <c r="AQ48" i="124"/>
  <c r="D64" i="124"/>
  <c r="AL117" i="124"/>
  <c r="Z126" i="124"/>
  <c r="U50" i="124"/>
  <c r="AG79" i="124"/>
  <c r="Q45" i="124"/>
  <c r="AO66" i="124"/>
  <c r="AO77" i="124"/>
  <c r="AU103" i="124"/>
  <c r="C75" i="124"/>
  <c r="J118" i="124"/>
  <c r="AD110" i="124"/>
  <c r="W104" i="124"/>
  <c r="AF109" i="124"/>
  <c r="AQ57" i="124"/>
  <c r="AV52" i="124"/>
  <c r="R81" i="124"/>
  <c r="O57" i="124"/>
  <c r="AW45" i="124"/>
  <c r="BC49" i="124"/>
  <c r="BF75" i="124"/>
  <c r="AI76" i="124"/>
  <c r="BA65" i="124"/>
  <c r="AR59" i="124"/>
  <c r="AY105" i="124"/>
  <c r="AO63" i="124"/>
  <c r="N74" i="124"/>
  <c r="AQ91" i="124"/>
  <c r="AX131" i="124"/>
  <c r="R135" i="124"/>
  <c r="BF55" i="124"/>
  <c r="AE143" i="124"/>
  <c r="A76" i="124"/>
  <c r="B121" i="124"/>
  <c r="AA82" i="124"/>
  <c r="AW118" i="124"/>
  <c r="L55" i="124"/>
  <c r="M65" i="124"/>
  <c r="B79" i="124"/>
  <c r="AF138" i="124"/>
  <c r="I144" i="124"/>
  <c r="C66" i="124"/>
  <c r="M135" i="124"/>
  <c r="AV64" i="124"/>
  <c r="AI139" i="124"/>
  <c r="Y57" i="124"/>
  <c r="AB112" i="124"/>
  <c r="E122" i="124"/>
  <c r="AI52" i="124"/>
  <c r="AM130" i="124"/>
  <c r="C90" i="124"/>
  <c r="AK144" i="124"/>
  <c r="BA60" i="124"/>
  <c r="AQ64" i="124"/>
  <c r="AK87" i="124"/>
  <c r="I78" i="124"/>
  <c r="BD78" i="124"/>
  <c r="AC51" i="124"/>
  <c r="AI109" i="124"/>
  <c r="AA77" i="124"/>
  <c r="AO47" i="124"/>
  <c r="BC69" i="124"/>
  <c r="X132" i="124"/>
  <c r="Q88" i="124"/>
  <c r="L89" i="124"/>
  <c r="AU61" i="124"/>
  <c r="AB119" i="124"/>
  <c r="AE72" i="124"/>
  <c r="C136" i="124"/>
  <c r="AF51" i="124"/>
  <c r="W81" i="124"/>
  <c r="W57" i="124"/>
  <c r="N58" i="124"/>
  <c r="BB56" i="124"/>
  <c r="AC128" i="124"/>
  <c r="BA50" i="124"/>
  <c r="AI49" i="124"/>
  <c r="BA142" i="124"/>
  <c r="W69" i="124"/>
  <c r="H51" i="124"/>
  <c r="K59" i="124"/>
  <c r="P64" i="124"/>
  <c r="B53" i="124"/>
  <c r="U70" i="124"/>
  <c r="BH88" i="124"/>
  <c r="AY122" i="124"/>
  <c r="C142" i="124"/>
  <c r="D70" i="124"/>
  <c r="M82" i="124"/>
  <c r="AO70" i="124"/>
  <c r="AO59" i="124"/>
  <c r="V112" i="124"/>
  <c r="N70" i="124"/>
  <c r="BC149" i="124"/>
  <c r="AQ82" i="124"/>
  <c r="S112" i="124"/>
  <c r="P69" i="124"/>
  <c r="AT121" i="124"/>
  <c r="AS84" i="124"/>
  <c r="Q105" i="124"/>
  <c r="BE119" i="124"/>
  <c r="BA113" i="124"/>
  <c r="AP55" i="124"/>
  <c r="AS60" i="124"/>
  <c r="X123" i="124"/>
  <c r="F119" i="124"/>
  <c r="AT130" i="124"/>
  <c r="T61" i="124"/>
  <c r="AW74" i="124"/>
  <c r="BH128" i="124"/>
  <c r="Q66" i="124"/>
  <c r="G123" i="124"/>
  <c r="AO73" i="124"/>
  <c r="AH110" i="124"/>
  <c r="W123" i="124"/>
  <c r="AC49" i="124"/>
  <c r="AS113" i="124"/>
  <c r="AV86" i="124"/>
  <c r="BA136" i="124"/>
  <c r="G58" i="124"/>
  <c r="S140" i="124"/>
  <c r="G51" i="124"/>
  <c r="AN45" i="124"/>
  <c r="AM72" i="124"/>
  <c r="AJ87" i="124"/>
  <c r="F69" i="124"/>
  <c r="AV125" i="124"/>
  <c r="AQ60" i="124"/>
  <c r="F71" i="124"/>
  <c r="P75" i="124"/>
  <c r="F125" i="124"/>
  <c r="AL68" i="124"/>
  <c r="AW77" i="124"/>
  <c r="Y138" i="124"/>
  <c r="L80" i="124"/>
  <c r="AQ120" i="124"/>
  <c r="V135" i="124"/>
  <c r="AX46" i="124"/>
  <c r="AA137" i="124"/>
  <c r="AW81" i="124"/>
  <c r="AN84" i="124"/>
  <c r="AF60" i="124"/>
  <c r="AV68" i="124"/>
  <c r="BG122" i="124"/>
  <c r="AY79" i="124"/>
  <c r="AR73" i="124"/>
  <c r="B123" i="124"/>
  <c r="BB138" i="124"/>
  <c r="AQ142" i="124"/>
  <c r="K128" i="124"/>
  <c r="R106" i="124"/>
  <c r="AH51" i="124"/>
  <c r="V133" i="124"/>
  <c r="BD82" i="124"/>
  <c r="B114" i="124"/>
  <c r="AI111" i="124"/>
  <c r="W79" i="124"/>
  <c r="O68" i="124"/>
  <c r="AO58" i="124"/>
  <c r="AU59" i="124"/>
  <c r="BG53" i="124"/>
  <c r="D85" i="124"/>
  <c r="BG46" i="124"/>
  <c r="K125" i="124"/>
  <c r="Q57" i="124"/>
  <c r="Z106" i="124"/>
  <c r="O124" i="124"/>
  <c r="BB85" i="124"/>
  <c r="AN69" i="124"/>
  <c r="H91" i="124"/>
  <c r="R53" i="124"/>
  <c r="AW138" i="124"/>
  <c r="AB80" i="124"/>
  <c r="R90" i="124"/>
  <c r="I88" i="124"/>
  <c r="B149" i="124"/>
  <c r="P70" i="124"/>
  <c r="H58" i="124"/>
  <c r="J121" i="124"/>
  <c r="AV139" i="124"/>
  <c r="E77" i="124"/>
  <c r="AZ81" i="124"/>
  <c r="AK65" i="124"/>
  <c r="AK57" i="124"/>
  <c r="AM103" i="124"/>
  <c r="AT87" i="124"/>
  <c r="BA84" i="124"/>
  <c r="AM136" i="124"/>
  <c r="G68" i="124"/>
  <c r="H141" i="124"/>
  <c r="AZ88" i="124"/>
  <c r="G57" i="124"/>
  <c r="F50" i="124"/>
  <c r="Q75" i="124"/>
  <c r="R75" i="124"/>
  <c r="AQ87" i="124"/>
  <c r="V63" i="124"/>
  <c r="BE122" i="124"/>
  <c r="BG139" i="124"/>
  <c r="AE84" i="124"/>
  <c r="AU111" i="124"/>
  <c r="AE54" i="124"/>
  <c r="AO46" i="124"/>
  <c r="AF85" i="124"/>
  <c r="X62" i="124"/>
  <c r="BD68" i="124"/>
  <c r="H84" i="124"/>
  <c r="U145" i="124"/>
  <c r="AA88" i="124"/>
  <c r="AB124" i="124"/>
  <c r="AW63" i="124"/>
  <c r="Z64" i="124"/>
  <c r="AV72" i="124"/>
  <c r="AJ146" i="124"/>
  <c r="BB78" i="124"/>
  <c r="AA58" i="124"/>
  <c r="AS74" i="124"/>
  <c r="AT62" i="124"/>
  <c r="E56" i="124"/>
  <c r="C51" i="124"/>
  <c r="AB137" i="124"/>
  <c r="R64" i="124"/>
  <c r="B80" i="124"/>
  <c r="S52" i="124"/>
  <c r="AX143" i="124"/>
  <c r="AB64" i="124"/>
  <c r="AQ54" i="124"/>
  <c r="AR81" i="124"/>
  <c r="AE111" i="124"/>
  <c r="H127" i="124"/>
  <c r="AL122" i="124"/>
  <c r="K63" i="124"/>
  <c r="P52" i="124"/>
  <c r="AU66" i="124"/>
  <c r="AV51" i="124"/>
  <c r="M89" i="124"/>
  <c r="H72" i="124"/>
  <c r="AB51" i="124"/>
  <c r="C71" i="124"/>
  <c r="X90" i="124"/>
  <c r="AJ134" i="124"/>
  <c r="AK83" i="124"/>
  <c r="W80" i="124"/>
  <c r="D141" i="124"/>
  <c r="AV63" i="124"/>
  <c r="H88" i="124"/>
  <c r="BH146" i="124"/>
  <c r="AR46" i="124"/>
  <c r="AU60" i="124"/>
  <c r="AK64" i="124"/>
  <c r="I59" i="124"/>
  <c r="AG136" i="124"/>
  <c r="P82" i="124"/>
  <c r="F47" i="124"/>
  <c r="V50" i="124"/>
  <c r="W63" i="124"/>
  <c r="AL67" i="124"/>
  <c r="X76" i="124"/>
  <c r="AG78" i="124"/>
  <c r="U75" i="124"/>
  <c r="I85" i="124"/>
  <c r="AY70" i="124"/>
  <c r="AT86" i="124"/>
  <c r="E58" i="124"/>
  <c r="AS81" i="124"/>
  <c r="AS78" i="124"/>
  <c r="AR124" i="124"/>
  <c r="BG75" i="124"/>
  <c r="AP84" i="124"/>
  <c r="R87" i="124"/>
  <c r="W84" i="124"/>
  <c r="AD87" i="124"/>
  <c r="AK110" i="124"/>
  <c r="AR84" i="124"/>
  <c r="AG52" i="124"/>
  <c r="AR62" i="124"/>
  <c r="AT146" i="124"/>
  <c r="AN46" i="124"/>
  <c r="T81" i="124"/>
  <c r="AF74" i="124"/>
  <c r="Q58" i="124"/>
  <c r="AA83" i="124"/>
  <c r="R51" i="124"/>
  <c r="Z47" i="124"/>
  <c r="J77" i="124"/>
  <c r="M134" i="124"/>
  <c r="R142" i="124"/>
  <c r="AY132" i="124"/>
  <c r="AA74" i="124"/>
  <c r="C53" i="124"/>
  <c r="R72" i="124"/>
  <c r="O48" i="124"/>
  <c r="AN143" i="124"/>
  <c r="BH66" i="124"/>
  <c r="AI63" i="124"/>
  <c r="BA114" i="124"/>
  <c r="AK141" i="124"/>
  <c r="AS123" i="124"/>
  <c r="F114" i="124"/>
  <c r="L129" i="124"/>
  <c r="AD131" i="124"/>
  <c r="AN134" i="124"/>
  <c r="B66" i="124"/>
  <c r="E60" i="124"/>
  <c r="AV128" i="124"/>
  <c r="I54" i="124"/>
  <c r="BA90" i="124"/>
  <c r="AP87" i="124"/>
  <c r="AF70" i="124"/>
  <c r="AR91" i="124"/>
  <c r="AI91" i="124"/>
  <c r="M56" i="124"/>
  <c r="R45" i="124"/>
  <c r="V136" i="124"/>
  <c r="AQ75" i="124"/>
  <c r="AE75" i="124"/>
  <c r="G129" i="124"/>
  <c r="B90" i="124"/>
  <c r="AT67" i="124"/>
  <c r="AF79" i="124"/>
  <c r="AE78" i="124"/>
  <c r="J60" i="124"/>
  <c r="AB79" i="124"/>
  <c r="BB141" i="124"/>
  <c r="AO104" i="124"/>
  <c r="BF134" i="124"/>
  <c r="AS82" i="124"/>
  <c r="AN140" i="124"/>
  <c r="O61" i="124"/>
  <c r="AC135" i="124"/>
  <c r="AW85" i="124"/>
  <c r="AK73" i="124"/>
  <c r="BB140" i="124"/>
  <c r="AB45" i="124"/>
  <c r="AV53" i="124"/>
  <c r="AB73" i="124"/>
  <c r="AE59" i="124"/>
  <c r="AN76" i="124"/>
  <c r="M86" i="124"/>
  <c r="AY57" i="124"/>
  <c r="BE120" i="124"/>
  <c r="K62" i="124"/>
  <c r="J71" i="124"/>
  <c r="AH77" i="124"/>
  <c r="BA88" i="124"/>
  <c r="Y76" i="124"/>
  <c r="I135" i="124"/>
  <c r="AM69" i="124"/>
  <c r="AA86" i="124"/>
  <c r="BC89" i="124"/>
  <c r="J123" i="124"/>
  <c r="D121" i="124"/>
  <c r="AM84" i="124"/>
  <c r="AQ86" i="124"/>
  <c r="V69" i="124"/>
  <c r="AI86" i="124"/>
  <c r="H103" i="124"/>
  <c r="L84" i="124"/>
  <c r="AU76" i="124"/>
  <c r="N80" i="124"/>
  <c r="AL89" i="124"/>
  <c r="AH86" i="124"/>
  <c r="Y53" i="124"/>
  <c r="AB61" i="124"/>
  <c r="AB122" i="124"/>
  <c r="K81" i="124"/>
  <c r="AR67" i="124"/>
  <c r="X58" i="124"/>
  <c r="BF84" i="124"/>
  <c r="Y68" i="124"/>
  <c r="AG65" i="124"/>
  <c r="B47" i="124"/>
  <c r="BH74" i="124"/>
  <c r="K84" i="124"/>
  <c r="AY48" i="124"/>
  <c r="AH147" i="124"/>
  <c r="S126" i="124"/>
  <c r="BC74" i="124"/>
  <c r="AT128" i="124"/>
  <c r="AY138" i="124"/>
  <c r="AE85" i="124"/>
  <c r="B136" i="124"/>
  <c r="BG56" i="124"/>
  <c r="AY76" i="124"/>
  <c r="G91" i="124"/>
  <c r="AM59" i="124"/>
  <c r="H86" i="124"/>
  <c r="AH76" i="124"/>
  <c r="BA72" i="124"/>
  <c r="AH71" i="124"/>
  <c r="AO80" i="124"/>
  <c r="BC125" i="124"/>
  <c r="I63" i="124"/>
  <c r="AX57" i="124"/>
  <c r="AW82" i="124"/>
  <c r="AG54" i="124"/>
  <c r="B75" i="124"/>
  <c r="AG61" i="124"/>
  <c r="K140" i="124"/>
  <c r="BB57" i="124"/>
  <c r="J65" i="124"/>
  <c r="AY66" i="124"/>
  <c r="AT75" i="124"/>
  <c r="J54" i="124"/>
  <c r="AG83" i="124"/>
  <c r="W74" i="124"/>
  <c r="G65" i="124"/>
  <c r="K72" i="124"/>
  <c r="BC126" i="124"/>
  <c r="AO88" i="124"/>
  <c r="AZ50" i="124"/>
  <c r="AK82" i="124"/>
  <c r="X137" i="124"/>
  <c r="V84" i="124"/>
  <c r="AB128" i="124"/>
  <c r="U87" i="124"/>
  <c r="AF121" i="124"/>
  <c r="AE48" i="124"/>
  <c r="AY142" i="124"/>
  <c r="BH65" i="124"/>
  <c r="AS144" i="124"/>
  <c r="F85" i="124"/>
  <c r="AQ58" i="124"/>
  <c r="AW126" i="124"/>
  <c r="AX76" i="124"/>
  <c r="Z73" i="124"/>
  <c r="AF82" i="124"/>
  <c r="Q104" i="124"/>
  <c r="A67" i="124"/>
  <c r="AG89" i="124"/>
  <c r="AS56" i="124"/>
  <c r="AD104" i="124"/>
  <c r="AZ68" i="124"/>
  <c r="AA133" i="124"/>
  <c r="BB74" i="124"/>
  <c r="AD125" i="124"/>
  <c r="A82" i="124"/>
  <c r="C86" i="124"/>
  <c r="AL63" i="124"/>
  <c r="AM75" i="124"/>
  <c r="B88" i="124"/>
  <c r="AD135" i="124"/>
  <c r="F55" i="124"/>
  <c r="L50" i="124"/>
  <c r="AW70" i="124"/>
  <c r="T149" i="124"/>
  <c r="AE82" i="124"/>
  <c r="F106" i="124"/>
  <c r="P80" i="124"/>
  <c r="BB47" i="124"/>
  <c r="A48" i="124"/>
  <c r="AP46" i="124"/>
  <c r="AX56" i="124"/>
  <c r="Q80" i="124"/>
  <c r="BE137" i="124"/>
  <c r="AM135" i="124"/>
  <c r="Q128" i="124"/>
  <c r="H105" i="124"/>
  <c r="M59" i="124"/>
  <c r="AU74" i="124"/>
  <c r="AD75" i="124"/>
  <c r="O76" i="124"/>
  <c r="N66" i="124"/>
  <c r="Z76" i="124"/>
  <c r="N64" i="124"/>
  <c r="P62" i="124"/>
  <c r="AG140" i="124"/>
  <c r="J51" i="124"/>
  <c r="BE91" i="124"/>
  <c r="AS66" i="124"/>
  <c r="W86" i="124"/>
  <c r="AI112" i="124"/>
  <c r="BC61" i="124"/>
  <c r="AU73" i="124"/>
  <c r="AZ70" i="124"/>
  <c r="AH113" i="124"/>
  <c r="AU85" i="124"/>
  <c r="BE68" i="124"/>
  <c r="BD112" i="124"/>
  <c r="N76" i="124"/>
  <c r="AB53" i="124"/>
  <c r="AR48" i="124"/>
  <c r="AC106" i="124"/>
  <c r="B45" i="124"/>
  <c r="Y144" i="124"/>
  <c r="P81" i="124"/>
  <c r="AZ112" i="124"/>
  <c r="AG73" i="124"/>
  <c r="AI88" i="124"/>
  <c r="AV77" i="124"/>
  <c r="AJ128" i="124"/>
  <c r="AT55" i="124"/>
  <c r="AB90" i="124"/>
  <c r="E149" i="124"/>
  <c r="E51" i="124"/>
  <c r="BA80" i="124"/>
  <c r="AI73" i="124"/>
  <c r="Q56" i="124"/>
  <c r="AO53" i="124"/>
  <c r="AR125" i="124"/>
  <c r="AZ55" i="124"/>
  <c r="BH58" i="124"/>
  <c r="D75" i="124"/>
  <c r="BD80" i="124"/>
  <c r="AN57" i="124"/>
  <c r="G63" i="124"/>
  <c r="K60" i="124"/>
  <c r="AD68" i="124"/>
  <c r="J83" i="124"/>
  <c r="AZ136" i="124"/>
  <c r="S77" i="124"/>
  <c r="AR104" i="124"/>
  <c r="AC88" i="124"/>
  <c r="S132" i="124"/>
  <c r="O83" i="124"/>
  <c r="P66" i="124"/>
  <c r="N82" i="124"/>
  <c r="BE57" i="124"/>
  <c r="AD77" i="124"/>
  <c r="W141" i="124"/>
  <c r="K76" i="124"/>
  <c r="AY81" i="124"/>
  <c r="F59" i="124"/>
  <c r="Z78" i="124"/>
  <c r="G82" i="124"/>
  <c r="BH79" i="124"/>
  <c r="BD46" i="124"/>
  <c r="U114" i="124"/>
  <c r="AB68" i="124"/>
  <c r="L47" i="124"/>
  <c r="O62" i="124"/>
  <c r="S68" i="124"/>
  <c r="AZ86" i="124"/>
  <c r="BB58" i="124"/>
  <c r="AN133" i="124"/>
  <c r="AG60" i="124"/>
  <c r="BG84" i="124"/>
  <c r="AW49" i="124"/>
  <c r="Z108" i="124"/>
  <c r="C123" i="124"/>
  <c r="AA87" i="124"/>
  <c r="I123" i="124"/>
  <c r="AL139" i="124"/>
  <c r="Z61" i="124"/>
  <c r="AF72" i="124"/>
  <c r="AH66" i="124"/>
  <c r="L52" i="124"/>
  <c r="AX77" i="124"/>
  <c r="K148" i="124"/>
  <c r="AC81" i="124"/>
  <c r="G141" i="124"/>
  <c r="X49" i="124"/>
  <c r="AQ88" i="124"/>
  <c r="B61" i="124"/>
  <c r="BF58" i="124"/>
  <c r="AS54" i="124"/>
  <c r="AT54" i="124"/>
  <c r="AF68" i="124"/>
  <c r="AW53" i="124"/>
  <c r="AB91" i="124"/>
  <c r="F88" i="124"/>
  <c r="BD119" i="124"/>
  <c r="T90" i="124"/>
  <c r="AF62" i="124"/>
  <c r="F79" i="124"/>
  <c r="AH62" i="124"/>
  <c r="P71" i="124"/>
  <c r="V81" i="124"/>
  <c r="S105" i="124"/>
  <c r="O84" i="124"/>
  <c r="AI54" i="124"/>
  <c r="BH129" i="124"/>
  <c r="AX49" i="124"/>
  <c r="AY56" i="124"/>
  <c r="AC52" i="124"/>
  <c r="N61" i="124"/>
  <c r="L51" i="124"/>
  <c r="BE142" i="124"/>
  <c r="L105" i="124"/>
  <c r="Y104" i="124"/>
  <c r="O77" i="124"/>
  <c r="BH69" i="124"/>
  <c r="E88" i="124"/>
  <c r="I47" i="124"/>
  <c r="BF142" i="124"/>
  <c r="AQ118" i="124"/>
  <c r="AE69" i="124"/>
  <c r="AS133" i="124"/>
  <c r="AN71" i="124"/>
  <c r="AG64" i="124"/>
  <c r="P73" i="124"/>
  <c r="AU83" i="124"/>
  <c r="BB51" i="124"/>
  <c r="U77" i="124"/>
  <c r="D128" i="124"/>
  <c r="AO81" i="124"/>
  <c r="AE76" i="124"/>
  <c r="AU57" i="124"/>
  <c r="R108" i="124"/>
  <c r="AM137" i="124"/>
  <c r="AV48" i="124"/>
  <c r="BE72" i="124"/>
  <c r="Z70" i="124"/>
  <c r="R86" i="124"/>
  <c r="S79" i="124"/>
  <c r="BD81" i="124"/>
  <c r="T48" i="124"/>
  <c r="Z80" i="124"/>
  <c r="C57" i="124"/>
  <c r="D73" i="124"/>
  <c r="Q89" i="124"/>
  <c r="Q70" i="124"/>
  <c r="W48" i="124"/>
  <c r="R112" i="124"/>
  <c r="E66" i="124"/>
  <c r="BB83" i="124"/>
  <c r="AS53" i="124"/>
  <c r="AN79" i="124"/>
  <c r="AD79" i="124"/>
  <c r="G66" i="124"/>
  <c r="H70" i="124"/>
  <c r="X54" i="124"/>
  <c r="L53" i="124"/>
  <c r="U80" i="124"/>
  <c r="AA65" i="124"/>
  <c r="AH64" i="124"/>
  <c r="AM71" i="124"/>
  <c r="AY45" i="124"/>
  <c r="AE74" i="124"/>
  <c r="AG88" i="124"/>
  <c r="BD73" i="124"/>
  <c r="W143" i="124"/>
  <c r="S51" i="124"/>
  <c r="AO128" i="124"/>
  <c r="AY68" i="124"/>
  <c r="X83" i="124"/>
  <c r="K133" i="124"/>
  <c r="AT79" i="124"/>
  <c r="BC78" i="124"/>
  <c r="T130" i="124"/>
  <c r="BA130" i="124"/>
  <c r="BG48" i="124"/>
  <c r="V103" i="124"/>
  <c r="BG49" i="124"/>
  <c r="AL116" i="124"/>
  <c r="I115" i="124"/>
  <c r="BH136" i="124"/>
  <c r="Y77" i="124"/>
  <c r="AP48" i="124"/>
  <c r="D60" i="124"/>
  <c r="BE149" i="124"/>
  <c r="BH64" i="124"/>
  <c r="C119" i="124"/>
  <c r="AE135" i="124"/>
  <c r="T125" i="124"/>
  <c r="AU88" i="124"/>
  <c r="BA73" i="124"/>
  <c r="BU41" i="124"/>
  <c r="AI77" i="124"/>
  <c r="BH89" i="124"/>
  <c r="AM52" i="124"/>
  <c r="H142" i="124"/>
  <c r="G128" i="124"/>
  <c r="AX74" i="124"/>
  <c r="AJ74" i="124"/>
  <c r="BA79" i="124"/>
  <c r="AN78" i="124"/>
  <c r="C83" i="124"/>
  <c r="BC63" i="124"/>
  <c r="V48" i="124"/>
  <c r="AX127" i="124"/>
  <c r="T64" i="124"/>
  <c r="P85" i="124"/>
  <c r="AH83" i="124"/>
  <c r="F53" i="124"/>
  <c r="AA49" i="124"/>
  <c r="BA58" i="124"/>
  <c r="AO67" i="124"/>
  <c r="BH77" i="124"/>
  <c r="AU55" i="124"/>
  <c r="AG63" i="124"/>
  <c r="AP60" i="124"/>
  <c r="AE91" i="124"/>
  <c r="X74" i="124"/>
  <c r="AG50" i="124"/>
  <c r="AS77" i="124"/>
  <c r="AW119" i="124"/>
  <c r="AI69" i="124"/>
  <c r="AB55" i="124"/>
  <c r="BF127" i="124"/>
  <c r="A89" i="124"/>
  <c r="AF56" i="124"/>
  <c r="BC59" i="124"/>
  <c r="R83" i="124"/>
  <c r="J46" i="124"/>
  <c r="Y108" i="124"/>
  <c r="BA78" i="124"/>
  <c r="I83" i="124"/>
  <c r="V87" i="124"/>
  <c r="D47" i="124"/>
  <c r="L70" i="124"/>
  <c r="AW52" i="124"/>
  <c r="P53" i="124"/>
  <c r="AN86" i="124"/>
  <c r="BC80" i="124"/>
  <c r="D117" i="124"/>
  <c r="I127" i="124"/>
  <c r="Z125" i="124"/>
  <c r="BE83" i="124"/>
  <c r="AV112" i="124"/>
  <c r="C72" i="124"/>
  <c r="AO52" i="124"/>
  <c r="O87" i="124"/>
  <c r="T80" i="124"/>
  <c r="C129" i="124"/>
  <c r="G122" i="124"/>
  <c r="N63" i="124"/>
  <c r="AL87" i="124"/>
  <c r="C69" i="124"/>
  <c r="S64" i="124"/>
  <c r="AU132" i="124"/>
  <c r="C48" i="124"/>
  <c r="Y120" i="124"/>
  <c r="K77" i="124"/>
  <c r="M72" i="124"/>
  <c r="M112" i="124"/>
  <c r="J55" i="124"/>
  <c r="L74" i="124"/>
  <c r="AX113" i="124"/>
  <c r="AY51" i="124"/>
  <c r="BB88" i="124"/>
  <c r="BE135" i="124"/>
  <c r="AC74" i="124"/>
  <c r="P89" i="124"/>
  <c r="J89" i="124"/>
  <c r="AI146" i="124"/>
  <c r="AD47" i="124"/>
  <c r="AI75" i="124"/>
  <c r="BF56" i="124"/>
  <c r="E73" i="124"/>
  <c r="B64" i="124"/>
  <c r="M68" i="124"/>
  <c r="Z68" i="124"/>
  <c r="AY59" i="124"/>
  <c r="AJ116" i="124"/>
  <c r="AP70" i="124"/>
  <c r="AT71" i="124"/>
  <c r="I60" i="124"/>
  <c r="AE88" i="124"/>
  <c r="BG54" i="124"/>
  <c r="J87" i="124"/>
  <c r="AW133" i="124"/>
  <c r="AA81" i="124"/>
  <c r="B77" i="124"/>
  <c r="U69" i="124"/>
  <c r="BE70" i="124"/>
  <c r="AT58" i="124"/>
  <c r="W146" i="124"/>
  <c r="AZ59" i="124"/>
  <c r="BG74" i="124"/>
  <c r="C87" i="124"/>
  <c r="AM81" i="124"/>
  <c r="AF144" i="124"/>
  <c r="AZ66" i="124"/>
  <c r="J63" i="124"/>
  <c r="R73" i="124"/>
  <c r="AE65" i="124"/>
  <c r="BA132" i="124"/>
  <c r="AN148" i="124"/>
  <c r="BE82" i="124"/>
  <c r="AQ147" i="124"/>
  <c r="W147" i="124"/>
  <c r="Z89" i="124"/>
  <c r="BG83" i="124"/>
  <c r="J73" i="124"/>
  <c r="AC71" i="124"/>
  <c r="C56" i="124"/>
  <c r="AK60" i="124"/>
  <c r="AG84" i="124"/>
  <c r="BC55" i="124"/>
  <c r="AT133" i="124"/>
  <c r="AC65" i="124"/>
  <c r="AH45" i="124"/>
  <c r="I71" i="124"/>
  <c r="BA85" i="124"/>
  <c r="AT53" i="124"/>
  <c r="AJ81" i="124"/>
  <c r="B83" i="124"/>
  <c r="BF63" i="124"/>
  <c r="AC63" i="124"/>
  <c r="M76" i="124"/>
  <c r="I74" i="124"/>
  <c r="P51" i="124"/>
  <c r="AN56" i="124"/>
  <c r="AC136" i="124"/>
  <c r="J128" i="124"/>
  <c r="AV49" i="124"/>
  <c r="S145" i="124"/>
  <c r="D144" i="124"/>
  <c r="C130" i="124"/>
  <c r="BB90" i="124"/>
  <c r="D123" i="124"/>
  <c r="AW113" i="124"/>
  <c r="AD145" i="124"/>
  <c r="AN83" i="124"/>
  <c r="AH72" i="124"/>
  <c r="F136" i="124"/>
  <c r="T72" i="124"/>
  <c r="A63" i="124"/>
  <c r="AI64" i="124"/>
  <c r="BE85" i="124"/>
  <c r="Z75" i="124"/>
  <c r="A88" i="124"/>
  <c r="AU89" i="124"/>
  <c r="AY121" i="124"/>
  <c r="AE81" i="124"/>
  <c r="BD49" i="124"/>
  <c r="Y73" i="124"/>
  <c r="AD74" i="124"/>
  <c r="BH63" i="124"/>
  <c r="AM89" i="124"/>
  <c r="AF78" i="124"/>
  <c r="K79" i="124"/>
  <c r="G62" i="124"/>
  <c r="M50" i="124"/>
  <c r="T84" i="124"/>
  <c r="AH55" i="124"/>
  <c r="BD117" i="124"/>
  <c r="AK128" i="124"/>
  <c r="BH86" i="124"/>
  <c r="AP141" i="124"/>
  <c r="D62" i="124"/>
  <c r="V77" i="124"/>
  <c r="E80" i="124"/>
  <c r="Z83" i="124"/>
  <c r="AJ57" i="124"/>
  <c r="AT49" i="124"/>
  <c r="AC73" i="124"/>
  <c r="AY91" i="124"/>
  <c r="D67" i="124"/>
  <c r="AX87" i="124"/>
  <c r="AY107" i="124"/>
  <c r="V90" i="124"/>
  <c r="I62" i="124"/>
  <c r="AE62" i="124"/>
  <c r="AA148" i="124"/>
  <c r="AA136" i="124"/>
  <c r="N75" i="124"/>
  <c r="AW72" i="124"/>
  <c r="BB91" i="124"/>
  <c r="X135" i="124"/>
  <c r="BA86" i="124"/>
  <c r="B78" i="124"/>
  <c r="L119" i="124"/>
  <c r="AI46" i="124"/>
  <c r="T144" i="124"/>
  <c r="BC143" i="124"/>
  <c r="AU58" i="124"/>
  <c r="BB81" i="124"/>
  <c r="L147" i="124"/>
  <c r="AO84" i="124"/>
  <c r="BF136" i="124"/>
  <c r="AA53" i="124"/>
  <c r="J88" i="124"/>
  <c r="H83" i="124"/>
  <c r="AU124" i="124"/>
  <c r="AW71" i="124"/>
  <c r="AY87" i="124"/>
  <c r="Y135" i="124"/>
  <c r="E65" i="124"/>
  <c r="E111" i="124"/>
  <c r="AN48" i="124"/>
  <c r="AE52" i="124"/>
  <c r="V85" i="124"/>
  <c r="Z111" i="124"/>
  <c r="O63" i="124"/>
  <c r="C147" i="124"/>
  <c r="AQ72" i="124"/>
  <c r="AA59" i="124"/>
  <c r="Y87" i="124"/>
  <c r="R131" i="124"/>
  <c r="J75" i="124"/>
  <c r="AI126" i="124"/>
  <c r="P106" i="124"/>
  <c r="O78" i="124"/>
  <c r="I76" i="124"/>
  <c r="Y60" i="124"/>
  <c r="W122" i="124"/>
  <c r="AY77" i="124"/>
  <c r="AJ64" i="124"/>
  <c r="H87" i="124"/>
  <c r="C64" i="124"/>
  <c r="AZ77" i="124"/>
  <c r="X80" i="124"/>
  <c r="D76" i="124"/>
  <c r="A69" i="124"/>
  <c r="J85" i="124"/>
  <c r="AB88" i="124"/>
  <c r="BC82" i="124"/>
  <c r="J126" i="124"/>
  <c r="BB135" i="124"/>
  <c r="BF50" i="124"/>
  <c r="T85" i="124"/>
  <c r="E85" i="124"/>
  <c r="AZ63" i="124"/>
  <c r="BH70" i="124"/>
  <c r="AV75" i="124"/>
  <c r="D46" i="124"/>
  <c r="AY114" i="124"/>
  <c r="AJ77" i="124"/>
  <c r="B74" i="124"/>
  <c r="AA71" i="124"/>
  <c r="I132" i="124"/>
  <c r="C52" i="124"/>
  <c r="AN85" i="124"/>
  <c r="Y78" i="124"/>
  <c r="AX149" i="124"/>
  <c r="X116" i="124"/>
  <c r="AS61" i="124"/>
  <c r="D63" i="124"/>
  <c r="BG73" i="124"/>
  <c r="C49" i="124"/>
  <c r="AM70" i="124"/>
  <c r="A61" i="124"/>
  <c r="AC76" i="124"/>
  <c r="BH81" i="124"/>
  <c r="AA72" i="124"/>
  <c r="AV81" i="124"/>
  <c r="AX72" i="124"/>
  <c r="AJ68" i="124"/>
  <c r="M85" i="124"/>
  <c r="AO62" i="124"/>
  <c r="B82" i="124"/>
  <c r="AH132" i="124"/>
  <c r="AV70" i="124"/>
  <c r="AW147" i="124"/>
  <c r="AW146" i="124"/>
  <c r="AY49" i="124"/>
  <c r="C82" i="124"/>
  <c r="X77" i="124"/>
  <c r="AI50" i="124"/>
  <c r="M75" i="124"/>
  <c r="AH80" i="124"/>
  <c r="AD61" i="124"/>
  <c r="AB48" i="124"/>
  <c r="Y142" i="124"/>
  <c r="AV123" i="124"/>
  <c r="AO89" i="124"/>
  <c r="P79" i="124"/>
  <c r="D133" i="124"/>
  <c r="AK75" i="124"/>
  <c r="AU114" i="124"/>
  <c r="AO149" i="124"/>
  <c r="G46" i="124"/>
  <c r="X63" i="124"/>
  <c r="J59" i="124"/>
  <c r="BE108" i="124"/>
  <c r="BF109" i="124"/>
  <c r="J74" i="124"/>
  <c r="C54" i="124"/>
  <c r="AG124" i="124"/>
  <c r="Y88" i="124"/>
  <c r="G88" i="124"/>
  <c r="U108" i="124"/>
  <c r="E67" i="124"/>
  <c r="V67" i="124"/>
  <c r="AR83" i="124"/>
  <c r="AP67" i="124"/>
  <c r="AL110" i="124"/>
  <c r="AP78" i="124"/>
  <c r="AF66" i="124"/>
  <c r="BD134" i="124"/>
  <c r="Q61" i="124"/>
  <c r="AH87" i="124"/>
  <c r="AU51" i="124"/>
  <c r="V83" i="124"/>
  <c r="AJ76" i="124"/>
  <c r="AG53" i="124"/>
  <c r="BD59" i="124"/>
  <c r="AZ143" i="124"/>
  <c r="S130" i="124"/>
  <c r="AO79" i="124"/>
  <c r="W65" i="124"/>
  <c r="Q84" i="124"/>
  <c r="Q73" i="124"/>
  <c r="AS46" i="124"/>
  <c r="AT106" i="124"/>
  <c r="O66" i="124"/>
  <c r="C141" i="124"/>
  <c r="BD45" i="124"/>
  <c r="F76" i="124"/>
  <c r="BD123" i="124"/>
  <c r="BH72" i="124"/>
  <c r="AC75" i="124"/>
  <c r="AF142" i="124"/>
  <c r="F124" i="124"/>
  <c r="T88" i="124"/>
  <c r="AB65" i="124"/>
  <c r="AZ51" i="124"/>
  <c r="BG119" i="124"/>
  <c r="L63" i="124"/>
  <c r="I50" i="124"/>
  <c r="I89" i="124"/>
  <c r="BF115" i="124"/>
  <c r="AO90" i="124"/>
  <c r="C88" i="124"/>
  <c r="C58" i="124"/>
  <c r="AY125" i="124"/>
  <c r="Y84" i="124"/>
  <c r="AH74" i="124"/>
  <c r="AH82" i="124"/>
  <c r="AN70" i="124"/>
  <c r="S66" i="124"/>
  <c r="AP59" i="124"/>
  <c r="W89" i="124"/>
  <c r="K82" i="124"/>
  <c r="T56" i="124"/>
  <c r="A87" i="124"/>
  <c r="K67" i="124"/>
  <c r="AI132" i="124"/>
  <c r="AM65" i="124"/>
  <c r="BH148" i="124"/>
  <c r="AM76" i="124"/>
  <c r="AH57" i="124"/>
  <c r="AY90" i="124"/>
  <c r="AY75" i="124"/>
  <c r="BC73" i="124"/>
  <c r="G90" i="124"/>
  <c r="AL83" i="124"/>
  <c r="Y74" i="124"/>
  <c r="BH78" i="124"/>
  <c r="AJ82" i="124"/>
  <c r="Z69" i="124"/>
  <c r="AS70" i="124"/>
  <c r="H49" i="124"/>
  <c r="AM147" i="124"/>
  <c r="F46" i="124"/>
  <c r="E63" i="124"/>
  <c r="S75" i="124"/>
  <c r="F87" i="124"/>
  <c r="T45" i="124"/>
  <c r="AG72" i="124"/>
  <c r="BC51" i="124"/>
  <c r="AZ87" i="124"/>
  <c r="AH89" i="124"/>
  <c r="AP134" i="124"/>
  <c r="AV148" i="124"/>
  <c r="AF58" i="124"/>
  <c r="BH122" i="124"/>
  <c r="AX88" i="124"/>
  <c r="AF146" i="124"/>
  <c r="BG79" i="124"/>
  <c r="O129" i="124"/>
  <c r="BA54" i="124"/>
  <c r="AE142" i="124"/>
  <c r="U83" i="124"/>
  <c r="L108" i="124"/>
  <c r="B65" i="124"/>
  <c r="AF53" i="124"/>
  <c r="BG78" i="124"/>
  <c r="O119" i="124"/>
  <c r="M52" i="124"/>
  <c r="AX86" i="124"/>
  <c r="BA64" i="124"/>
  <c r="AZ84" i="124"/>
  <c r="AZ69" i="124"/>
  <c r="AT84" i="124"/>
  <c r="AR136" i="124"/>
  <c r="U59" i="124"/>
  <c r="AT90" i="124"/>
  <c r="AB129" i="124"/>
  <c r="J52" i="124"/>
  <c r="AY115" i="124"/>
  <c r="K138" i="124"/>
  <c r="AL76" i="124"/>
  <c r="Z136" i="124"/>
  <c r="AK89" i="124"/>
  <c r="AU143" i="124"/>
  <c r="D79" i="124"/>
  <c r="Y66" i="124"/>
  <c r="BH52" i="124"/>
  <c r="AR63" i="124"/>
  <c r="C91" i="124"/>
  <c r="AU65" i="124"/>
  <c r="AP53" i="124"/>
  <c r="AJ90" i="124"/>
  <c r="A50" i="124"/>
  <c r="AR111" i="124"/>
  <c r="AN82" i="124"/>
  <c r="BE86" i="124"/>
  <c r="J61" i="124"/>
  <c r="BC85" i="124"/>
  <c r="B73" i="124"/>
  <c r="BH91" i="124"/>
  <c r="D87" i="124"/>
  <c r="AH48" i="124"/>
  <c r="Y123" i="124"/>
  <c r="J129" i="124"/>
  <c r="AJ83" i="124"/>
  <c r="AK46" i="124"/>
  <c r="S80" i="124"/>
  <c r="AI90" i="124"/>
  <c r="BB112" i="124"/>
  <c r="BA144" i="124"/>
  <c r="AK45" i="124"/>
  <c r="C74" i="124"/>
  <c r="BG50" i="124"/>
  <c r="E143" i="124"/>
  <c r="AV145" i="124"/>
  <c r="AZ75" i="124"/>
  <c r="AL86" i="124"/>
  <c r="AF143" i="124"/>
  <c r="AK116" i="124"/>
  <c r="F65" i="124"/>
  <c r="AI119" i="124"/>
  <c r="AO61" i="124"/>
  <c r="A68" i="124"/>
  <c r="BD144" i="124"/>
  <c r="AW65" i="124"/>
  <c r="AN60" i="124"/>
  <c r="AY72" i="124"/>
  <c r="K91" i="124"/>
  <c r="AV59" i="124"/>
  <c r="K55" i="124"/>
  <c r="E83" i="124"/>
  <c r="AW134" i="124"/>
  <c r="O45" i="124"/>
  <c r="T77" i="124"/>
  <c r="BC67" i="124"/>
  <c r="BF82" i="124"/>
  <c r="AX82" i="124"/>
  <c r="AG75" i="124"/>
  <c r="BD67" i="124"/>
  <c r="BG117" i="124"/>
  <c r="N121" i="124"/>
  <c r="BA89" i="124"/>
  <c r="AD73" i="124"/>
  <c r="O60" i="124"/>
  <c r="AF83" i="124"/>
  <c r="B54" i="124"/>
  <c r="AB114" i="124"/>
  <c r="AK139" i="124"/>
  <c r="AK71" i="124"/>
  <c r="D83" i="124"/>
  <c r="D148" i="124"/>
  <c r="P57" i="124"/>
  <c r="Q54" i="124"/>
  <c r="BF69" i="124"/>
  <c r="BH120" i="124"/>
  <c r="BF119" i="124"/>
  <c r="S78" i="124"/>
  <c r="U81" i="124"/>
  <c r="BH145" i="124"/>
  <c r="AV82" i="124"/>
  <c r="Q87" i="124"/>
  <c r="W78" i="124"/>
  <c r="BD85" i="124"/>
  <c r="AN61" i="124"/>
  <c r="BA134" i="124"/>
  <c r="M80" i="124"/>
  <c r="AS59" i="124"/>
  <c r="O70" i="124"/>
  <c r="AA79" i="124"/>
  <c r="AC144" i="124"/>
  <c r="U91" i="124"/>
  <c r="AG45" i="124"/>
  <c r="AT64" i="124"/>
  <c r="AR143" i="124"/>
  <c r="AG119" i="124"/>
  <c r="S85" i="124"/>
  <c r="AA73" i="124"/>
  <c r="P131" i="124"/>
  <c r="AX140" i="124"/>
  <c r="AU77" i="124"/>
  <c r="C135" i="124"/>
  <c r="AC68" i="124"/>
  <c r="L79" i="124"/>
  <c r="K85" i="124"/>
  <c r="AP80" i="124"/>
  <c r="AQ131" i="124"/>
  <c r="AM83" i="124"/>
  <c r="S46" i="124"/>
  <c r="AI65" i="124"/>
  <c r="P127" i="124"/>
  <c r="U109" i="124"/>
  <c r="AE50" i="124"/>
  <c r="D103" i="124"/>
  <c r="AI85" i="124"/>
  <c r="BF85" i="124"/>
  <c r="C77" i="124"/>
  <c r="BD70" i="124"/>
  <c r="T49" i="124"/>
  <c r="AP91" i="124"/>
  <c r="R89" i="124"/>
  <c r="BB70" i="124"/>
  <c r="AU81" i="124"/>
  <c r="B76" i="124"/>
  <c r="AI80" i="124"/>
  <c r="K83" i="124"/>
  <c r="BA51" i="124"/>
  <c r="AP81" i="124"/>
  <c r="BG87" i="124"/>
  <c r="AB72" i="124"/>
  <c r="AU63" i="124"/>
  <c r="J66" i="124"/>
  <c r="R65" i="124"/>
  <c r="BH75" i="124"/>
  <c r="F81" i="124"/>
  <c r="AJ86" i="124"/>
  <c r="H135" i="124"/>
  <c r="S74" i="124"/>
  <c r="V72" i="124"/>
  <c r="Z51" i="124"/>
  <c r="AB77" i="124"/>
  <c r="N48" i="124"/>
  <c r="N135" i="124"/>
  <c r="AT70" i="124"/>
  <c r="AA138" i="124"/>
  <c r="AM78" i="124"/>
  <c r="AX81" i="124"/>
  <c r="P145" i="124"/>
  <c r="BC135" i="124"/>
  <c r="AI51" i="124"/>
  <c r="AC120" i="124"/>
  <c r="AT81" i="124"/>
  <c r="AU87" i="124"/>
  <c r="R63" i="124"/>
  <c r="D84" i="124"/>
  <c r="AP133" i="124"/>
  <c r="AX79" i="124"/>
  <c r="AG105" i="124"/>
  <c r="AZ141" i="124"/>
  <c r="I70" i="124"/>
  <c r="K51" i="124"/>
  <c r="H90" i="124"/>
  <c r="AQ55" i="124"/>
  <c r="D50" i="124"/>
  <c r="BF52" i="124"/>
  <c r="O145" i="124"/>
  <c r="W134" i="124"/>
  <c r="E64" i="124"/>
  <c r="BB86" i="124"/>
  <c r="AZ125" i="124"/>
  <c r="AM87" i="124"/>
  <c r="BG60" i="124"/>
  <c r="O138" i="124"/>
  <c r="AB46" i="124"/>
  <c r="AP49" i="124"/>
  <c r="AV80" i="124"/>
  <c r="F109" i="124"/>
  <c r="G87" i="124"/>
  <c r="N47" i="124"/>
  <c r="D72" i="124"/>
  <c r="AT56" i="124"/>
  <c r="AR85" i="124"/>
  <c r="K124" i="124"/>
  <c r="BF80" i="124"/>
  <c r="AR79" i="124"/>
  <c r="AT76" i="124"/>
  <c r="B138" i="124"/>
  <c r="AY85" i="124"/>
  <c r="AZ85" i="124"/>
  <c r="W85" i="124"/>
  <c r="P48" i="124"/>
  <c r="T46" i="124"/>
  <c r="H71" i="124"/>
  <c r="AL146" i="124"/>
  <c r="AK126" i="124"/>
  <c r="P119" i="124"/>
  <c r="AX89" i="124"/>
  <c r="AU49" i="124"/>
  <c r="AM49" i="124"/>
  <c r="BH68" i="124"/>
  <c r="Y54" i="124"/>
  <c r="R129" i="124"/>
  <c r="L86" i="124"/>
  <c r="AJ91" i="124"/>
  <c r="AN80" i="124"/>
  <c r="U53" i="124"/>
  <c r="V80" i="124"/>
  <c r="I90" i="124"/>
  <c r="X67" i="124"/>
  <c r="F143" i="124"/>
  <c r="AO86" i="124"/>
  <c r="AF88" i="124"/>
  <c r="F137" i="124"/>
  <c r="AM106" i="124"/>
  <c r="AS89" i="124"/>
  <c r="L57" i="124"/>
  <c r="AN91" i="124"/>
  <c r="K50" i="124"/>
  <c r="K49" i="124"/>
  <c r="A71" i="124"/>
  <c r="BE67" i="124"/>
  <c r="AL72" i="124"/>
  <c r="Y146" i="124"/>
  <c r="AW84" i="124"/>
  <c r="AY86" i="124"/>
  <c r="AY80" i="124"/>
  <c r="W145" i="124"/>
  <c r="A52" i="124"/>
  <c r="K87" i="124"/>
  <c r="AA122" i="124"/>
  <c r="N78" i="124"/>
  <c r="AX90" i="124"/>
  <c r="B122" i="124"/>
  <c r="D61" i="124"/>
  <c r="AT77" i="124"/>
  <c r="Q83" i="124"/>
  <c r="AO65" i="124"/>
  <c r="L72" i="124"/>
  <c r="T79" i="124"/>
  <c r="AX134" i="124"/>
  <c r="AD83" i="124"/>
  <c r="I146" i="124"/>
  <c r="M22" i="105"/>
  <c r="AA54" i="124"/>
  <c r="AR82" i="124"/>
  <c r="AD86" i="124"/>
  <c r="AG90" i="124"/>
  <c r="AX85" i="124"/>
  <c r="AR77" i="124"/>
  <c r="AI79" i="124"/>
  <c r="L62" i="124"/>
  <c r="BH80" i="124"/>
  <c r="F49" i="124"/>
  <c r="AC86" i="124"/>
  <c r="AA68" i="124"/>
  <c r="S55" i="124"/>
  <c r="T62" i="124"/>
  <c r="AC84" i="124"/>
  <c r="AW117" i="124"/>
  <c r="A81" i="124"/>
  <c r="AA78" i="124"/>
  <c r="Q53" i="124"/>
  <c r="AA61" i="124"/>
  <c r="AN67" i="124"/>
  <c r="AA57" i="124"/>
  <c r="E90" i="124"/>
  <c r="Z86" i="124"/>
  <c r="Z85" i="124"/>
  <c r="AT73" i="124"/>
  <c r="R133" i="124"/>
  <c r="AC70" i="124"/>
  <c r="AX146" i="124"/>
  <c r="L58" i="124"/>
  <c r="AK51" i="124"/>
  <c r="R126" i="124"/>
  <c r="M57" i="124"/>
  <c r="B84" i="124"/>
  <c r="X68" i="124"/>
  <c r="I72" i="124"/>
  <c r="AJ70" i="124"/>
  <c r="R146" i="124"/>
  <c r="AW62" i="124"/>
  <c r="BC75" i="124"/>
  <c r="AZ56" i="124"/>
  <c r="M132" i="124"/>
  <c r="AZ123" i="124"/>
  <c r="Y63" i="124"/>
  <c r="B67" i="124"/>
  <c r="AS124" i="124"/>
  <c r="N140" i="124"/>
  <c r="BC142" i="124"/>
  <c r="T74" i="124"/>
  <c r="AG62" i="124"/>
  <c r="A86" i="124"/>
  <c r="AC110" i="124"/>
  <c r="AD78" i="124"/>
  <c r="Z63" i="124"/>
  <c r="AO55" i="124"/>
  <c r="AI62" i="124"/>
  <c r="A65" i="124"/>
  <c r="E106" i="124"/>
  <c r="AM85" i="124"/>
  <c r="BD63" i="124"/>
  <c r="AF111" i="124"/>
  <c r="AT69" i="124"/>
  <c r="BH90" i="124"/>
  <c r="O88" i="124"/>
  <c r="N77" i="124"/>
  <c r="P78" i="124"/>
  <c r="G79" i="124"/>
  <c r="AM61" i="124"/>
  <c r="AR66" i="124"/>
  <c r="X86" i="124"/>
  <c r="AG86" i="124"/>
  <c r="D74" i="124"/>
  <c r="X118" i="124"/>
  <c r="Y81" i="124"/>
  <c r="BE88" i="124"/>
  <c r="AI74" i="124"/>
  <c r="AZ62" i="124"/>
  <c r="K80" i="124"/>
  <c r="N149" i="124"/>
  <c r="B85" i="124"/>
  <c r="AU90" i="124"/>
  <c r="BA83" i="124"/>
  <c r="D65" i="124"/>
  <c r="F89" i="124"/>
  <c r="BD72" i="124"/>
  <c r="BF67" i="124"/>
  <c r="BG58" i="124"/>
  <c r="AX71" i="124"/>
  <c r="T142" i="124"/>
  <c r="BA45" i="124"/>
  <c r="P87" i="124"/>
  <c r="X131" i="124"/>
  <c r="G64" i="124"/>
  <c r="X128" i="124"/>
  <c r="P132" i="124"/>
  <c r="AA52" i="124"/>
  <c r="AF90" i="124"/>
  <c r="AP88" i="124"/>
  <c r="G133" i="124"/>
  <c r="A91" i="124"/>
  <c r="I118" i="124"/>
  <c r="BA87" i="124"/>
  <c r="V88" i="124"/>
  <c r="A66" i="124"/>
  <c r="G81" i="124"/>
  <c r="AJ63" i="124"/>
  <c r="AR76" i="124"/>
  <c r="BG72" i="124"/>
  <c r="I69" i="124"/>
  <c r="P47" i="124"/>
  <c r="AL48" i="124"/>
  <c r="H120" i="124"/>
  <c r="BF68" i="124"/>
  <c r="AE140" i="124"/>
  <c r="K71" i="124"/>
  <c r="BE74" i="124"/>
  <c r="AK86" i="124"/>
  <c r="BH53" i="124"/>
  <c r="B108" i="124"/>
  <c r="H45" i="124"/>
  <c r="AZ140" i="124"/>
  <c r="K105" i="124"/>
  <c r="AO137" i="124"/>
  <c r="Z62" i="124"/>
  <c r="BX99" i="124"/>
  <c r="U103" i="124"/>
  <c r="AM66" i="124"/>
  <c r="G147" i="124"/>
  <c r="AI60" i="124"/>
  <c r="J70" i="124"/>
  <c r="R62" i="124"/>
  <c r="AR139" i="124"/>
  <c r="K61" i="124"/>
  <c r="AT83" i="124"/>
  <c r="S88" i="124"/>
  <c r="P88" i="124"/>
  <c r="F77" i="124"/>
  <c r="Z90" i="124"/>
  <c r="AL66" i="124"/>
  <c r="AX62" i="124"/>
  <c r="O86" i="124"/>
  <c r="E144" i="124"/>
  <c r="AF86" i="124"/>
  <c r="BA75" i="124"/>
  <c r="AD69" i="124"/>
  <c r="W77" i="124"/>
  <c r="AR74" i="124"/>
  <c r="L87" i="124"/>
  <c r="AH90" i="124"/>
  <c r="AN121" i="124"/>
  <c r="AC87" i="124"/>
  <c r="BB72" i="124"/>
  <c r="AQ65" i="124"/>
  <c r="V51" i="124"/>
  <c r="BD133" i="124"/>
  <c r="F91" i="124"/>
  <c r="AA89" i="124"/>
  <c r="AQ89" i="124"/>
  <c r="T63" i="124"/>
  <c r="U86" i="124"/>
  <c r="W87" i="124"/>
  <c r="BD58" i="124"/>
  <c r="K86" i="124"/>
  <c r="AE51" i="124"/>
  <c r="AJ80" i="124"/>
  <c r="X75" i="124"/>
  <c r="AC132" i="124"/>
  <c r="R68" i="124"/>
  <c r="BF60" i="124"/>
  <c r="P72" i="124"/>
  <c r="AU70" i="124"/>
  <c r="AW69" i="124"/>
  <c r="S89" i="124"/>
  <c r="AN75" i="124"/>
  <c r="AQ63" i="124"/>
  <c r="BF66" i="124"/>
  <c r="AU120" i="124"/>
  <c r="AM77" i="124"/>
  <c r="M61" i="124"/>
  <c r="F64" i="124"/>
  <c r="AD84" i="124"/>
  <c r="AS76" i="124"/>
  <c r="O65" i="124"/>
  <c r="T91" i="124"/>
  <c r="AC56" i="124"/>
  <c r="H129" i="124"/>
  <c r="AY124" i="124"/>
  <c r="AC47" i="124"/>
  <c r="AA46" i="124"/>
  <c r="AJ53" i="124"/>
  <c r="X88" i="124"/>
  <c r="K75" i="124"/>
  <c r="X143" i="124"/>
  <c r="AK62" i="124"/>
  <c r="B133" i="124"/>
  <c r="U143" i="124"/>
  <c r="AG67" i="124"/>
  <c r="T67" i="124"/>
  <c r="V56" i="124"/>
  <c r="AW90" i="124"/>
  <c r="AJ85" i="124"/>
  <c r="AK74" i="124"/>
  <c r="P147" i="124"/>
  <c r="Z139" i="124"/>
  <c r="X65" i="124"/>
  <c r="AU71" i="124"/>
  <c r="AH69" i="124"/>
  <c r="AF67" i="124"/>
  <c r="O47" i="124"/>
  <c r="Y49" i="124"/>
  <c r="BB52" i="124"/>
  <c r="P54" i="124"/>
  <c r="AK52" i="124"/>
  <c r="S61" i="124"/>
  <c r="AB85" i="124"/>
  <c r="AB136" i="124"/>
  <c r="AP66" i="124"/>
  <c r="Q81" i="124"/>
  <c r="AK88" i="124"/>
  <c r="AS69" i="124"/>
  <c r="AG104" i="124"/>
  <c r="X69" i="124"/>
  <c r="P45" i="124"/>
  <c r="AE131" i="124"/>
  <c r="AK68" i="124"/>
  <c r="J137" i="124"/>
  <c r="AT61" i="124"/>
  <c r="BC50" i="124"/>
  <c r="AD54" i="124"/>
  <c r="AG81" i="124"/>
  <c r="CB99" i="124"/>
  <c r="AT108" i="124"/>
  <c r="AB144" i="124"/>
  <c r="BV99" i="124"/>
  <c r="AN64" i="124"/>
  <c r="AG69" i="124"/>
  <c r="AT82" i="124"/>
  <c r="M63" i="124"/>
  <c r="BB61" i="124"/>
  <c r="G70" i="124"/>
  <c r="BH46" i="124"/>
  <c r="C55" i="124"/>
  <c r="BB77" i="124"/>
  <c r="AV76" i="124"/>
  <c r="AC83" i="124"/>
  <c r="A83" i="124"/>
  <c r="AI81" i="124"/>
  <c r="N91" i="124"/>
  <c r="R57" i="124"/>
  <c r="AB74" i="124"/>
  <c r="BG82" i="124"/>
  <c r="BB62" i="124"/>
  <c r="AG85" i="124"/>
  <c r="AS65" i="124"/>
  <c r="J49" i="124"/>
  <c r="L46" i="124"/>
  <c r="S58" i="124"/>
  <c r="N45" i="124"/>
  <c r="BA67" i="124"/>
  <c r="X55" i="124"/>
  <c r="G72" i="124"/>
  <c r="F149" i="124"/>
  <c r="V76" i="124"/>
  <c r="R70" i="124"/>
  <c r="I113" i="124"/>
  <c r="K57" i="124"/>
  <c r="AF45" i="124"/>
  <c r="W83" i="124"/>
  <c r="L132" i="124"/>
  <c r="Z120" i="124"/>
  <c r="AO71" i="124"/>
  <c r="AW57" i="124"/>
  <c r="AA55" i="124"/>
  <c r="C128" i="124"/>
  <c r="G75" i="124"/>
  <c r="L77" i="124"/>
  <c r="AI57" i="124"/>
  <c r="Y70" i="124"/>
  <c r="AZ91" i="124"/>
  <c r="BH84" i="124"/>
  <c r="AZ47" i="124"/>
  <c r="BC65" i="124"/>
  <c r="Z50" i="124"/>
  <c r="BD47" i="124"/>
  <c r="R66" i="124"/>
  <c r="AN49" i="124"/>
  <c r="S53" i="124"/>
  <c r="AW68" i="124"/>
  <c r="AF148" i="124"/>
  <c r="I84" i="124"/>
  <c r="Y91" i="124"/>
  <c r="AN66" i="124"/>
  <c r="AU79" i="124"/>
  <c r="AM45" i="124"/>
  <c r="B89" i="124"/>
  <c r="L78" i="124"/>
  <c r="AE144" i="124"/>
  <c r="AR144" i="124"/>
  <c r="M77" i="124"/>
  <c r="G76" i="124"/>
  <c r="W75" i="124"/>
  <c r="BD89" i="124"/>
  <c r="AP50" i="124"/>
  <c r="AW51" i="124"/>
  <c r="BE69" i="124"/>
  <c r="AV65" i="124"/>
  <c r="AZ131" i="124"/>
  <c r="AV131" i="124"/>
  <c r="AY78" i="124"/>
  <c r="F73" i="124"/>
  <c r="J76" i="124"/>
  <c r="AQ90" i="124"/>
  <c r="BB59" i="124"/>
  <c r="BA125" i="124"/>
  <c r="S72" i="124"/>
  <c r="M47" i="124"/>
  <c r="AP82" i="124"/>
  <c r="S82" i="124"/>
  <c r="AY50" i="124"/>
  <c r="AL104" i="124"/>
  <c r="AF105" i="124"/>
  <c r="AX80" i="124"/>
  <c r="AK138" i="124"/>
  <c r="O114" i="124"/>
  <c r="BF70" i="124"/>
  <c r="BD84" i="124"/>
  <c r="AT57" i="124"/>
  <c r="BH71" i="124"/>
  <c r="Q77" i="124"/>
  <c r="P142" i="124"/>
  <c r="J47" i="124"/>
  <c r="AD144" i="124"/>
  <c r="AI114" i="124"/>
  <c r="AL77" i="124"/>
  <c r="BA140" i="124"/>
  <c r="H61" i="124"/>
  <c r="AA129" i="124"/>
  <c r="AX91" i="124"/>
  <c r="AG77" i="124"/>
  <c r="AI113" i="124"/>
  <c r="N69" i="124"/>
  <c r="AO110" i="124"/>
  <c r="M49" i="124"/>
  <c r="AS87" i="124"/>
  <c r="F86" i="124"/>
  <c r="AC62" i="124"/>
  <c r="AF87" i="124"/>
  <c r="AT74" i="124"/>
  <c r="AP61" i="124"/>
  <c r="N87" i="124"/>
  <c r="P58" i="124"/>
  <c r="D68" i="124"/>
  <c r="AK56" i="124"/>
  <c r="AN72" i="124"/>
  <c r="BF48" i="124"/>
  <c r="A78" i="124"/>
  <c r="D82" i="124"/>
  <c r="A90" i="124"/>
  <c r="AK58" i="124"/>
  <c r="AJ54" i="124"/>
  <c r="F72" i="124"/>
  <c r="H56" i="124"/>
  <c r="BC88" i="124"/>
  <c r="V91" i="124"/>
  <c r="M130" i="124"/>
  <c r="AR87" i="124"/>
  <c r="D69" i="124"/>
  <c r="AM86" i="124"/>
  <c r="AP89" i="124"/>
  <c r="BG91" i="124"/>
  <c r="AJ143" i="124"/>
  <c r="AC60" i="124"/>
  <c r="E75" i="124"/>
  <c r="AJ47" i="124"/>
  <c r="AP77" i="124"/>
  <c r="BD62" i="124"/>
  <c r="AD72" i="124"/>
  <c r="G83" i="124"/>
  <c r="AM142" i="124"/>
  <c r="AD76" i="124"/>
  <c r="P60" i="124"/>
  <c r="M83" i="124"/>
  <c r="V65" i="124"/>
  <c r="BA69" i="124"/>
  <c r="AX60" i="124"/>
  <c r="AS85" i="124"/>
  <c r="P128" i="124"/>
  <c r="AS86" i="124"/>
  <c r="BW99" i="124"/>
  <c r="AQ70" i="124"/>
  <c r="AX61" i="124"/>
  <c r="AG68" i="124"/>
  <c r="AM55" i="124"/>
  <c r="U85" i="124"/>
  <c r="E91" i="124"/>
  <c r="BE76" i="124"/>
  <c r="BG85" i="124"/>
  <c r="AR69" i="124"/>
  <c r="AL78" i="124"/>
  <c r="I56" i="124"/>
  <c r="W68" i="124"/>
  <c r="BB84" i="124"/>
  <c r="AV56" i="124"/>
  <c r="Z81" i="124"/>
  <c r="BY99" i="124"/>
  <c r="AD59" i="124"/>
  <c r="N81" i="124"/>
  <c r="AA69" i="124"/>
  <c r="X51" i="124"/>
  <c r="AT47" i="124"/>
  <c r="E47" i="124"/>
  <c r="AD143" i="124"/>
  <c r="K88" i="124"/>
  <c r="H119" i="124"/>
  <c r="AG76" i="124"/>
  <c r="P74" i="124"/>
  <c r="AH124" i="124"/>
  <c r="N131" i="124"/>
  <c r="D91" i="124"/>
  <c r="AI128" i="124"/>
  <c r="BG77" i="124"/>
  <c r="AM128" i="124"/>
  <c r="BB71" i="124"/>
  <c r="AK69" i="124"/>
  <c r="AC91" i="124"/>
  <c r="BH48" i="124"/>
  <c r="AE63" i="124"/>
  <c r="V70" i="124"/>
  <c r="Q86" i="124"/>
  <c r="AA75" i="124"/>
  <c r="Z144" i="124"/>
  <c r="Y48" i="124"/>
  <c r="AU68" i="124"/>
  <c r="AB127" i="124"/>
  <c r="K78" i="124"/>
  <c r="BZ99" i="124"/>
  <c r="AT99" i="124"/>
  <c r="Z104" i="124"/>
  <c r="BD61" i="124"/>
  <c r="B81" i="124"/>
  <c r="AU115" i="124"/>
  <c r="AC103" i="124"/>
  <c r="AM80" i="124"/>
  <c r="AV71" i="124"/>
  <c r="AD81" i="124"/>
  <c r="AG66" i="124"/>
  <c r="Q74" i="124"/>
  <c r="Z84" i="124"/>
  <c r="V89" i="124"/>
  <c r="K73" i="124"/>
  <c r="U61" i="124"/>
  <c r="G80" i="124"/>
  <c r="AH49" i="124"/>
  <c r="Q124" i="124"/>
  <c r="AF48" i="124"/>
  <c r="A77" i="124"/>
  <c r="AL112" i="124"/>
  <c r="BD83" i="124"/>
  <c r="AT147" i="124"/>
  <c r="M87" i="124"/>
  <c r="N89" i="124"/>
  <c r="Z79" i="124"/>
  <c r="BD55" i="124"/>
  <c r="AL70" i="124"/>
  <c r="Q64" i="124"/>
  <c r="G54" i="124"/>
  <c r="AP74" i="124"/>
  <c r="J72" i="124"/>
  <c r="AL130" i="124"/>
  <c r="BG71" i="124"/>
  <c r="N65" i="124"/>
  <c r="AN65" i="124"/>
  <c r="AE138" i="124"/>
  <c r="AW88" i="124"/>
  <c r="AQ71" i="124"/>
  <c r="AI48" i="124"/>
  <c r="BF149" i="124"/>
  <c r="T82" i="124"/>
  <c r="R46" i="124"/>
  <c r="G85" i="124"/>
  <c r="AW89" i="124"/>
  <c r="BG88" i="124"/>
  <c r="BB79" i="124"/>
  <c r="AB89" i="124"/>
  <c r="BB87" i="124"/>
  <c r="D86" i="124"/>
  <c r="L76" i="124"/>
  <c r="AC69" i="124"/>
  <c r="AV119" i="124"/>
  <c r="C68" i="124"/>
  <c r="AV78" i="124"/>
  <c r="BB66" i="124"/>
  <c r="AU72" i="124"/>
  <c r="AJ59" i="124"/>
  <c r="W50" i="124"/>
  <c r="AS47" i="124"/>
  <c r="B87" i="124"/>
  <c r="N90" i="124"/>
  <c r="BE55" i="124"/>
  <c r="AD141" i="124"/>
  <c r="AS90" i="124"/>
  <c r="S73" i="124"/>
  <c r="AQ69" i="124"/>
  <c r="L71" i="124"/>
  <c r="BH123" i="124"/>
  <c r="A58" i="124"/>
  <c r="R78" i="124"/>
  <c r="O46" i="124"/>
  <c r="AQ79" i="124"/>
  <c r="BA112" i="124"/>
  <c r="BC53" i="124"/>
  <c r="K90" i="124"/>
  <c r="S118" i="124"/>
  <c r="I80" i="124"/>
  <c r="N139" i="124"/>
  <c r="AX50" i="124"/>
  <c r="AW75" i="124"/>
  <c r="AA90" i="124"/>
  <c r="G50" i="124"/>
  <c r="AB82" i="124"/>
  <c r="AQ73" i="124"/>
  <c r="AN68" i="124"/>
  <c r="P90" i="124"/>
  <c r="H68" i="124"/>
  <c r="AH79" i="124"/>
  <c r="O73" i="124"/>
  <c r="C140" i="124"/>
  <c r="BU99" i="124"/>
  <c r="AN123" i="124"/>
  <c r="BB76" i="124"/>
  <c r="AR47" i="124"/>
  <c r="AU109" i="124"/>
  <c r="BA91" i="124"/>
  <c r="Y56" i="124"/>
  <c r="BT41" i="124"/>
  <c r="T116" i="124"/>
  <c r="H75" i="124"/>
  <c r="I75" i="124"/>
  <c r="AS68" i="124"/>
  <c r="B52" i="124"/>
  <c r="Q135" i="124"/>
  <c r="AG126" i="124"/>
  <c r="J78" i="124"/>
  <c r="W88" i="124"/>
  <c r="AK50" i="124"/>
  <c r="BA77" i="124"/>
  <c r="H125" i="124"/>
  <c r="AX122" i="124"/>
  <c r="AA76" i="124"/>
  <c r="Z54" i="124"/>
  <c r="H147" i="124"/>
  <c r="AM90" i="124"/>
  <c r="AW91" i="124"/>
  <c r="AB104" i="124"/>
  <c r="F148" i="124"/>
  <c r="AX141" i="124"/>
  <c r="AD91" i="124"/>
  <c r="M144" i="124"/>
  <c r="T73" i="124"/>
  <c r="AT60" i="124"/>
  <c r="T57" i="124"/>
  <c r="C146" i="124"/>
  <c r="N73" i="124"/>
  <c r="C115" i="124"/>
  <c r="AJ147" i="124"/>
  <c r="Q123" i="124"/>
  <c r="L116" i="124"/>
  <c r="AS136" i="124"/>
  <c r="AA45" i="124"/>
  <c r="AP72" i="124"/>
  <c r="AE73" i="124"/>
  <c r="Y69" i="124"/>
  <c r="BF78" i="124"/>
  <c r="Q91" i="124"/>
  <c r="AO54" i="124"/>
  <c r="E74" i="124"/>
  <c r="AM48" i="124"/>
  <c r="E124" i="124"/>
  <c r="AY55" i="124"/>
  <c r="P65" i="124"/>
  <c r="M88" i="124"/>
  <c r="V59" i="124"/>
  <c r="BD54" i="124"/>
  <c r="AD45" i="124"/>
  <c r="AG47" i="124"/>
  <c r="Z82" i="124"/>
  <c r="AQ68" i="124"/>
  <c r="AG46" i="124"/>
  <c r="BH131" i="124"/>
  <c r="M79" i="124"/>
  <c r="AQ77" i="124"/>
  <c r="AF65" i="124"/>
  <c r="C125" i="124"/>
  <c r="Z77" i="124"/>
  <c r="X130" i="124"/>
  <c r="AJ61" i="124"/>
  <c r="AY141" i="124"/>
  <c r="Y71" i="124"/>
  <c r="K54" i="124"/>
  <c r="BF53" i="124"/>
  <c r="BF143" i="124"/>
  <c r="V78" i="124"/>
  <c r="L68" i="124"/>
  <c r="C89" i="124"/>
  <c r="AT45" i="124"/>
  <c r="U73" i="124"/>
  <c r="G78" i="124"/>
  <c r="AD89" i="124"/>
  <c r="BH83" i="124"/>
  <c r="CA99" i="124"/>
  <c r="BF88" i="124"/>
  <c r="AK136" i="124"/>
  <c r="BF108" i="124"/>
  <c r="X73" i="124"/>
  <c r="BC79" i="124"/>
  <c r="X78" i="124"/>
  <c r="AS145" i="124"/>
  <c r="B46" i="124"/>
  <c r="Y83" i="124"/>
  <c r="AW47" i="124"/>
  <c r="AM88" i="124"/>
  <c r="AR90" i="124"/>
  <c r="BF71" i="124"/>
  <c r="Q149" i="124"/>
  <c r="N88" i="124"/>
  <c r="AX53" i="124"/>
  <c r="N83" i="124"/>
  <c r="AZ79" i="124"/>
  <c r="AU52" i="124"/>
  <c r="X45" i="124"/>
  <c r="AR52" i="124"/>
  <c r="M48" i="124"/>
  <c r="AB87" i="124"/>
  <c r="A84" i="124"/>
  <c r="AH59" i="124"/>
  <c r="M78" i="124"/>
  <c r="BB63" i="124"/>
  <c r="W76" i="124"/>
  <c r="T76" i="124"/>
  <c r="AP54" i="124"/>
  <c r="BH67" i="124"/>
  <c r="R60" i="124"/>
  <c r="S76" i="124"/>
  <c r="AL45" i="124"/>
  <c r="U76" i="124"/>
  <c r="BC76" i="124"/>
  <c r="AY71" i="124"/>
  <c r="AD88" i="124"/>
  <c r="AS58" i="124"/>
  <c r="AP52" i="124"/>
  <c r="Y61" i="124"/>
  <c r="C81" i="124"/>
  <c r="AB78" i="124"/>
  <c r="AS64" i="124"/>
  <c r="AL55" i="124"/>
  <c r="M67" i="124"/>
  <c r="AF64" i="124"/>
  <c r="U65" i="124"/>
  <c r="T53" i="124"/>
  <c r="AU48" i="124"/>
  <c r="W82" i="124"/>
  <c r="E62" i="124"/>
  <c r="AI78" i="124"/>
  <c r="AR89" i="124"/>
  <c r="AL57" i="124"/>
  <c r="U89" i="124"/>
  <c r="J91" i="124"/>
  <c r="BA126" i="124"/>
  <c r="AZ60" i="124"/>
  <c r="AX69" i="124"/>
  <c r="F62" i="124"/>
  <c r="AK76" i="124"/>
  <c r="C80" i="124"/>
  <c r="C60" i="124"/>
  <c r="AL82" i="124"/>
  <c r="AD82" i="124"/>
  <c r="X84" i="124"/>
  <c r="F127" i="124"/>
  <c r="AQ49" i="124"/>
  <c r="K119" i="124"/>
  <c r="BH119" i="124"/>
  <c r="AI47" i="124"/>
  <c r="BA116" i="124"/>
  <c r="AO69" i="124"/>
  <c r="BD109" i="124"/>
  <c r="AE89" i="124"/>
  <c r="AQ45" i="124"/>
  <c r="BC86" i="124"/>
  <c r="L60" i="124"/>
  <c r="V61" i="124"/>
  <c r="I48" i="124"/>
  <c r="BB68" i="124"/>
  <c r="BA61" i="124"/>
  <c r="V45" i="124"/>
  <c r="I103" i="124"/>
  <c r="C59" i="124"/>
  <c r="I79" i="124"/>
  <c r="BF57" i="124"/>
  <c r="M71" i="124"/>
  <c r="M55" i="124"/>
  <c r="AR64" i="124"/>
  <c r="AJ149" i="124"/>
  <c r="S70" i="124"/>
  <c r="AE83" i="124"/>
  <c r="AK67" i="124"/>
  <c r="AQ78" i="124"/>
  <c r="T129" i="124"/>
  <c r="AX68" i="124"/>
  <c r="AZ67" i="124"/>
  <c r="AQ74" i="124"/>
  <c r="AA51" i="124"/>
  <c r="D51" i="124"/>
  <c r="AB83" i="124"/>
  <c r="E86" i="124"/>
  <c r="O50" i="124"/>
  <c r="V79" i="124"/>
  <c r="G126" i="124"/>
  <c r="AW149" i="124"/>
  <c r="D77" i="124"/>
  <c r="Y85" i="124"/>
  <c r="AJ60" i="124"/>
  <c r="AW143" i="124"/>
  <c r="H82" i="124"/>
  <c r="AU67" i="124"/>
  <c r="BB127" i="124"/>
  <c r="AZ90" i="124"/>
  <c r="D134" i="124"/>
  <c r="Z53" i="124"/>
  <c r="AT48" i="124"/>
  <c r="AC82" i="124"/>
  <c r="Q69" i="124"/>
  <c r="I77" i="124"/>
  <c r="E61" i="124"/>
  <c r="AI143" i="124"/>
  <c r="AC72" i="124"/>
  <c r="AU91" i="124"/>
  <c r="BE54" i="124"/>
  <c r="AH115" i="124"/>
  <c r="AI84" i="124"/>
  <c r="F138" i="124"/>
  <c r="H66" i="124"/>
  <c r="AG132" i="124"/>
  <c r="X48" i="124"/>
  <c r="AZ83" i="124"/>
  <c r="AM67" i="124"/>
  <c r="AG82" i="124"/>
  <c r="AN149" i="124"/>
  <c r="BB54" i="124"/>
  <c r="W62" i="124"/>
  <c r="AI72" i="124"/>
  <c r="AC146" i="124"/>
  <c r="AY89" i="124"/>
  <c r="BB55" i="124"/>
  <c r="L90" i="124"/>
  <c r="BG137" i="124"/>
  <c r="V139" i="124"/>
  <c r="J135" i="124"/>
  <c r="AM57" i="124"/>
  <c r="AQ46" i="124"/>
  <c r="AY64" i="124"/>
  <c r="AE80" i="124"/>
  <c r="T70" i="124"/>
  <c r="AX51" i="124"/>
  <c r="AY69" i="124"/>
  <c r="AN77" i="124"/>
  <c r="R88" i="124"/>
  <c r="AW87" i="124"/>
  <c r="F139" i="124"/>
  <c r="BA148" i="124"/>
  <c r="O69" i="124"/>
  <c r="B60" i="124"/>
  <c r="X61" i="124"/>
  <c r="J81" i="124"/>
  <c r="V82" i="124"/>
  <c r="AB47" i="124"/>
  <c r="E131" i="124"/>
  <c r="AL47" i="124"/>
  <c r="BG90" i="124"/>
  <c r="AS83" i="124"/>
  <c r="BE79" i="124"/>
  <c r="AZ46" i="124"/>
  <c r="BD74" i="124"/>
  <c r="L75" i="124"/>
  <c r="AL54" i="124"/>
  <c r="BF124" i="124"/>
  <c r="AI89" i="124"/>
  <c r="I81" i="124"/>
  <c r="J56" i="124"/>
  <c r="G59" i="124"/>
  <c r="AA64" i="124"/>
  <c r="BA70" i="124"/>
  <c r="AL80" i="124"/>
  <c r="W73" i="124"/>
  <c r="Y133" i="124"/>
  <c r="AR75" i="124"/>
  <c r="AX54" i="124"/>
  <c r="V123" i="124"/>
  <c r="AX148" i="124"/>
  <c r="AJ89" i="124"/>
  <c r="D78" i="124"/>
  <c r="C45" i="124"/>
  <c r="AU84" i="124"/>
  <c r="E87" i="124"/>
  <c r="AV66" i="124"/>
  <c r="F78" i="124"/>
  <c r="AH85" i="124"/>
  <c r="AJ50" i="124"/>
  <c r="AB76" i="124"/>
  <c r="Q52" i="124"/>
  <c r="K45" i="124"/>
  <c r="AB147" i="124"/>
  <c r="B55" i="124"/>
  <c r="BC54" i="124"/>
  <c r="AH52" i="124"/>
  <c r="U115" i="124"/>
  <c r="BE63" i="124"/>
  <c r="O72" i="124"/>
  <c r="AZ119" i="124"/>
  <c r="AF115" i="124"/>
  <c r="F75" i="124"/>
  <c r="AF55" i="124"/>
  <c r="B68" i="124"/>
  <c r="BD90" i="124"/>
  <c r="AY82" i="124"/>
  <c r="BC77" i="124"/>
  <c r="AV73" i="124"/>
  <c r="O80" i="124"/>
  <c r="L91" i="124"/>
  <c r="O75" i="124"/>
  <c r="Q62" i="124"/>
  <c r="M64" i="124"/>
  <c r="AO113" i="124"/>
  <c r="Q78" i="124"/>
  <c r="AA144" i="124"/>
  <c r="AK91" i="124"/>
  <c r="AL81" i="124"/>
  <c r="BD140" i="124"/>
  <c r="BE89" i="124"/>
  <c r="V53" i="124"/>
  <c r="X79" i="124"/>
  <c r="AP65" i="124"/>
  <c r="I148" i="124"/>
  <c r="M114" i="124"/>
  <c r="T136" i="124"/>
  <c r="AX47" i="124"/>
  <c r="AU147" i="124"/>
  <c r="AQ148" i="124"/>
  <c r="O52" i="124"/>
  <c r="I68" i="124"/>
  <c r="Q90" i="124"/>
  <c r="BF91" i="124"/>
  <c r="AF76" i="124"/>
  <c r="BR148" i="124" l="1"/>
  <c r="BQ143" i="124"/>
  <c r="BQ149" i="124"/>
  <c r="BS141" i="124"/>
  <c r="BR141" i="124"/>
  <c r="BN147" i="124"/>
  <c r="BT140" i="124"/>
  <c r="BR146" i="124"/>
  <c r="BT141" i="124"/>
  <c r="BR140" i="124"/>
  <c r="BP145" i="124"/>
  <c r="BP148" i="124"/>
  <c r="BT143" i="124"/>
  <c r="BQ146" i="124"/>
  <c r="BQ147" i="124"/>
  <c r="BR149" i="124"/>
  <c r="BS142" i="124"/>
  <c r="BN146" i="124"/>
  <c r="BR143" i="124"/>
  <c r="BP140" i="124"/>
  <c r="BR142" i="124"/>
  <c r="BP149" i="124"/>
  <c r="BQ148" i="124"/>
  <c r="BP142" i="124"/>
  <c r="BP146" i="124"/>
  <c r="BS148" i="124"/>
  <c r="BN140" i="124"/>
  <c r="BN142" i="124"/>
  <c r="BS144" i="124"/>
  <c r="BT146" i="124"/>
  <c r="BQ144" i="124"/>
  <c r="BR145" i="124"/>
  <c r="BN141" i="124"/>
  <c r="BP141" i="124"/>
  <c r="BR144" i="124"/>
  <c r="BS149" i="124"/>
  <c r="BS147" i="124"/>
  <c r="BS143" i="124"/>
  <c r="BT142" i="124"/>
  <c r="BT147" i="124"/>
  <c r="BS145" i="124"/>
  <c r="BQ140" i="124"/>
  <c r="BP143" i="124"/>
  <c r="BT149" i="124"/>
  <c r="BS146" i="124"/>
  <c r="BR147" i="124"/>
  <c r="BQ142" i="124"/>
  <c r="BT148" i="124"/>
  <c r="BP147" i="124"/>
  <c r="BS140" i="124"/>
  <c r="BN145" i="124"/>
  <c r="BN149" i="124"/>
  <c r="BT144" i="124"/>
  <c r="BN144" i="124"/>
  <c r="BQ145" i="124"/>
  <c r="BT145" i="124"/>
  <c r="BN148" i="124"/>
  <c r="BQ141" i="124"/>
  <c r="BN143" i="124"/>
  <c r="BP144" i="124"/>
  <c r="AK66" i="366"/>
  <c r="AR67" i="366"/>
  <c r="A83" i="369"/>
  <c r="A84" i="369" s="1"/>
  <c r="A85" i="369" s="1"/>
  <c r="A86" i="369" s="1"/>
  <c r="A87" i="369" s="1"/>
  <c r="A88" i="369" s="1"/>
  <c r="A89" i="369" s="1"/>
  <c r="A90" i="369" s="1"/>
  <c r="A91" i="369" s="1"/>
  <c r="A92" i="369" s="1"/>
  <c r="A93" i="369" s="1"/>
  <c r="A94" i="369" s="1"/>
  <c r="A95" i="369" s="1"/>
  <c r="A96" i="369" s="1"/>
  <c r="A97" i="369" s="1"/>
  <c r="A98" i="369" s="1"/>
  <c r="A100" i="369" s="1"/>
  <c r="A101" i="369" s="1"/>
  <c r="A102" i="369" s="1"/>
  <c r="A103" i="369" s="1"/>
  <c r="A104" i="369" s="1"/>
  <c r="BS63" i="369"/>
  <c r="V66" i="369"/>
  <c r="BA65" i="369"/>
  <c r="V65" i="369"/>
  <c r="BE66" i="369"/>
  <c r="BA64" i="369"/>
  <c r="BE64" i="369"/>
  <c r="BS65" i="369"/>
  <c r="AA67" i="369"/>
  <c r="BS64" i="369"/>
  <c r="AR63" i="366"/>
  <c r="AR65" i="366"/>
  <c r="AR64" i="366"/>
  <c r="A83" i="365"/>
  <c r="A84" i="365" s="1"/>
  <c r="A85" i="365" s="1"/>
  <c r="A86" i="365" s="1"/>
  <c r="A87" i="365" s="1"/>
  <c r="A88" i="365" s="1"/>
  <c r="A89" i="365" s="1"/>
  <c r="A90" i="365" s="1"/>
  <c r="A91" i="365" s="1"/>
  <c r="A92" i="365" s="1"/>
  <c r="A93" i="365" s="1"/>
  <c r="A94" i="365" s="1"/>
  <c r="A95" i="365" s="1"/>
  <c r="A96" i="365" s="1"/>
  <c r="A97" i="365" s="1"/>
  <c r="A98" i="365" s="1"/>
  <c r="A100" i="365" s="1"/>
  <c r="A101" i="365" s="1"/>
  <c r="A102" i="365" s="1"/>
  <c r="A103" i="365" s="1"/>
  <c r="A104" i="365" s="1"/>
  <c r="AA65" i="365"/>
  <c r="BE64" i="365"/>
  <c r="A83" i="363"/>
  <c r="A84" i="363" s="1"/>
  <c r="A85" i="363" s="1"/>
  <c r="A86" i="363" s="1"/>
  <c r="A87" i="363" s="1"/>
  <c r="A88" i="363" s="1"/>
  <c r="A89" i="363" s="1"/>
  <c r="A90" i="363" s="1"/>
  <c r="A91" i="363" s="1"/>
  <c r="A92" i="363" s="1"/>
  <c r="A93" i="363" s="1"/>
  <c r="A94" i="363" s="1"/>
  <c r="A95" i="363" s="1"/>
  <c r="A96" i="363" s="1"/>
  <c r="A97" i="363" s="1"/>
  <c r="A98" i="363" s="1"/>
  <c r="A100" i="363" s="1"/>
  <c r="A101" i="363" s="1"/>
  <c r="A102" i="363" s="1"/>
  <c r="A103" i="363" s="1"/>
  <c r="A104" i="363" s="1"/>
  <c r="AA64" i="363"/>
  <c r="BI64" i="363"/>
  <c r="BI63" i="363"/>
  <c r="BS65" i="363"/>
  <c r="AA63" i="363"/>
  <c r="BE63" i="363"/>
  <c r="Q63" i="363"/>
  <c r="BS64" i="363"/>
  <c r="A84" i="361"/>
  <c r="A85" i="361" s="1"/>
  <c r="A86" i="361" s="1"/>
  <c r="A87" i="361" s="1"/>
  <c r="A88" i="361" s="1"/>
  <c r="A89" i="361" s="1"/>
  <c r="A90" i="361" s="1"/>
  <c r="A91" i="361" s="1"/>
  <c r="A92" i="361" s="1"/>
  <c r="A93" i="361" s="1"/>
  <c r="A94" i="361" s="1"/>
  <c r="A95" i="361" s="1"/>
  <c r="A96" i="361" s="1"/>
  <c r="A97" i="361" s="1"/>
  <c r="A98" i="361" s="1"/>
  <c r="A100" i="361" s="1"/>
  <c r="A101" i="361" s="1"/>
  <c r="A102" i="361" s="1"/>
  <c r="A103" i="361" s="1"/>
  <c r="A104" i="361" s="1"/>
  <c r="V65" i="361"/>
  <c r="AA65" i="361"/>
  <c r="A83" i="360"/>
  <c r="A84" i="360" s="1"/>
  <c r="A85" i="360" s="1"/>
  <c r="A86" i="360" s="1"/>
  <c r="A87" i="360" s="1"/>
  <c r="A88" i="360" s="1"/>
  <c r="A89" i="360" s="1"/>
  <c r="A90" i="360" s="1"/>
  <c r="A91" i="360" s="1"/>
  <c r="A92" i="360" s="1"/>
  <c r="A93" i="360" s="1"/>
  <c r="A94" i="360" s="1"/>
  <c r="A95" i="360" s="1"/>
  <c r="A96" i="360" s="1"/>
  <c r="A97" i="360" s="1"/>
  <c r="A98" i="360" s="1"/>
  <c r="A100" i="360" s="1"/>
  <c r="A101" i="360" s="1"/>
  <c r="A102" i="360" s="1"/>
  <c r="A103" i="360" s="1"/>
  <c r="A104" i="360" s="1"/>
  <c r="BA66" i="360"/>
  <c r="Q63" i="360"/>
  <c r="A83" i="359"/>
  <c r="A84" i="359" s="1"/>
  <c r="A85" i="359" s="1"/>
  <c r="A86" i="359" s="1"/>
  <c r="A87" i="359" s="1"/>
  <c r="A88" i="359" s="1"/>
  <c r="A89" i="359" s="1"/>
  <c r="A90" i="359" s="1"/>
  <c r="A91" i="359" s="1"/>
  <c r="A92" i="359" s="1"/>
  <c r="A93" i="359" s="1"/>
  <c r="A94" i="359" s="1"/>
  <c r="A95" i="359" s="1"/>
  <c r="A96" i="359" s="1"/>
  <c r="A97" i="359" s="1"/>
  <c r="A98" i="359" s="1"/>
  <c r="A100" i="359" s="1"/>
  <c r="A101" i="359" s="1"/>
  <c r="A102" i="359" s="1"/>
  <c r="A103" i="359" s="1"/>
  <c r="A104" i="359" s="1"/>
  <c r="AA65" i="359"/>
  <c r="V64" i="359"/>
  <c r="BE63" i="359"/>
  <c r="BS63" i="359"/>
  <c r="BK140" i="124"/>
  <c r="BL140" i="124"/>
  <c r="BO140" i="124"/>
  <c r="BU140" i="124"/>
  <c r="BV140" i="124"/>
  <c r="BW140" i="124"/>
  <c r="BX140" i="124"/>
  <c r="BY140" i="124"/>
  <c r="BZ140" i="124"/>
  <c r="CA140" i="124"/>
  <c r="CB140" i="124"/>
  <c r="BK141" i="124"/>
  <c r="BL141" i="124"/>
  <c r="BO141" i="124"/>
  <c r="BU141" i="124"/>
  <c r="BV141" i="124"/>
  <c r="BW141" i="124"/>
  <c r="BX141" i="124"/>
  <c r="BY141" i="124"/>
  <c r="BZ141" i="124"/>
  <c r="CA141" i="124"/>
  <c r="CB141" i="124"/>
  <c r="BK142" i="124"/>
  <c r="BL142" i="124"/>
  <c r="BO142" i="124"/>
  <c r="BU142" i="124"/>
  <c r="BV142" i="124"/>
  <c r="BW142" i="124"/>
  <c r="BX142" i="124"/>
  <c r="BY142" i="124"/>
  <c r="BZ142" i="124"/>
  <c r="CA142" i="124"/>
  <c r="CB142" i="124"/>
  <c r="BK143" i="124"/>
  <c r="BL143" i="124"/>
  <c r="BO143" i="124"/>
  <c r="BU143" i="124"/>
  <c r="BV143" i="124"/>
  <c r="BW143" i="124"/>
  <c r="BX143" i="124"/>
  <c r="BY143" i="124"/>
  <c r="BZ143" i="124"/>
  <c r="CA143" i="124"/>
  <c r="CB143" i="124"/>
  <c r="BK144" i="124"/>
  <c r="BL144" i="124"/>
  <c r="BO144" i="124"/>
  <c r="BU144" i="124"/>
  <c r="BV144" i="124"/>
  <c r="BW144" i="124"/>
  <c r="BX144" i="124"/>
  <c r="BY144" i="124"/>
  <c r="BZ144" i="124"/>
  <c r="CA144" i="124"/>
  <c r="CB144" i="124"/>
  <c r="BK145" i="124"/>
  <c r="BL145" i="124"/>
  <c r="BO145" i="124"/>
  <c r="BU145" i="124"/>
  <c r="BV145" i="124"/>
  <c r="BW145" i="124"/>
  <c r="BX145" i="124"/>
  <c r="BY145" i="124"/>
  <c r="BZ145" i="124"/>
  <c r="CA145" i="124"/>
  <c r="CB145" i="124"/>
  <c r="BK146" i="124"/>
  <c r="BL146" i="124"/>
  <c r="BO146" i="124"/>
  <c r="BU146" i="124"/>
  <c r="BV146" i="124"/>
  <c r="BW146" i="124"/>
  <c r="BX146" i="124"/>
  <c r="BY146" i="124"/>
  <c r="BZ146" i="124"/>
  <c r="CA146" i="124"/>
  <c r="CB146" i="124"/>
  <c r="BK147" i="124"/>
  <c r="BL147" i="124"/>
  <c r="BO147" i="124"/>
  <c r="BU147" i="124"/>
  <c r="BV147" i="124"/>
  <c r="BW147" i="124"/>
  <c r="BX147" i="124"/>
  <c r="BY147" i="124"/>
  <c r="BZ147" i="124"/>
  <c r="CA147" i="124"/>
  <c r="CB147" i="124"/>
  <c r="BK148" i="124"/>
  <c r="BL148" i="124"/>
  <c r="BO148" i="124"/>
  <c r="BU148" i="124"/>
  <c r="BV148" i="124"/>
  <c r="BW148" i="124"/>
  <c r="BX148" i="124"/>
  <c r="BY148" i="124"/>
  <c r="BZ148" i="124"/>
  <c r="CA148" i="124"/>
  <c r="CB148" i="124"/>
  <c r="BK149" i="124"/>
  <c r="BL149" i="124"/>
  <c r="BO149" i="124"/>
  <c r="BU149" i="124"/>
  <c r="BV149" i="124"/>
  <c r="BW149" i="124"/>
  <c r="BX149" i="124"/>
  <c r="BY149" i="124"/>
  <c r="BZ149" i="124"/>
  <c r="CA149" i="124"/>
  <c r="CB149" i="124"/>
  <c r="BK82" i="124"/>
  <c r="BL82" i="124"/>
  <c r="BM82" i="124"/>
  <c r="BN82" i="124"/>
  <c r="BO82" i="124"/>
  <c r="BP82" i="124"/>
  <c r="BQ82" i="124"/>
  <c r="BR82" i="124"/>
  <c r="BS82" i="124"/>
  <c r="BT82" i="124"/>
  <c r="BU82" i="124"/>
  <c r="BV82" i="124"/>
  <c r="BW82" i="124"/>
  <c r="BX82" i="124"/>
  <c r="BY82" i="124"/>
  <c r="BZ82" i="124"/>
  <c r="CA82" i="124"/>
  <c r="CB82" i="124"/>
  <c r="BK83" i="124"/>
  <c r="BL83" i="124"/>
  <c r="BM83" i="124"/>
  <c r="BN83" i="124"/>
  <c r="BO83" i="124"/>
  <c r="BP83" i="124"/>
  <c r="BQ83" i="124"/>
  <c r="BR83" i="124"/>
  <c r="BS83" i="124"/>
  <c r="BT83" i="124"/>
  <c r="BU83" i="124"/>
  <c r="BV83" i="124"/>
  <c r="BW83" i="124"/>
  <c r="BX83" i="124"/>
  <c r="BY83" i="124"/>
  <c r="BZ83" i="124"/>
  <c r="CA83" i="124"/>
  <c r="CB83" i="124"/>
  <c r="BL84" i="124"/>
  <c r="BM84" i="124"/>
  <c r="BN84" i="124"/>
  <c r="BO84" i="124"/>
  <c r="BP84" i="124"/>
  <c r="BQ84" i="124"/>
  <c r="BR84" i="124"/>
  <c r="BS84" i="124"/>
  <c r="BT84" i="124"/>
  <c r="BU84" i="124"/>
  <c r="BV84" i="124"/>
  <c r="BW84" i="124"/>
  <c r="BX84" i="124"/>
  <c r="BY84" i="124"/>
  <c r="BZ84" i="124"/>
  <c r="CA84" i="124"/>
  <c r="CB84" i="124"/>
  <c r="BK85" i="124"/>
  <c r="BL85" i="124"/>
  <c r="BM85" i="124"/>
  <c r="BN85" i="124"/>
  <c r="BO85" i="124"/>
  <c r="BP85" i="124"/>
  <c r="BQ85" i="124"/>
  <c r="BR85" i="124"/>
  <c r="BS85" i="124"/>
  <c r="BT85" i="124"/>
  <c r="BU85" i="124"/>
  <c r="BV85" i="124"/>
  <c r="BW85" i="124"/>
  <c r="BX85" i="124"/>
  <c r="BY85" i="124"/>
  <c r="BZ85" i="124"/>
  <c r="CA85" i="124"/>
  <c r="CB85" i="124"/>
  <c r="BK86" i="124"/>
  <c r="BL86" i="124"/>
  <c r="BM86" i="124"/>
  <c r="BN86" i="124"/>
  <c r="BO86" i="124"/>
  <c r="BP86" i="124"/>
  <c r="BQ86" i="124"/>
  <c r="BR86" i="124"/>
  <c r="BS86" i="124"/>
  <c r="BT86" i="124"/>
  <c r="BU86" i="124"/>
  <c r="BV86" i="124"/>
  <c r="BW86" i="124"/>
  <c r="BX86" i="124"/>
  <c r="BY86" i="124"/>
  <c r="BZ86" i="124"/>
  <c r="CA86" i="124"/>
  <c r="CB86" i="124"/>
  <c r="BK87" i="124"/>
  <c r="BL87" i="124"/>
  <c r="BM87" i="124"/>
  <c r="BN87" i="124"/>
  <c r="BO87" i="124"/>
  <c r="BP87" i="124"/>
  <c r="BQ87" i="124"/>
  <c r="BR87" i="124"/>
  <c r="BS87" i="124"/>
  <c r="BT87" i="124"/>
  <c r="BU87" i="124"/>
  <c r="BV87" i="124"/>
  <c r="BW87" i="124"/>
  <c r="BX87" i="124"/>
  <c r="BY87" i="124"/>
  <c r="BZ87" i="124"/>
  <c r="CA87" i="124"/>
  <c r="CB87" i="124"/>
  <c r="BK88" i="124"/>
  <c r="BL88" i="124"/>
  <c r="BM88" i="124"/>
  <c r="BN88" i="124"/>
  <c r="BO88" i="124"/>
  <c r="BP88" i="124"/>
  <c r="BQ88" i="124"/>
  <c r="BR88" i="124"/>
  <c r="BS88" i="124"/>
  <c r="BT88" i="124"/>
  <c r="BU88" i="124"/>
  <c r="BV88" i="124"/>
  <c r="BW88" i="124"/>
  <c r="BX88" i="124"/>
  <c r="BY88" i="124"/>
  <c r="BZ88" i="124"/>
  <c r="CA88" i="124"/>
  <c r="CB88" i="124"/>
  <c r="BK89" i="124"/>
  <c r="BL89" i="124"/>
  <c r="BM89" i="124"/>
  <c r="BN89" i="124"/>
  <c r="BO89" i="124"/>
  <c r="BP89" i="124"/>
  <c r="BQ89" i="124"/>
  <c r="BR89" i="124"/>
  <c r="BS89" i="124"/>
  <c r="BT89" i="124"/>
  <c r="BU89" i="124"/>
  <c r="BV89" i="124"/>
  <c r="BW89" i="124"/>
  <c r="BX89" i="124"/>
  <c r="BY89" i="124"/>
  <c r="BZ89" i="124"/>
  <c r="CA89" i="124"/>
  <c r="CB89" i="124"/>
  <c r="BK90" i="124"/>
  <c r="BL90" i="124"/>
  <c r="BM90" i="124"/>
  <c r="BN90" i="124"/>
  <c r="BO90" i="124"/>
  <c r="BP90" i="124"/>
  <c r="BQ90" i="124"/>
  <c r="BR90" i="124"/>
  <c r="BS90" i="124"/>
  <c r="BT90" i="124"/>
  <c r="BU90" i="124"/>
  <c r="BV90" i="124"/>
  <c r="BW90" i="124"/>
  <c r="BX90" i="124"/>
  <c r="BY90" i="124"/>
  <c r="BZ90" i="124"/>
  <c r="CA90" i="124"/>
  <c r="CB90" i="124"/>
  <c r="BK91" i="124"/>
  <c r="BL91" i="124"/>
  <c r="BM91" i="124"/>
  <c r="BN91" i="124"/>
  <c r="BO91" i="124"/>
  <c r="BP91" i="124"/>
  <c r="BQ91" i="124"/>
  <c r="BR91" i="124"/>
  <c r="BS91" i="124"/>
  <c r="BT91" i="124"/>
  <c r="BU91" i="124"/>
  <c r="BV91" i="124"/>
  <c r="BW91" i="124"/>
  <c r="BX91" i="124"/>
  <c r="BY91" i="124"/>
  <c r="BZ91" i="124"/>
  <c r="CA91" i="124"/>
  <c r="CB91" i="124"/>
  <c r="Q35" i="97"/>
  <c r="Q36" i="97"/>
  <c r="Q37" i="97"/>
  <c r="Q38" i="97"/>
  <c r="Q39" i="97"/>
  <c r="Q40" i="97"/>
  <c r="Q41" i="97"/>
  <c r="Q42" i="97"/>
  <c r="Q43" i="97"/>
  <c r="Q44" i="97"/>
  <c r="Q45" i="97"/>
  <c r="Q46" i="97"/>
  <c r="Q47" i="97"/>
  <c r="Q48" i="97"/>
  <c r="Q49" i="97"/>
  <c r="Q50" i="97"/>
  <c r="Q51" i="97"/>
  <c r="Q52" i="97"/>
  <c r="Q53" i="97"/>
  <c r="Q34" i="97"/>
  <c r="O42" i="97"/>
  <c r="O43" i="97"/>
  <c r="O44" i="97"/>
  <c r="O45" i="97"/>
  <c r="O46" i="97"/>
  <c r="O47" i="97"/>
  <c r="O48" i="97"/>
  <c r="O49" i="97"/>
  <c r="O50" i="97"/>
  <c r="O51" i="97"/>
  <c r="O52" i="97"/>
  <c r="O53" i="97"/>
  <c r="O41" i="97"/>
  <c r="O40" i="97"/>
  <c r="O39" i="97"/>
  <c r="O37" i="97"/>
  <c r="O36" i="97"/>
  <c r="O35" i="97"/>
  <c r="O34" i="97"/>
  <c r="O75" i="97" s="1"/>
  <c r="B75" i="97" s="1"/>
  <c r="BA66" i="369" l="1"/>
  <c r="BA67" i="369"/>
  <c r="BE67" i="369"/>
  <c r="BI67" i="369"/>
  <c r="Q63" i="369"/>
  <c r="AA66" i="369"/>
  <c r="AA64" i="369"/>
  <c r="V64" i="369"/>
  <c r="V67" i="369"/>
  <c r="Q64" i="369"/>
  <c r="Q65" i="369"/>
  <c r="BI65" i="369"/>
  <c r="BE63" i="369"/>
  <c r="AA63" i="369"/>
  <c r="BI64" i="369"/>
  <c r="BM64" i="369" s="1"/>
  <c r="BE65" i="369"/>
  <c r="Q67" i="369"/>
  <c r="BS66" i="369"/>
  <c r="AA65" i="369"/>
  <c r="Q66" i="369"/>
  <c r="BI66" i="369"/>
  <c r="BS67" i="369"/>
  <c r="V63" i="369"/>
  <c r="BI63" i="369"/>
  <c r="BA63" i="369"/>
  <c r="BM63" i="369" s="1"/>
  <c r="BS66" i="365"/>
  <c r="Q64" i="365"/>
  <c r="BA67" i="365"/>
  <c r="Q65" i="365"/>
  <c r="V64" i="365"/>
  <c r="BI66" i="365"/>
  <c r="BS65" i="365"/>
  <c r="BI67" i="365"/>
  <c r="BS63" i="365"/>
  <c r="BA66" i="365"/>
  <c r="BA63" i="365"/>
  <c r="Q66" i="365"/>
  <c r="BE66" i="365"/>
  <c r="BE67" i="365"/>
  <c r="AA67" i="365"/>
  <c r="BE65" i="365"/>
  <c r="BS67" i="365"/>
  <c r="BI64" i="365"/>
  <c r="V63" i="365"/>
  <c r="BI63" i="365"/>
  <c r="Q63" i="365"/>
  <c r="AA66" i="365"/>
  <c r="V65" i="365"/>
  <c r="V67" i="365"/>
  <c r="AA63" i="365"/>
  <c r="BS64" i="365"/>
  <c r="V66" i="365"/>
  <c r="BA65" i="365"/>
  <c r="BI65" i="365"/>
  <c r="AA64" i="365"/>
  <c r="Q67" i="365"/>
  <c r="BA64" i="365"/>
  <c r="BE63" i="365"/>
  <c r="BA66" i="363"/>
  <c r="AA65" i="363"/>
  <c r="AA66" i="363"/>
  <c r="BS67" i="363"/>
  <c r="BA65" i="363"/>
  <c r="BE67" i="363"/>
  <c r="BE66" i="363"/>
  <c r="BA64" i="363"/>
  <c r="Q64" i="363"/>
  <c r="BS63" i="363"/>
  <c r="BI65" i="363"/>
  <c r="BE64" i="363"/>
  <c r="BA67" i="363"/>
  <c r="BE65" i="363"/>
  <c r="BA63" i="363"/>
  <c r="BM63" i="363" s="1"/>
  <c r="Q67" i="363"/>
  <c r="Q65" i="363"/>
  <c r="V67" i="363"/>
  <c r="BI66" i="363"/>
  <c r="BI67" i="363"/>
  <c r="V66" i="363"/>
  <c r="V63" i="363"/>
  <c r="AF63" i="363" s="1"/>
  <c r="AK63" i="363" s="1"/>
  <c r="Q66" i="363"/>
  <c r="BS66" i="363"/>
  <c r="V64" i="363"/>
  <c r="V65" i="363"/>
  <c r="AA67" i="363"/>
  <c r="BS66" i="361"/>
  <c r="BA66" i="361"/>
  <c r="BS63" i="361"/>
  <c r="BE65" i="361"/>
  <c r="BE66" i="361"/>
  <c r="BE67" i="361"/>
  <c r="BI67" i="361"/>
  <c r="BA65" i="361"/>
  <c r="Q65" i="361"/>
  <c r="BS67" i="361"/>
  <c r="V63" i="361"/>
  <c r="AA66" i="361"/>
  <c r="BS65" i="361"/>
  <c r="BA63" i="361"/>
  <c r="Q67" i="361"/>
  <c r="V66" i="361"/>
  <c r="AA64" i="361"/>
  <c r="V64" i="361"/>
  <c r="BI64" i="361"/>
  <c r="BA64" i="361"/>
  <c r="V67" i="361"/>
  <c r="BI65" i="361"/>
  <c r="BS64" i="361"/>
  <c r="BI63" i="361"/>
  <c r="AA63" i="361"/>
  <c r="BE64" i="361"/>
  <c r="BA67" i="361"/>
  <c r="BM67" i="361" s="1"/>
  <c r="BE63" i="361"/>
  <c r="AA67" i="361"/>
  <c r="Q64" i="361"/>
  <c r="Q66" i="361"/>
  <c r="BI66" i="361"/>
  <c r="Q63" i="361"/>
  <c r="BS63" i="360"/>
  <c r="BA63" i="360"/>
  <c r="V64" i="360"/>
  <c r="BE66" i="360"/>
  <c r="BE67" i="360"/>
  <c r="AA67" i="360"/>
  <c r="BA67" i="360"/>
  <c r="Q64" i="360"/>
  <c r="Q67" i="360"/>
  <c r="V65" i="360"/>
  <c r="BI67" i="360"/>
  <c r="AA66" i="360"/>
  <c r="BS64" i="360"/>
  <c r="BI65" i="360"/>
  <c r="BI63" i="360"/>
  <c r="V67" i="360"/>
  <c r="AA64" i="360"/>
  <c r="BS67" i="360"/>
  <c r="BI64" i="360"/>
  <c r="V66" i="360"/>
  <c r="Q65" i="360"/>
  <c r="Q66" i="360"/>
  <c r="BI66" i="360"/>
  <c r="BA65" i="360"/>
  <c r="V63" i="360"/>
  <c r="AA63" i="360"/>
  <c r="BE64" i="360"/>
  <c r="BE63" i="360"/>
  <c r="BS66" i="360"/>
  <c r="BS65" i="360"/>
  <c r="AA65" i="360"/>
  <c r="BA64" i="360"/>
  <c r="BE65" i="360"/>
  <c r="Q64" i="359"/>
  <c r="BS65" i="359"/>
  <c r="BE67" i="359"/>
  <c r="BE64" i="359"/>
  <c r="BS67" i="359"/>
  <c r="BS66" i="359"/>
  <c r="BE66" i="359"/>
  <c r="BI67" i="359"/>
  <c r="Q66" i="359"/>
  <c r="V63" i="359"/>
  <c r="Q65" i="359"/>
  <c r="BA64" i="359"/>
  <c r="BA66" i="359"/>
  <c r="V65" i="359"/>
  <c r="AA64" i="359"/>
  <c r="BI65" i="359"/>
  <c r="AA63" i="359"/>
  <c r="V66" i="359"/>
  <c r="BA63" i="359"/>
  <c r="BE65" i="359"/>
  <c r="AA67" i="359"/>
  <c r="Q67" i="359"/>
  <c r="BA67" i="359"/>
  <c r="BI64" i="359"/>
  <c r="BI66" i="359"/>
  <c r="Q63" i="359"/>
  <c r="V67" i="359"/>
  <c r="BA65" i="359"/>
  <c r="AA66" i="359"/>
  <c r="BS64" i="359"/>
  <c r="BI63" i="359"/>
  <c r="CC147" i="124"/>
  <c r="Q54" i="97"/>
  <c r="CC144" i="124"/>
  <c r="CC149" i="124"/>
  <c r="CC141" i="124"/>
  <c r="CC146" i="124"/>
  <c r="CC143" i="124"/>
  <c r="CC148" i="124"/>
  <c r="CC140" i="124"/>
  <c r="CC145" i="124"/>
  <c r="CC142" i="124"/>
  <c r="CC83" i="124"/>
  <c r="CE83" i="124" s="1"/>
  <c r="CG83" i="124" s="1"/>
  <c r="CC90" i="124"/>
  <c r="CE90" i="124" s="1"/>
  <c r="CG90" i="124" s="1"/>
  <c r="CC82" i="124"/>
  <c r="CE82" i="124" s="1"/>
  <c r="CG82" i="124" s="1"/>
  <c r="CC86" i="124"/>
  <c r="CE86" i="124" s="1"/>
  <c r="CG86" i="124" s="1"/>
  <c r="CC89" i="124"/>
  <c r="CE89" i="124" s="1"/>
  <c r="CG89" i="124" s="1"/>
  <c r="CC85" i="124"/>
  <c r="CC91" i="124"/>
  <c r="CE91" i="124" s="1"/>
  <c r="CG91" i="124" s="1"/>
  <c r="CC87" i="124"/>
  <c r="CE87" i="124" s="1"/>
  <c r="CG87" i="124" s="1"/>
  <c r="CC84" i="124"/>
  <c r="CE84" i="124" s="1"/>
  <c r="CG84" i="124" s="1"/>
  <c r="CC88" i="124"/>
  <c r="CE88" i="124" s="1"/>
  <c r="CG88" i="124" s="1"/>
  <c r="BM65" i="359" l="1"/>
  <c r="BM65" i="369"/>
  <c r="BM67" i="369"/>
  <c r="BM65" i="365"/>
  <c r="BM64" i="365"/>
  <c r="BM64" i="360"/>
  <c r="BM66" i="360"/>
  <c r="BM67" i="359"/>
  <c r="CE85" i="124"/>
  <c r="CG85" i="124" s="1"/>
  <c r="AF63" i="369"/>
  <c r="AK63" i="369" s="1"/>
  <c r="AF66" i="369"/>
  <c r="AR66" i="369" s="1"/>
  <c r="AF65" i="369"/>
  <c r="AK65" i="369" s="1"/>
  <c r="AF64" i="369"/>
  <c r="AR64" i="369" s="1"/>
  <c r="AF67" i="369"/>
  <c r="AK67" i="369" s="1"/>
  <c r="I69" i="369" s="1"/>
  <c r="BM66" i="369"/>
  <c r="AF67" i="365"/>
  <c r="AR67" i="365" s="1"/>
  <c r="AF63" i="365"/>
  <c r="AR63" i="365" s="1"/>
  <c r="AF65" i="365"/>
  <c r="AR65" i="365" s="1"/>
  <c r="BM63" i="365"/>
  <c r="BM67" i="365"/>
  <c r="AF66" i="365"/>
  <c r="AR66" i="365" s="1"/>
  <c r="BM66" i="365"/>
  <c r="AF64" i="365"/>
  <c r="AK64" i="365" s="1"/>
  <c r="BM67" i="363"/>
  <c r="BM65" i="363"/>
  <c r="AF65" i="363"/>
  <c r="AR65" i="363" s="1"/>
  <c r="AF64" i="363"/>
  <c r="AR64" i="363" s="1"/>
  <c r="BM66" i="363"/>
  <c r="AF67" i="363"/>
  <c r="AK67" i="363" s="1"/>
  <c r="I69" i="363" s="1"/>
  <c r="BM64" i="363"/>
  <c r="AR63" i="363"/>
  <c r="AF66" i="363"/>
  <c r="AR66" i="363" s="1"/>
  <c r="BM65" i="361"/>
  <c r="AF63" i="361"/>
  <c r="AR63" i="361" s="1"/>
  <c r="AF66" i="361"/>
  <c r="AR66" i="361" s="1"/>
  <c r="AF67" i="361"/>
  <c r="AK67" i="361" s="1"/>
  <c r="I69" i="361" s="1"/>
  <c r="AF64" i="361"/>
  <c r="AK64" i="361" s="1"/>
  <c r="BM63" i="361"/>
  <c r="BM64" i="361"/>
  <c r="BM66" i="361"/>
  <c r="AF65" i="361"/>
  <c r="AK65" i="361" s="1"/>
  <c r="BM63" i="360"/>
  <c r="AF67" i="360"/>
  <c r="AR67" i="360" s="1"/>
  <c r="BM65" i="360"/>
  <c r="AF64" i="360"/>
  <c r="AR64" i="360" s="1"/>
  <c r="BM67" i="360"/>
  <c r="AF63" i="360"/>
  <c r="AK63" i="360" s="1"/>
  <c r="AF66" i="360"/>
  <c r="AR66" i="360" s="1"/>
  <c r="AF65" i="360"/>
  <c r="AR65" i="360" s="1"/>
  <c r="AF67" i="359"/>
  <c r="AR67" i="359" s="1"/>
  <c r="BM66" i="359"/>
  <c r="BM64" i="359"/>
  <c r="BM63" i="359"/>
  <c r="AF65" i="359"/>
  <c r="AR65" i="359" s="1"/>
  <c r="AF63" i="359"/>
  <c r="AK63" i="359" s="1"/>
  <c r="AF66" i="359"/>
  <c r="AR66" i="359" s="1"/>
  <c r="AF64" i="359"/>
  <c r="AK64" i="359" s="1"/>
  <c r="P100" i="97"/>
  <c r="N100" i="97"/>
  <c r="CB73" i="97"/>
  <c r="CC73" i="97" s="1"/>
  <c r="AK66" i="360" l="1"/>
  <c r="AK65" i="359"/>
  <c r="AR64" i="361"/>
  <c r="AK67" i="359"/>
  <c r="I69" i="359" s="1"/>
  <c r="AR63" i="360"/>
  <c r="AR67" i="361"/>
  <c r="AR65" i="361"/>
  <c r="AK63" i="361"/>
  <c r="AK65" i="363"/>
  <c r="AR63" i="359"/>
  <c r="AR63" i="369"/>
  <c r="AR65" i="369"/>
  <c r="AK66" i="369"/>
  <c r="AR67" i="369"/>
  <c r="AK64" i="369"/>
  <c r="AK67" i="365"/>
  <c r="I69" i="365" s="1"/>
  <c r="AR64" i="365"/>
  <c r="AK65" i="365"/>
  <c r="AK66" i="365"/>
  <c r="AK63" i="365"/>
  <c r="AK66" i="363"/>
  <c r="AK64" i="363"/>
  <c r="AR67" i="363"/>
  <c r="AK66" i="361"/>
  <c r="AK65" i="360"/>
  <c r="AK64" i="360"/>
  <c r="AK67" i="360"/>
  <c r="I69" i="360" s="1"/>
  <c r="AR64" i="359"/>
  <c r="AK66" i="359"/>
  <c r="P102" i="97"/>
  <c r="Q234" i="97" l="1"/>
  <c r="P238" i="97"/>
  <c r="P237" i="97"/>
  <c r="P236" i="97"/>
  <c r="N236" i="97"/>
  <c r="BX234" i="97"/>
  <c r="BW234" i="97"/>
  <c r="BV234" i="97"/>
  <c r="BT234" i="97"/>
  <c r="BS234" i="97"/>
  <c r="BR234" i="97"/>
  <c r="BQ234" i="97"/>
  <c r="BP234" i="97"/>
  <c r="BO234" i="97"/>
  <c r="BN234" i="97"/>
  <c r="BM234" i="97"/>
  <c r="BL234" i="97"/>
  <c r="BK234" i="97"/>
  <c r="BJ234" i="97"/>
  <c r="BI234" i="97"/>
  <c r="BH234" i="97"/>
  <c r="BG234" i="97"/>
  <c r="BF234" i="97"/>
  <c r="BE234" i="97"/>
  <c r="BD234" i="97"/>
  <c r="BC234" i="97"/>
  <c r="BB234" i="97"/>
  <c r="BA234" i="97"/>
  <c r="AZ234" i="97"/>
  <c r="AY234" i="97"/>
  <c r="X234" i="97"/>
  <c r="W234" i="97"/>
  <c r="V234" i="97"/>
  <c r="U234" i="97"/>
  <c r="T234" i="97"/>
  <c r="S234" i="97"/>
  <c r="R234" i="97"/>
  <c r="BX232" i="97"/>
  <c r="BW232" i="97"/>
  <c r="BV232" i="97"/>
  <c r="BU232" i="97"/>
  <c r="BT232" i="97"/>
  <c r="BS232" i="97"/>
  <c r="BR232" i="97"/>
  <c r="BQ232" i="97"/>
  <c r="BP232" i="97"/>
  <c r="BO232" i="97"/>
  <c r="BN232" i="97"/>
  <c r="BM232" i="97"/>
  <c r="BL232" i="97"/>
  <c r="BK232" i="97"/>
  <c r="BJ232" i="97"/>
  <c r="BI232" i="97"/>
  <c r="BH232" i="97"/>
  <c r="BG232" i="97"/>
  <c r="BF232" i="97"/>
  <c r="BE232" i="97"/>
  <c r="BD232" i="97"/>
  <c r="BC232" i="97"/>
  <c r="BB232" i="97"/>
  <c r="BA232" i="97"/>
  <c r="AZ232" i="97"/>
  <c r="AY232" i="97"/>
  <c r="AX232" i="97"/>
  <c r="AW232" i="97"/>
  <c r="AV232" i="97"/>
  <c r="AU232" i="97"/>
  <c r="AT232" i="97"/>
  <c r="AS232" i="97"/>
  <c r="AR232" i="97"/>
  <c r="AQ232" i="97"/>
  <c r="AP232" i="97"/>
  <c r="AO232" i="97"/>
  <c r="AN232" i="97"/>
  <c r="AM232" i="97"/>
  <c r="AL232" i="97"/>
  <c r="AK232" i="97"/>
  <c r="AJ232" i="97"/>
  <c r="AI232" i="97"/>
  <c r="AH232" i="97"/>
  <c r="AG232" i="97"/>
  <c r="AF232" i="97"/>
  <c r="AE232" i="97"/>
  <c r="AD232" i="97"/>
  <c r="AC232" i="97"/>
  <c r="AB232" i="97"/>
  <c r="AA232" i="97"/>
  <c r="Z232" i="97"/>
  <c r="Y232" i="97"/>
  <c r="X232" i="97"/>
  <c r="W232" i="97"/>
  <c r="V232" i="97"/>
  <c r="U232" i="97"/>
  <c r="T232" i="97"/>
  <c r="S232" i="97"/>
  <c r="R232" i="97"/>
  <c r="Q232" i="97"/>
  <c r="CA230" i="97"/>
  <c r="E230" i="97" s="1"/>
  <c r="BZ230" i="97"/>
  <c r="D230" i="97" s="1"/>
  <c r="BY230" i="97"/>
  <c r="C230" i="97" s="1"/>
  <c r="P230" i="97"/>
  <c r="N230" i="97"/>
  <c r="CA229" i="97"/>
  <c r="E229" i="97" s="1"/>
  <c r="BZ229" i="97"/>
  <c r="D229" i="97" s="1"/>
  <c r="BY229" i="97"/>
  <c r="C229" i="97" s="1"/>
  <c r="P229" i="97"/>
  <c r="N229" i="97"/>
  <c r="CA228" i="97"/>
  <c r="E228" i="97" s="1"/>
  <c r="BZ228" i="97"/>
  <c r="D228" i="97" s="1"/>
  <c r="BY228" i="97"/>
  <c r="C228" i="97" s="1"/>
  <c r="P228" i="97"/>
  <c r="N228" i="97"/>
  <c r="CA227" i="97"/>
  <c r="E227" i="97" s="1"/>
  <c r="BZ227" i="97"/>
  <c r="D227" i="97" s="1"/>
  <c r="BY227" i="97"/>
  <c r="C227" i="97" s="1"/>
  <c r="P227" i="97"/>
  <c r="N227" i="97"/>
  <c r="CA226" i="97"/>
  <c r="E226" i="97" s="1"/>
  <c r="BZ226" i="97"/>
  <c r="D226" i="97" s="1"/>
  <c r="BY226" i="97"/>
  <c r="C226" i="97" s="1"/>
  <c r="P226" i="97"/>
  <c r="N226" i="97"/>
  <c r="CA225" i="97"/>
  <c r="E225" i="97" s="1"/>
  <c r="BZ225" i="97"/>
  <c r="D225" i="97" s="1"/>
  <c r="BY225" i="97"/>
  <c r="C225" i="97" s="1"/>
  <c r="P225" i="97"/>
  <c r="N225" i="97"/>
  <c r="CA224" i="97"/>
  <c r="E224" i="97" s="1"/>
  <c r="BZ224" i="97"/>
  <c r="D224" i="97" s="1"/>
  <c r="BY224" i="97"/>
  <c r="C224" i="97" s="1"/>
  <c r="P224" i="97"/>
  <c r="N224" i="97"/>
  <c r="CA223" i="97"/>
  <c r="E223" i="97" s="1"/>
  <c r="BZ223" i="97"/>
  <c r="D223" i="97" s="1"/>
  <c r="BY223" i="97"/>
  <c r="C223" i="97" s="1"/>
  <c r="P223" i="97"/>
  <c r="N223" i="97"/>
  <c r="CA222" i="97"/>
  <c r="E222" i="97" s="1"/>
  <c r="BZ222" i="97"/>
  <c r="D222" i="97" s="1"/>
  <c r="BY222" i="97"/>
  <c r="C222" i="97" s="1"/>
  <c r="P222" i="97"/>
  <c r="N222" i="97"/>
  <c r="CA221" i="97"/>
  <c r="E221" i="97" s="1"/>
  <c r="BZ221" i="97"/>
  <c r="D221" i="97" s="1"/>
  <c r="BY221" i="97"/>
  <c r="C221" i="97" s="1"/>
  <c r="P221" i="97"/>
  <c r="N221" i="97"/>
  <c r="CA220" i="97"/>
  <c r="E220" i="97" s="1"/>
  <c r="BZ220" i="97"/>
  <c r="D220" i="97" s="1"/>
  <c r="BY220" i="97"/>
  <c r="C220" i="97" s="1"/>
  <c r="P220" i="97"/>
  <c r="N220" i="97"/>
  <c r="CA219" i="97"/>
  <c r="E219" i="97" s="1"/>
  <c r="BZ219" i="97"/>
  <c r="D219" i="97" s="1"/>
  <c r="BY219" i="97"/>
  <c r="C219" i="97" s="1"/>
  <c r="P219" i="97"/>
  <c r="N219" i="97"/>
  <c r="CA218" i="97"/>
  <c r="E218" i="97" s="1"/>
  <c r="BZ218" i="97"/>
  <c r="D218" i="97" s="1"/>
  <c r="BY218" i="97"/>
  <c r="C218" i="97" s="1"/>
  <c r="P218" i="97"/>
  <c r="N218" i="97"/>
  <c r="CA217" i="97"/>
  <c r="E217" i="97" s="1"/>
  <c r="BZ217" i="97"/>
  <c r="D217" i="97" s="1"/>
  <c r="BY217" i="97"/>
  <c r="P217" i="97"/>
  <c r="N217" i="97"/>
  <c r="CA216" i="97"/>
  <c r="E216" i="97" s="1"/>
  <c r="BZ216" i="97"/>
  <c r="D216" i="97" s="1"/>
  <c r="BY216" i="97"/>
  <c r="C216" i="97" s="1"/>
  <c r="P216" i="97"/>
  <c r="N216" i="97"/>
  <c r="CA215" i="97"/>
  <c r="E215" i="97" s="1"/>
  <c r="BZ215" i="97"/>
  <c r="D215" i="97" s="1"/>
  <c r="BY215" i="97"/>
  <c r="C215" i="97" s="1"/>
  <c r="P215" i="97"/>
  <c r="N215" i="97"/>
  <c r="CA214" i="97"/>
  <c r="E214" i="97" s="1"/>
  <c r="BZ214" i="97"/>
  <c r="D214" i="97" s="1"/>
  <c r="BY214" i="97"/>
  <c r="C214" i="97" s="1"/>
  <c r="P214" i="97"/>
  <c r="N214" i="97"/>
  <c r="CA213" i="97"/>
  <c r="E213" i="97" s="1"/>
  <c r="BZ213" i="97"/>
  <c r="D213" i="97" s="1"/>
  <c r="BY213" i="97"/>
  <c r="C213" i="97" s="1"/>
  <c r="P213" i="97"/>
  <c r="N213" i="97"/>
  <c r="CA212" i="97"/>
  <c r="E212" i="97" s="1"/>
  <c r="BZ212" i="97"/>
  <c r="D212" i="97" s="1"/>
  <c r="BY212" i="97"/>
  <c r="C212" i="97" s="1"/>
  <c r="P212" i="97"/>
  <c r="N212" i="97"/>
  <c r="CA211" i="97"/>
  <c r="E211" i="97" s="1"/>
  <c r="BZ211" i="97"/>
  <c r="D211" i="97" s="1"/>
  <c r="BY211" i="97"/>
  <c r="P211" i="97"/>
  <c r="N211" i="97"/>
  <c r="CB209" i="97"/>
  <c r="CC209" i="97" s="1"/>
  <c r="A209" i="97"/>
  <c r="A210" i="97" s="1"/>
  <c r="A211" i="97" s="1"/>
  <c r="A212" i="97" s="1"/>
  <c r="A213" i="97" s="1"/>
  <c r="A214" i="97" s="1"/>
  <c r="A215" i="97" s="1"/>
  <c r="A216" i="97" s="1"/>
  <c r="A217" i="97" s="1"/>
  <c r="A218" i="97" s="1"/>
  <c r="A219" i="97" s="1"/>
  <c r="A220" i="97" s="1"/>
  <c r="A221" i="97" s="1"/>
  <c r="A222" i="97" s="1"/>
  <c r="A223" i="97" s="1"/>
  <c r="A224" i="97" s="1"/>
  <c r="A225" i="97" s="1"/>
  <c r="A226" i="97" s="1"/>
  <c r="A227" i="97" s="1"/>
  <c r="A228" i="97" s="1"/>
  <c r="A229" i="97" s="1"/>
  <c r="A230" i="97" s="1"/>
  <c r="A231" i="97" s="1"/>
  <c r="A232" i="97" s="1"/>
  <c r="A233" i="97" s="1"/>
  <c r="A234" i="97" s="1"/>
  <c r="A236" i="97" s="1"/>
  <c r="A237" i="97" s="1"/>
  <c r="A238" i="97" s="1"/>
  <c r="A239" i="97" s="1"/>
  <c r="A240" i="97" s="1"/>
  <c r="P204" i="97"/>
  <c r="P203" i="97"/>
  <c r="P202" i="97"/>
  <c r="N202" i="97"/>
  <c r="BX200" i="97"/>
  <c r="BW200" i="97"/>
  <c r="BV200" i="97"/>
  <c r="BU200" i="97"/>
  <c r="BT200" i="97"/>
  <c r="BS200" i="97"/>
  <c r="BR200" i="97"/>
  <c r="BQ200" i="97"/>
  <c r="BP200" i="97"/>
  <c r="BO200" i="97"/>
  <c r="BN200" i="97"/>
  <c r="BM200" i="97"/>
  <c r="BL200" i="97"/>
  <c r="BK200" i="97"/>
  <c r="BJ200" i="97"/>
  <c r="BI200" i="97"/>
  <c r="BH200" i="97"/>
  <c r="BG200" i="97"/>
  <c r="BF200" i="97"/>
  <c r="BE200" i="97"/>
  <c r="BD200" i="97"/>
  <c r="BC200" i="97"/>
  <c r="BB200" i="97"/>
  <c r="U200" i="97"/>
  <c r="T200" i="97"/>
  <c r="S200" i="97"/>
  <c r="R200" i="97"/>
  <c r="Q200" i="97"/>
  <c r="BX198" i="97"/>
  <c r="BW198" i="97"/>
  <c r="BV198" i="97"/>
  <c r="BU198" i="97"/>
  <c r="BT198" i="97"/>
  <c r="BS198" i="97"/>
  <c r="BR198" i="97"/>
  <c r="BQ198" i="97"/>
  <c r="BP198" i="97"/>
  <c r="BO198" i="97"/>
  <c r="BN198" i="97"/>
  <c r="BM198" i="97"/>
  <c r="BL198" i="97"/>
  <c r="BK198" i="97"/>
  <c r="BJ198" i="97"/>
  <c r="BI198" i="97"/>
  <c r="BH198" i="97"/>
  <c r="BG198" i="97"/>
  <c r="BF198" i="97"/>
  <c r="BE198" i="97"/>
  <c r="BD198" i="97"/>
  <c r="BC198" i="97"/>
  <c r="BB198" i="97"/>
  <c r="BA198" i="97"/>
  <c r="AZ198" i="97"/>
  <c r="AY198" i="97"/>
  <c r="AX198" i="97"/>
  <c r="AW198" i="97"/>
  <c r="AV198" i="97"/>
  <c r="AU198" i="97"/>
  <c r="AT198" i="97"/>
  <c r="AS198" i="97"/>
  <c r="AR198" i="97"/>
  <c r="AQ198" i="97"/>
  <c r="AP198" i="97"/>
  <c r="AO198" i="97"/>
  <c r="AN198" i="97"/>
  <c r="AM198" i="97"/>
  <c r="AL198" i="97"/>
  <c r="AK198" i="97"/>
  <c r="AJ198" i="97"/>
  <c r="AI198" i="97"/>
  <c r="AH198" i="97"/>
  <c r="AG198" i="97"/>
  <c r="AF198" i="97"/>
  <c r="AE198" i="97"/>
  <c r="AD198" i="97"/>
  <c r="AC198" i="97"/>
  <c r="AB198" i="97"/>
  <c r="AA198" i="97"/>
  <c r="Z198" i="97"/>
  <c r="Y198" i="97"/>
  <c r="X198" i="97"/>
  <c r="W198" i="97"/>
  <c r="V198" i="97"/>
  <c r="U198" i="97"/>
  <c r="T198" i="97"/>
  <c r="S198" i="97"/>
  <c r="R198" i="97"/>
  <c r="Q198" i="97"/>
  <c r="CA196" i="97"/>
  <c r="E196" i="97" s="1"/>
  <c r="BZ196" i="97"/>
  <c r="D196" i="97" s="1"/>
  <c r="BY196" i="97"/>
  <c r="C196" i="97" s="1"/>
  <c r="P196" i="97"/>
  <c r="N196" i="97"/>
  <c r="CA195" i="97"/>
  <c r="E195" i="97" s="1"/>
  <c r="BZ195" i="97"/>
  <c r="D195" i="97" s="1"/>
  <c r="BY195" i="97"/>
  <c r="C195" i="97" s="1"/>
  <c r="P195" i="97"/>
  <c r="N195" i="97"/>
  <c r="CA194" i="97"/>
  <c r="E194" i="97" s="1"/>
  <c r="BZ194" i="97"/>
  <c r="BY194" i="97"/>
  <c r="C194" i="97" s="1"/>
  <c r="P194" i="97"/>
  <c r="N194" i="97"/>
  <c r="CA193" i="97"/>
  <c r="E193" i="97" s="1"/>
  <c r="BZ193" i="97"/>
  <c r="D193" i="97" s="1"/>
  <c r="BY193" i="97"/>
  <c r="P193" i="97"/>
  <c r="N193" i="97"/>
  <c r="CA192" i="97"/>
  <c r="E192" i="97" s="1"/>
  <c r="BZ192" i="97"/>
  <c r="D192" i="97" s="1"/>
  <c r="BY192" i="97"/>
  <c r="P192" i="97"/>
  <c r="N192" i="97"/>
  <c r="CA191" i="97"/>
  <c r="E191" i="97" s="1"/>
  <c r="BZ191" i="97"/>
  <c r="BY191" i="97"/>
  <c r="C191" i="97" s="1"/>
  <c r="P191" i="97"/>
  <c r="N191" i="97"/>
  <c r="CA190" i="97"/>
  <c r="E190" i="97" s="1"/>
  <c r="BZ190" i="97"/>
  <c r="D190" i="97" s="1"/>
  <c r="BY190" i="97"/>
  <c r="C190" i="97" s="1"/>
  <c r="P190" i="97"/>
  <c r="N190" i="97"/>
  <c r="CA189" i="97"/>
  <c r="E189" i="97" s="1"/>
  <c r="BZ189" i="97"/>
  <c r="D189" i="97" s="1"/>
  <c r="BY189" i="97"/>
  <c r="P189" i="97"/>
  <c r="N189" i="97"/>
  <c r="CA188" i="97"/>
  <c r="E188" i="97" s="1"/>
  <c r="BZ188" i="97"/>
  <c r="BY188" i="97"/>
  <c r="C188" i="97" s="1"/>
  <c r="P188" i="97"/>
  <c r="N188" i="97"/>
  <c r="CA187" i="97"/>
  <c r="E187" i="97" s="1"/>
  <c r="BZ187" i="97"/>
  <c r="D187" i="97" s="1"/>
  <c r="BY187" i="97"/>
  <c r="C187" i="97" s="1"/>
  <c r="P187" i="97"/>
  <c r="N187" i="97"/>
  <c r="CA186" i="97"/>
  <c r="E186" i="97" s="1"/>
  <c r="BZ186" i="97"/>
  <c r="D186" i="97" s="1"/>
  <c r="BY186" i="97"/>
  <c r="C186" i="97" s="1"/>
  <c r="P186" i="97"/>
  <c r="N186" i="97"/>
  <c r="CA185" i="97"/>
  <c r="E185" i="97" s="1"/>
  <c r="BZ185" i="97"/>
  <c r="BY185" i="97"/>
  <c r="C185" i="97" s="1"/>
  <c r="P185" i="97"/>
  <c r="N185" i="97"/>
  <c r="CA184" i="97"/>
  <c r="E184" i="97" s="1"/>
  <c r="BZ184" i="97"/>
  <c r="D184" i="97" s="1"/>
  <c r="BY184" i="97"/>
  <c r="C184" i="97" s="1"/>
  <c r="P184" i="97"/>
  <c r="N184" i="97"/>
  <c r="CA183" i="97"/>
  <c r="E183" i="97" s="1"/>
  <c r="BZ183" i="97"/>
  <c r="D183" i="97" s="1"/>
  <c r="BY183" i="97"/>
  <c r="C183" i="97" s="1"/>
  <c r="P183" i="97"/>
  <c r="N183" i="97"/>
  <c r="CA182" i="97"/>
  <c r="E182" i="97" s="1"/>
  <c r="BZ182" i="97"/>
  <c r="BY182" i="97"/>
  <c r="C182" i="97" s="1"/>
  <c r="P182" i="97"/>
  <c r="N182" i="97"/>
  <c r="CA181" i="97"/>
  <c r="E181" i="97" s="1"/>
  <c r="BZ181" i="97"/>
  <c r="D181" i="97" s="1"/>
  <c r="BY181" i="97"/>
  <c r="P181" i="97"/>
  <c r="N181" i="97"/>
  <c r="CA180" i="97"/>
  <c r="E180" i="97" s="1"/>
  <c r="BZ180" i="97"/>
  <c r="D180" i="97" s="1"/>
  <c r="BY180" i="97"/>
  <c r="P180" i="97"/>
  <c r="N180" i="97"/>
  <c r="CA179" i="97"/>
  <c r="E179" i="97" s="1"/>
  <c r="BZ179" i="97"/>
  <c r="D179" i="97" s="1"/>
  <c r="BY179" i="97"/>
  <c r="C179" i="97" s="1"/>
  <c r="P179" i="97"/>
  <c r="N179" i="97"/>
  <c r="CA178" i="97"/>
  <c r="E178" i="97" s="1"/>
  <c r="BZ178" i="97"/>
  <c r="D178" i="97" s="1"/>
  <c r="BY178" i="97"/>
  <c r="C178" i="97" s="1"/>
  <c r="P178" i="97"/>
  <c r="N178" i="97"/>
  <c r="CA177" i="97"/>
  <c r="BZ177" i="97"/>
  <c r="BY177" i="97"/>
  <c r="C177" i="97" s="1"/>
  <c r="P177" i="97"/>
  <c r="N177" i="97"/>
  <c r="CB175" i="97"/>
  <c r="K175" i="97" s="1"/>
  <c r="A175" i="97"/>
  <c r="A176" i="97" s="1"/>
  <c r="A177" i="97" s="1"/>
  <c r="A178" i="97" s="1"/>
  <c r="A179" i="97" s="1"/>
  <c r="A180" i="97" s="1"/>
  <c r="A181" i="97" s="1"/>
  <c r="A182" i="97" s="1"/>
  <c r="A183" i="97" s="1"/>
  <c r="A184" i="97" s="1"/>
  <c r="A185" i="97" s="1"/>
  <c r="A186" i="97" s="1"/>
  <c r="A187" i="97" s="1"/>
  <c r="A188" i="97" s="1"/>
  <c r="A189" i="97" s="1"/>
  <c r="A190" i="97" s="1"/>
  <c r="A191" i="97" s="1"/>
  <c r="A192" i="97" s="1"/>
  <c r="A193" i="97" s="1"/>
  <c r="A194" i="97" s="1"/>
  <c r="A195" i="97" s="1"/>
  <c r="A196" i="97" s="1"/>
  <c r="A197" i="97" s="1"/>
  <c r="A198" i="97" s="1"/>
  <c r="A199" i="97" s="1"/>
  <c r="A200" i="97" s="1"/>
  <c r="A202" i="97" s="1"/>
  <c r="A203" i="97" s="1"/>
  <c r="A204" i="97" s="1"/>
  <c r="A205" i="97" s="1"/>
  <c r="A206" i="97" s="1"/>
  <c r="P170" i="97"/>
  <c r="P169" i="97"/>
  <c r="P168" i="97"/>
  <c r="N168" i="97"/>
  <c r="BX166" i="97"/>
  <c r="BW166" i="97"/>
  <c r="BV166" i="97"/>
  <c r="BU166" i="97"/>
  <c r="BT166" i="97"/>
  <c r="BS166" i="97"/>
  <c r="BR166" i="97"/>
  <c r="BQ166" i="97"/>
  <c r="BP166" i="97"/>
  <c r="BO166" i="97"/>
  <c r="BN166" i="97"/>
  <c r="BM166" i="97"/>
  <c r="BL166" i="97"/>
  <c r="BK166" i="97"/>
  <c r="BJ166" i="97"/>
  <c r="BI166" i="97"/>
  <c r="BH166" i="97"/>
  <c r="BG166" i="97"/>
  <c r="BF166" i="97"/>
  <c r="BE166" i="97"/>
  <c r="BD166" i="97"/>
  <c r="BC166" i="97"/>
  <c r="BB166" i="97"/>
  <c r="BA166" i="97"/>
  <c r="AZ166" i="97"/>
  <c r="AY166" i="97"/>
  <c r="BX164" i="97"/>
  <c r="BW164" i="97"/>
  <c r="BV164" i="97"/>
  <c r="BU164" i="97"/>
  <c r="BT164" i="97"/>
  <c r="BS164" i="97"/>
  <c r="BR164" i="97"/>
  <c r="BQ164" i="97"/>
  <c r="BP164" i="97"/>
  <c r="BO164" i="97"/>
  <c r="BN164" i="97"/>
  <c r="BM164" i="97"/>
  <c r="BL164" i="97"/>
  <c r="BK164" i="97"/>
  <c r="BJ164" i="97"/>
  <c r="BI164" i="97"/>
  <c r="BH164" i="97"/>
  <c r="BG164" i="97"/>
  <c r="BF164" i="97"/>
  <c r="BE164" i="97"/>
  <c r="BD164" i="97"/>
  <c r="BC164" i="97"/>
  <c r="BB164" i="97"/>
  <c r="BA164" i="97"/>
  <c r="AZ164" i="97"/>
  <c r="AY164" i="97"/>
  <c r="AX164" i="97"/>
  <c r="AW164" i="97"/>
  <c r="AV164" i="97"/>
  <c r="AU164" i="97"/>
  <c r="AT164" i="97"/>
  <c r="AS164" i="97"/>
  <c r="AR164" i="97"/>
  <c r="AQ164" i="97"/>
  <c r="AP164" i="97"/>
  <c r="AO164" i="97"/>
  <c r="AN164" i="97"/>
  <c r="AM164" i="97"/>
  <c r="AL164" i="97"/>
  <c r="AK164" i="97"/>
  <c r="AJ164" i="97"/>
  <c r="AI164" i="97"/>
  <c r="AH164" i="97"/>
  <c r="AG164" i="97"/>
  <c r="AF164" i="97"/>
  <c r="AE164" i="97"/>
  <c r="AD164" i="97"/>
  <c r="AC164" i="97"/>
  <c r="AB164" i="97"/>
  <c r="AA164" i="97"/>
  <c r="Z164" i="97"/>
  <c r="Y164" i="97"/>
  <c r="X164" i="97"/>
  <c r="W164" i="97"/>
  <c r="V164" i="97"/>
  <c r="U164" i="97"/>
  <c r="T164" i="97"/>
  <c r="S164" i="97"/>
  <c r="R164" i="97"/>
  <c r="Q164" i="97"/>
  <c r="CA162" i="97"/>
  <c r="E162" i="97" s="1"/>
  <c r="BZ162" i="97"/>
  <c r="D162" i="97" s="1"/>
  <c r="BY162" i="97"/>
  <c r="C162" i="97" s="1"/>
  <c r="P162" i="97"/>
  <c r="N162" i="97"/>
  <c r="CA161" i="97"/>
  <c r="E161" i="97" s="1"/>
  <c r="BZ161" i="97"/>
  <c r="D161" i="97" s="1"/>
  <c r="BY161" i="97"/>
  <c r="C161" i="97" s="1"/>
  <c r="P161" i="97"/>
  <c r="N161" i="97"/>
  <c r="CA160" i="97"/>
  <c r="E160" i="97" s="1"/>
  <c r="BZ160" i="97"/>
  <c r="D160" i="97" s="1"/>
  <c r="BY160" i="97"/>
  <c r="C160" i="97" s="1"/>
  <c r="P160" i="97"/>
  <c r="N160" i="97"/>
  <c r="CA159" i="97"/>
  <c r="E159" i="97" s="1"/>
  <c r="BZ159" i="97"/>
  <c r="D159" i="97" s="1"/>
  <c r="BY159" i="97"/>
  <c r="C159" i="97" s="1"/>
  <c r="P159" i="97"/>
  <c r="N159" i="97"/>
  <c r="CA158" i="97"/>
  <c r="E158" i="97" s="1"/>
  <c r="BZ158" i="97"/>
  <c r="D158" i="97" s="1"/>
  <c r="BY158" i="97"/>
  <c r="C158" i="97" s="1"/>
  <c r="P158" i="97"/>
  <c r="N158" i="97"/>
  <c r="CA157" i="97"/>
  <c r="E157" i="97" s="1"/>
  <c r="BZ157" i="97"/>
  <c r="D157" i="97" s="1"/>
  <c r="BY157" i="97"/>
  <c r="C157" i="97" s="1"/>
  <c r="P157" i="97"/>
  <c r="N157" i="97"/>
  <c r="CA156" i="97"/>
  <c r="E156" i="97" s="1"/>
  <c r="BZ156" i="97"/>
  <c r="D156" i="97" s="1"/>
  <c r="BY156" i="97"/>
  <c r="C156" i="97" s="1"/>
  <c r="P156" i="97"/>
  <c r="N156" i="97"/>
  <c r="CA155" i="97"/>
  <c r="E155" i="97" s="1"/>
  <c r="BZ155" i="97"/>
  <c r="D155" i="97" s="1"/>
  <c r="BY155" i="97"/>
  <c r="C155" i="97" s="1"/>
  <c r="P155" i="97"/>
  <c r="N155" i="97"/>
  <c r="CA154" i="97"/>
  <c r="E154" i="97" s="1"/>
  <c r="BZ154" i="97"/>
  <c r="D154" i="97" s="1"/>
  <c r="BY154" i="97"/>
  <c r="C154" i="97" s="1"/>
  <c r="P154" i="97"/>
  <c r="N154" i="97"/>
  <c r="CA153" i="97"/>
  <c r="E153" i="97" s="1"/>
  <c r="BZ153" i="97"/>
  <c r="D153" i="97" s="1"/>
  <c r="BY153" i="97"/>
  <c r="C153" i="97" s="1"/>
  <c r="P153" i="97"/>
  <c r="N153" i="97"/>
  <c r="CA152" i="97"/>
  <c r="E152" i="97" s="1"/>
  <c r="BZ152" i="97"/>
  <c r="BY152" i="97"/>
  <c r="C152" i="97" s="1"/>
  <c r="P152" i="97"/>
  <c r="N152" i="97"/>
  <c r="CA151" i="97"/>
  <c r="E151" i="97" s="1"/>
  <c r="BZ151" i="97"/>
  <c r="D151" i="97" s="1"/>
  <c r="BY151" i="97"/>
  <c r="C151" i="97" s="1"/>
  <c r="P151" i="97"/>
  <c r="N151" i="97"/>
  <c r="CA150" i="97"/>
  <c r="E150" i="97" s="1"/>
  <c r="BZ150" i="97"/>
  <c r="D150" i="97" s="1"/>
  <c r="BY150" i="97"/>
  <c r="C150" i="97" s="1"/>
  <c r="P150" i="97"/>
  <c r="N150" i="97"/>
  <c r="CA149" i="97"/>
  <c r="E149" i="97" s="1"/>
  <c r="BZ149" i="97"/>
  <c r="D149" i="97" s="1"/>
  <c r="BY149" i="97"/>
  <c r="C149" i="97" s="1"/>
  <c r="P149" i="97"/>
  <c r="N149" i="97"/>
  <c r="CA148" i="97"/>
  <c r="E148" i="97" s="1"/>
  <c r="BZ148" i="97"/>
  <c r="D148" i="97" s="1"/>
  <c r="BY148" i="97"/>
  <c r="C148" i="97" s="1"/>
  <c r="P148" i="97"/>
  <c r="N148" i="97"/>
  <c r="CA147" i="97"/>
  <c r="E147" i="97" s="1"/>
  <c r="BZ147" i="97"/>
  <c r="D147" i="97" s="1"/>
  <c r="BY147" i="97"/>
  <c r="C147" i="97" s="1"/>
  <c r="P147" i="97"/>
  <c r="N147" i="97"/>
  <c r="CA146" i="97"/>
  <c r="E146" i="97" s="1"/>
  <c r="BZ146" i="97"/>
  <c r="D146" i="97" s="1"/>
  <c r="BY146" i="97"/>
  <c r="C146" i="97" s="1"/>
  <c r="P146" i="97"/>
  <c r="N146" i="97"/>
  <c r="CA145" i="97"/>
  <c r="E145" i="97" s="1"/>
  <c r="BZ145" i="97"/>
  <c r="D145" i="97" s="1"/>
  <c r="BY145" i="97"/>
  <c r="C145" i="97" s="1"/>
  <c r="P145" i="97"/>
  <c r="N145" i="97"/>
  <c r="CA144" i="97"/>
  <c r="BZ144" i="97"/>
  <c r="D144" i="97" s="1"/>
  <c r="BY144" i="97"/>
  <c r="C144" i="97" s="1"/>
  <c r="P144" i="97"/>
  <c r="N144" i="97"/>
  <c r="CA143" i="97"/>
  <c r="E143" i="97" s="1"/>
  <c r="BZ143" i="97"/>
  <c r="BY143" i="97"/>
  <c r="C143" i="97" s="1"/>
  <c r="P143" i="97"/>
  <c r="N143" i="97"/>
  <c r="CB141" i="97"/>
  <c r="K141" i="97" s="1"/>
  <c r="A141" i="97"/>
  <c r="A142" i="97" s="1"/>
  <c r="A143" i="97" s="1"/>
  <c r="A144" i="97" s="1"/>
  <c r="A145" i="97" s="1"/>
  <c r="A146" i="97" s="1"/>
  <c r="A147" i="97" s="1"/>
  <c r="A148" i="97" s="1"/>
  <c r="A149" i="97" s="1"/>
  <c r="A150" i="97" s="1"/>
  <c r="A151" i="97" s="1"/>
  <c r="A152" i="97" s="1"/>
  <c r="A153" i="97" s="1"/>
  <c r="A154" i="97" s="1"/>
  <c r="A155" i="97" s="1"/>
  <c r="A156" i="97" s="1"/>
  <c r="A157" i="97" s="1"/>
  <c r="A158" i="97" s="1"/>
  <c r="A159" i="97" s="1"/>
  <c r="A160" i="97" s="1"/>
  <c r="A161" i="97" s="1"/>
  <c r="A162" i="97" s="1"/>
  <c r="A163" i="97" s="1"/>
  <c r="A164" i="97" s="1"/>
  <c r="A165" i="97" s="1"/>
  <c r="A166" i="97" s="1"/>
  <c r="A168" i="97" s="1"/>
  <c r="A169" i="97" s="1"/>
  <c r="A170" i="97" s="1"/>
  <c r="A171" i="97" s="1"/>
  <c r="A172" i="97" s="1"/>
  <c r="P136" i="97"/>
  <c r="P135" i="97"/>
  <c r="P134" i="97"/>
  <c r="N134" i="97"/>
  <c r="BX132" i="97"/>
  <c r="BW132" i="97"/>
  <c r="BV132" i="97"/>
  <c r="BU132" i="97"/>
  <c r="BT132" i="97"/>
  <c r="BS132" i="97"/>
  <c r="BR132" i="97"/>
  <c r="BQ132" i="97"/>
  <c r="BP132" i="97"/>
  <c r="BO132" i="97"/>
  <c r="BN132" i="97"/>
  <c r="BM132" i="97"/>
  <c r="BL132" i="97"/>
  <c r="BK132" i="97"/>
  <c r="BJ132" i="97"/>
  <c r="BI132" i="97"/>
  <c r="BH132" i="97"/>
  <c r="BG132" i="97"/>
  <c r="BF132" i="97"/>
  <c r="BE132" i="97"/>
  <c r="BX130" i="97"/>
  <c r="BW130" i="97"/>
  <c r="BV130" i="97"/>
  <c r="BU130" i="97"/>
  <c r="BT130" i="97"/>
  <c r="BS130" i="97"/>
  <c r="BR130" i="97"/>
  <c r="BQ130" i="97"/>
  <c r="BP130" i="97"/>
  <c r="BO130" i="97"/>
  <c r="BN130" i="97"/>
  <c r="BM130" i="97"/>
  <c r="BL130" i="97"/>
  <c r="BK130" i="97"/>
  <c r="BJ130" i="97"/>
  <c r="BI130" i="97"/>
  <c r="BH130" i="97"/>
  <c r="BG130" i="97"/>
  <c r="BF130" i="97"/>
  <c r="BE130" i="97"/>
  <c r="BD130" i="97"/>
  <c r="BC130" i="97"/>
  <c r="BB130" i="97"/>
  <c r="BA130" i="97"/>
  <c r="AZ130" i="97"/>
  <c r="AY130" i="97"/>
  <c r="AX130" i="97"/>
  <c r="AW130" i="97"/>
  <c r="AV130" i="97"/>
  <c r="AU130" i="97"/>
  <c r="AT130" i="97"/>
  <c r="AS130" i="97"/>
  <c r="AR130" i="97"/>
  <c r="AQ130" i="97"/>
  <c r="AP130" i="97"/>
  <c r="AO130" i="97"/>
  <c r="AN130" i="97"/>
  <c r="AM130" i="97"/>
  <c r="AL130" i="97"/>
  <c r="AK130" i="97"/>
  <c r="AJ130" i="97"/>
  <c r="AI130" i="97"/>
  <c r="AH130" i="97"/>
  <c r="AG130" i="97"/>
  <c r="AF130" i="97"/>
  <c r="AE130" i="97"/>
  <c r="AD130" i="97"/>
  <c r="AC130" i="97"/>
  <c r="AB130" i="97"/>
  <c r="AA130" i="97"/>
  <c r="Z130" i="97"/>
  <c r="Y130" i="97"/>
  <c r="X130" i="97"/>
  <c r="W130" i="97"/>
  <c r="V130" i="97"/>
  <c r="U130" i="97"/>
  <c r="T130" i="97"/>
  <c r="S130" i="97"/>
  <c r="R130" i="97"/>
  <c r="Q130" i="97"/>
  <c r="CA128" i="97"/>
  <c r="E128" i="97" s="1"/>
  <c r="BZ128" i="97"/>
  <c r="D128" i="97" s="1"/>
  <c r="BY128" i="97"/>
  <c r="C128" i="97" s="1"/>
  <c r="P128" i="97"/>
  <c r="N128" i="97"/>
  <c r="CA127" i="97"/>
  <c r="E127" i="97" s="1"/>
  <c r="BZ127" i="97"/>
  <c r="D127" i="97" s="1"/>
  <c r="BY127" i="97"/>
  <c r="C127" i="97" s="1"/>
  <c r="P127" i="97"/>
  <c r="N127" i="97"/>
  <c r="CA126" i="97"/>
  <c r="E126" i="97" s="1"/>
  <c r="BZ126" i="97"/>
  <c r="D126" i="97" s="1"/>
  <c r="BY126" i="97"/>
  <c r="C126" i="97" s="1"/>
  <c r="P126" i="97"/>
  <c r="N126" i="97"/>
  <c r="CA125" i="97"/>
  <c r="E125" i="97" s="1"/>
  <c r="BZ125" i="97"/>
  <c r="D125" i="97" s="1"/>
  <c r="BY125" i="97"/>
  <c r="C125" i="97" s="1"/>
  <c r="P125" i="97"/>
  <c r="N125" i="97"/>
  <c r="CA124" i="97"/>
  <c r="E124" i="97" s="1"/>
  <c r="BZ124" i="97"/>
  <c r="D124" i="97" s="1"/>
  <c r="BY124" i="97"/>
  <c r="P124" i="97"/>
  <c r="N124" i="97"/>
  <c r="CA123" i="97"/>
  <c r="E123" i="97" s="1"/>
  <c r="BZ123" i="97"/>
  <c r="D123" i="97" s="1"/>
  <c r="BY123" i="97"/>
  <c r="C123" i="97" s="1"/>
  <c r="P123" i="97"/>
  <c r="N123" i="97"/>
  <c r="CA122" i="97"/>
  <c r="E122" i="97" s="1"/>
  <c r="BZ122" i="97"/>
  <c r="D122" i="97" s="1"/>
  <c r="BY122" i="97"/>
  <c r="C122" i="97" s="1"/>
  <c r="P122" i="97"/>
  <c r="N122" i="97"/>
  <c r="CA121" i="97"/>
  <c r="E121" i="97" s="1"/>
  <c r="BZ121" i="97"/>
  <c r="BY121" i="97"/>
  <c r="C121" i="97" s="1"/>
  <c r="P121" i="97"/>
  <c r="N121" i="97"/>
  <c r="CA120" i="97"/>
  <c r="E120" i="97" s="1"/>
  <c r="BZ120" i="97"/>
  <c r="D120" i="97" s="1"/>
  <c r="BY120" i="97"/>
  <c r="C120" i="97" s="1"/>
  <c r="P120" i="97"/>
  <c r="N120" i="97"/>
  <c r="CA119" i="97"/>
  <c r="E119" i="97" s="1"/>
  <c r="BZ119" i="97"/>
  <c r="D119" i="97" s="1"/>
  <c r="BY119" i="97"/>
  <c r="C119" i="97" s="1"/>
  <c r="P119" i="97"/>
  <c r="N119" i="97"/>
  <c r="CA118" i="97"/>
  <c r="E118" i="97" s="1"/>
  <c r="BZ118" i="97"/>
  <c r="D118" i="97" s="1"/>
  <c r="BY118" i="97"/>
  <c r="P118" i="97"/>
  <c r="N118" i="97"/>
  <c r="CA117" i="97"/>
  <c r="E117" i="97" s="1"/>
  <c r="BZ117" i="97"/>
  <c r="D117" i="97" s="1"/>
  <c r="BY117" i="97"/>
  <c r="C117" i="97" s="1"/>
  <c r="P117" i="97"/>
  <c r="N117" i="97"/>
  <c r="CA116" i="97"/>
  <c r="E116" i="97" s="1"/>
  <c r="BZ116" i="97"/>
  <c r="D116" i="97" s="1"/>
  <c r="BY116" i="97"/>
  <c r="C116" i="97" s="1"/>
  <c r="P116" i="97"/>
  <c r="N116" i="97"/>
  <c r="CA115" i="97"/>
  <c r="E115" i="97" s="1"/>
  <c r="BZ115" i="97"/>
  <c r="D115" i="97" s="1"/>
  <c r="BY115" i="97"/>
  <c r="C115" i="97" s="1"/>
  <c r="P115" i="97"/>
  <c r="N115" i="97"/>
  <c r="E114" i="97"/>
  <c r="D114" i="97"/>
  <c r="C114" i="97"/>
  <c r="P114" i="97"/>
  <c r="N114" i="97"/>
  <c r="CA113" i="97"/>
  <c r="E113" i="97" s="1"/>
  <c r="BZ113" i="97"/>
  <c r="D113" i="97" s="1"/>
  <c r="BY113" i="97"/>
  <c r="C113" i="97" s="1"/>
  <c r="P113" i="97"/>
  <c r="N113" i="97"/>
  <c r="CA112" i="97"/>
  <c r="E112" i="97" s="1"/>
  <c r="BZ112" i="97"/>
  <c r="BY112" i="97"/>
  <c r="C112" i="97" s="1"/>
  <c r="P112" i="97"/>
  <c r="N112" i="97"/>
  <c r="CA111" i="97"/>
  <c r="E111" i="97" s="1"/>
  <c r="BZ111" i="97"/>
  <c r="D111" i="97" s="1"/>
  <c r="BY111" i="97"/>
  <c r="C111" i="97" s="1"/>
  <c r="P111" i="97"/>
  <c r="N111" i="97"/>
  <c r="CA110" i="97"/>
  <c r="BZ110" i="97"/>
  <c r="D110" i="97" s="1"/>
  <c r="BY110" i="97"/>
  <c r="C110" i="97" s="1"/>
  <c r="P110" i="97"/>
  <c r="N110" i="97"/>
  <c r="CA109" i="97"/>
  <c r="E109" i="97" s="1"/>
  <c r="BZ109" i="97"/>
  <c r="D109" i="97" s="1"/>
  <c r="BY109" i="97"/>
  <c r="C109" i="97" s="1"/>
  <c r="P109" i="97"/>
  <c r="N109" i="97"/>
  <c r="CB107" i="97"/>
  <c r="A107" i="97"/>
  <c r="A108" i="97" s="1"/>
  <c r="A109" i="97" s="1"/>
  <c r="A110" i="97" s="1"/>
  <c r="A111" i="97" s="1"/>
  <c r="A112" i="97" s="1"/>
  <c r="A113" i="97" s="1"/>
  <c r="A114" i="97" s="1"/>
  <c r="A115" i="97" s="1"/>
  <c r="A116" i="97" s="1"/>
  <c r="A117" i="97" s="1"/>
  <c r="A118" i="97" s="1"/>
  <c r="A119" i="97" s="1"/>
  <c r="A120" i="97" s="1"/>
  <c r="A121" i="97" s="1"/>
  <c r="A122" i="97" s="1"/>
  <c r="A123" i="97" s="1"/>
  <c r="A124" i="97" s="1"/>
  <c r="A125" i="97" s="1"/>
  <c r="A126" i="97" s="1"/>
  <c r="A127" i="97" s="1"/>
  <c r="A128" i="97" s="1"/>
  <c r="A129" i="97" s="1"/>
  <c r="A130" i="97" s="1"/>
  <c r="A131" i="97" s="1"/>
  <c r="A132" i="97" s="1"/>
  <c r="A134" i="97" s="1"/>
  <c r="A135" i="97" s="1"/>
  <c r="A136" i="97" s="1"/>
  <c r="A137" i="97" s="1"/>
  <c r="A138" i="97" s="1"/>
  <c r="BW98" i="97"/>
  <c r="BV98" i="97"/>
  <c r="BU98" i="97"/>
  <c r="BT98" i="97"/>
  <c r="BS98" i="97"/>
  <c r="BR98" i="97"/>
  <c r="BQ98" i="97"/>
  <c r="BP98" i="97"/>
  <c r="BO98" i="97"/>
  <c r="BN98" i="97"/>
  <c r="BM98" i="97"/>
  <c r="CD209" i="97" l="1"/>
  <c r="CK30" i="373"/>
  <c r="CK45" i="373"/>
  <c r="CK65" i="373"/>
  <c r="CK24" i="373"/>
  <c r="CK54" i="373"/>
  <c r="CK25" i="373"/>
  <c r="CK64" i="373"/>
  <c r="CK47" i="373"/>
  <c r="CK41" i="373"/>
  <c r="CK38" i="373"/>
  <c r="CK16" i="373"/>
  <c r="CK60" i="373"/>
  <c r="CK21" i="373"/>
  <c r="CK17" i="373"/>
  <c r="CK55" i="373"/>
  <c r="CK50" i="373"/>
  <c r="CK44" i="373"/>
  <c r="CK39" i="373"/>
  <c r="CK34" i="373"/>
  <c r="CK29" i="373"/>
  <c r="CK28" i="373"/>
  <c r="CK20" i="373"/>
  <c r="CK53" i="373"/>
  <c r="CK18" i="373"/>
  <c r="CK26" i="373"/>
  <c r="CK32" i="373"/>
  <c r="CK43" i="373"/>
  <c r="CK49" i="373"/>
  <c r="CK63" i="373"/>
  <c r="CK62" i="373"/>
  <c r="CK52" i="373"/>
  <c r="CK31" i="373"/>
  <c r="CK40" i="373"/>
  <c r="CK46" i="373"/>
  <c r="CK57" i="373"/>
  <c r="CK56" i="373"/>
  <c r="CK19" i="373"/>
  <c r="CK48" i="373"/>
  <c r="CK22" i="373"/>
  <c r="CK35" i="373"/>
  <c r="CK23" i="373"/>
  <c r="CK36" i="373"/>
  <c r="CK37" i="373"/>
  <c r="CK42" i="373"/>
  <c r="CK58" i="373"/>
  <c r="CK59" i="373"/>
  <c r="CK27" i="373"/>
  <c r="CK51" i="373"/>
  <c r="CK33" i="373"/>
  <c r="CK61" i="373"/>
  <c r="CL62" i="373"/>
  <c r="CL49" i="373"/>
  <c r="CL43" i="373"/>
  <c r="CL23" i="373"/>
  <c r="CL57" i="373"/>
  <c r="CL51" i="373"/>
  <c r="CL38" i="373"/>
  <c r="CL32" i="373"/>
  <c r="CL36" i="373"/>
  <c r="CL21" i="373"/>
  <c r="CL55" i="373"/>
  <c r="CL50" i="373"/>
  <c r="CL44" i="373"/>
  <c r="CL42" i="373"/>
  <c r="CL37" i="373"/>
  <c r="CL26" i="373"/>
  <c r="CL39" i="373"/>
  <c r="CL34" i="373"/>
  <c r="CL31" i="373"/>
  <c r="CL29" i="373"/>
  <c r="CL27" i="373"/>
  <c r="CL19" i="373"/>
  <c r="CL30" i="373"/>
  <c r="CL53" i="373"/>
  <c r="CL48" i="373"/>
  <c r="CL46" i="373"/>
  <c r="CL54" i="373"/>
  <c r="CL25" i="373"/>
  <c r="CL22" i="373"/>
  <c r="CL28" i="373"/>
  <c r="CL18" i="373"/>
  <c r="CL17" i="373"/>
  <c r="CL64" i="373"/>
  <c r="CL60" i="373"/>
  <c r="CL35" i="373"/>
  <c r="CL24" i="373"/>
  <c r="CL59" i="373"/>
  <c r="CL40" i="373"/>
  <c r="CL52" i="373"/>
  <c r="CL33" i="373"/>
  <c r="CL61" i="373"/>
  <c r="CL20" i="373"/>
  <c r="CL45" i="373"/>
  <c r="CL58" i="373"/>
  <c r="CL56" i="373"/>
  <c r="CL65" i="373"/>
  <c r="CL41" i="373"/>
  <c r="CL16" i="373"/>
  <c r="CL47" i="373"/>
  <c r="CL63" i="373"/>
  <c r="CM65" i="373"/>
  <c r="CM51" i="373"/>
  <c r="CM38" i="373"/>
  <c r="CM64" i="373"/>
  <c r="CM52" i="373"/>
  <c r="CM47" i="373"/>
  <c r="CM36" i="373"/>
  <c r="CM21" i="373"/>
  <c r="CM60" i="373"/>
  <c r="CM55" i="373"/>
  <c r="CM50" i="373"/>
  <c r="CM44" i="373"/>
  <c r="CM42" i="373"/>
  <c r="CM26" i="373"/>
  <c r="CM39" i="373"/>
  <c r="CM34" i="373"/>
  <c r="CM29" i="373"/>
  <c r="CM46" i="373"/>
  <c r="CM54" i="373"/>
  <c r="CM25" i="373"/>
  <c r="CM56" i="373"/>
  <c r="CM45" i="373"/>
  <c r="CM30" i="373"/>
  <c r="CM22" i="373"/>
  <c r="CM40" i="373"/>
  <c r="CM58" i="373"/>
  <c r="CM59" i="373"/>
  <c r="CM33" i="373"/>
  <c r="CM48" i="373"/>
  <c r="CM31" i="373"/>
  <c r="CM41" i="373"/>
  <c r="CM57" i="373"/>
  <c r="CM18" i="373"/>
  <c r="CM19" i="373"/>
  <c r="CM27" i="373"/>
  <c r="CM61" i="373"/>
  <c r="CM16" i="373"/>
  <c r="CM53" i="373"/>
  <c r="CM62" i="373"/>
  <c r="CM37" i="373"/>
  <c r="CM43" i="373"/>
  <c r="CM17" i="373"/>
  <c r="CM35" i="373"/>
  <c r="CM20" i="373"/>
  <c r="CM63" i="373"/>
  <c r="CM32" i="373"/>
  <c r="CM24" i="373"/>
  <c r="CM49" i="373"/>
  <c r="CM23" i="373"/>
  <c r="CM28" i="373"/>
  <c r="CN52" i="373"/>
  <c r="CN47" i="373"/>
  <c r="CN24" i="373"/>
  <c r="CN50" i="373"/>
  <c r="CN44" i="373"/>
  <c r="CN42" i="373"/>
  <c r="CN16" i="373"/>
  <c r="CN63" i="373"/>
  <c r="CN39" i="373"/>
  <c r="CN37" i="373"/>
  <c r="CN34" i="373"/>
  <c r="CN29" i="373"/>
  <c r="CN31" i="373"/>
  <c r="CN27" i="373"/>
  <c r="CN19" i="373"/>
  <c r="CN38" i="373"/>
  <c r="CN23" i="373"/>
  <c r="CN54" i="373"/>
  <c r="CN48" i="373"/>
  <c r="CN28" i="373"/>
  <c r="CN20" i="373"/>
  <c r="CN45" i="373"/>
  <c r="CN51" i="373"/>
  <c r="CN17" i="373"/>
  <c r="CN43" i="373"/>
  <c r="CN49" i="373"/>
  <c r="CN55" i="373"/>
  <c r="CN30" i="373"/>
  <c r="CN46" i="373"/>
  <c r="CN41" i="373"/>
  <c r="CN59" i="373"/>
  <c r="CN18" i="373"/>
  <c r="CN57" i="373"/>
  <c r="CN58" i="373"/>
  <c r="CN53" i="373"/>
  <c r="CN40" i="373"/>
  <c r="CN56" i="373"/>
  <c r="CN65" i="373"/>
  <c r="CN33" i="373"/>
  <c r="CN22" i="373"/>
  <c r="CN25" i="373"/>
  <c r="CN36" i="373"/>
  <c r="CN32" i="373"/>
  <c r="CN60" i="373"/>
  <c r="CN26" i="373"/>
  <c r="CN21" i="373"/>
  <c r="CN35" i="373"/>
  <c r="CN61" i="373"/>
  <c r="CN62" i="373"/>
  <c r="CN64" i="373"/>
  <c r="K107" i="97"/>
  <c r="CC107" i="97"/>
  <c r="CC175" i="97"/>
  <c r="K209" i="97"/>
  <c r="E177" i="97"/>
  <c r="E144" i="97"/>
  <c r="E110" i="97"/>
  <c r="CC141" i="97"/>
  <c r="CB211" i="97"/>
  <c r="F211" i="97" s="1"/>
  <c r="CB143" i="97"/>
  <c r="F143" i="97" s="1"/>
  <c r="CB192" i="97"/>
  <c r="CB217" i="97"/>
  <c r="F217" i="97" s="1"/>
  <c r="CB191" i="97"/>
  <c r="CB121" i="97"/>
  <c r="F121" i="97" s="1"/>
  <c r="CB152" i="97"/>
  <c r="F152" i="97" s="1"/>
  <c r="CB149" i="97"/>
  <c r="F149" i="97" s="1"/>
  <c r="CB193" i="97"/>
  <c r="CB181" i="97"/>
  <c r="CB155" i="97"/>
  <c r="F155" i="97" s="1"/>
  <c r="CB112" i="97"/>
  <c r="F112" i="97" s="1"/>
  <c r="CB146" i="97"/>
  <c r="F146" i="97" s="1"/>
  <c r="CB161" i="97"/>
  <c r="F161" i="97" s="1"/>
  <c r="CB180" i="97"/>
  <c r="F180" i="97" s="1"/>
  <c r="CB118" i="97"/>
  <c r="F118" i="97" s="1"/>
  <c r="D143" i="97"/>
  <c r="CB124" i="97"/>
  <c r="C124" i="97"/>
  <c r="CB158" i="97"/>
  <c r="C192" i="97"/>
  <c r="CB195" i="97"/>
  <c r="C211" i="97"/>
  <c r="CA231" i="97"/>
  <c r="CB220" i="97"/>
  <c r="CA163" i="97"/>
  <c r="C193" i="97"/>
  <c r="CB196" i="97"/>
  <c r="BY129" i="97"/>
  <c r="CB127" i="97"/>
  <c r="CB177" i="97"/>
  <c r="CB178" i="97"/>
  <c r="F178" i="97" s="1"/>
  <c r="CB182" i="97"/>
  <c r="CB183" i="97"/>
  <c r="F183" i="97" s="1"/>
  <c r="CB184" i="97"/>
  <c r="CB115" i="97"/>
  <c r="CB109" i="97"/>
  <c r="F109" i="97" s="1"/>
  <c r="C118" i="97"/>
  <c r="D152" i="97"/>
  <c r="BZ197" i="97"/>
  <c r="CB185" i="97"/>
  <c r="F185" i="97" s="1"/>
  <c r="CB186" i="97"/>
  <c r="F186" i="97" s="1"/>
  <c r="CB187" i="97"/>
  <c r="BY197" i="97"/>
  <c r="CB214" i="97"/>
  <c r="C217" i="97"/>
  <c r="D112" i="97"/>
  <c r="C180" i="97"/>
  <c r="C181" i="97"/>
  <c r="CB188" i="97"/>
  <c r="F188" i="97" s="1"/>
  <c r="CB189" i="97"/>
  <c r="CB190" i="97"/>
  <c r="F190" i="97" s="1"/>
  <c r="D121" i="97"/>
  <c r="BY163" i="97"/>
  <c r="D177" i="97"/>
  <c r="C189" i="97"/>
  <c r="CB194" i="97"/>
  <c r="F194" i="97" s="1"/>
  <c r="BZ231" i="97"/>
  <c r="CB223" i="97"/>
  <c r="F223" i="97" s="1"/>
  <c r="CB226" i="97"/>
  <c r="F226" i="97" s="1"/>
  <c r="CB229" i="97"/>
  <c r="F214" i="97"/>
  <c r="F229" i="97"/>
  <c r="CB216" i="97"/>
  <c r="CB219" i="97"/>
  <c r="CB222" i="97"/>
  <c r="CB225" i="97"/>
  <c r="CB228" i="97"/>
  <c r="BY231" i="97"/>
  <c r="CB213" i="97"/>
  <c r="CB212" i="97"/>
  <c r="CB215" i="97"/>
  <c r="CB218" i="97"/>
  <c r="CB221" i="97"/>
  <c r="CB224" i="97"/>
  <c r="CB227" i="97"/>
  <c r="CB230" i="97"/>
  <c r="F192" i="97"/>
  <c r="F195" i="97"/>
  <c r="F181" i="97"/>
  <c r="F191" i="97"/>
  <c r="F184" i="97"/>
  <c r="CB179" i="97"/>
  <c r="D182" i="97"/>
  <c r="D185" i="97"/>
  <c r="D188" i="97"/>
  <c r="D191" i="97"/>
  <c r="D194" i="97"/>
  <c r="CA197" i="97"/>
  <c r="CB145" i="97"/>
  <c r="CB148" i="97"/>
  <c r="CB151" i="97"/>
  <c r="CB154" i="97"/>
  <c r="CB157" i="97"/>
  <c r="CB160" i="97"/>
  <c r="BZ163" i="97"/>
  <c r="CB144" i="97"/>
  <c r="CB147" i="97"/>
  <c r="CB150" i="97"/>
  <c r="CB153" i="97"/>
  <c r="CB156" i="97"/>
  <c r="CB159" i="97"/>
  <c r="CB162" i="97"/>
  <c r="CB111" i="97"/>
  <c r="CB117" i="97"/>
  <c r="CB120" i="97"/>
  <c r="CB123" i="97"/>
  <c r="CB126" i="97"/>
  <c r="BZ129" i="97"/>
  <c r="CA129" i="97"/>
  <c r="CB110" i="97"/>
  <c r="CB113" i="97"/>
  <c r="CB116" i="97"/>
  <c r="CB119" i="97"/>
  <c r="CB122" i="97"/>
  <c r="CB125" i="97"/>
  <c r="CB128" i="97"/>
  <c r="F177" i="97" l="1"/>
  <c r="J215" i="97"/>
  <c r="CD215" i="97"/>
  <c r="CD175" i="97"/>
  <c r="CD107" i="97"/>
  <c r="CD141" i="97"/>
  <c r="FK53" i="373"/>
  <c r="F53" i="373"/>
  <c r="CC53" i="373" s="1"/>
  <c r="FK34" i="373"/>
  <c r="F34" i="373"/>
  <c r="CC34" i="373" s="1"/>
  <c r="E48" i="373"/>
  <c r="CB48" i="373" s="1"/>
  <c r="FJ48" i="373"/>
  <c r="D41" i="373"/>
  <c r="CA41" i="373" s="1"/>
  <c r="FI41" i="373"/>
  <c r="D37" i="373"/>
  <c r="CA37" i="373" s="1"/>
  <c r="FI37" i="373"/>
  <c r="C40" i="373"/>
  <c r="BZ40" i="373" s="1"/>
  <c r="FH40" i="373"/>
  <c r="FH41" i="373"/>
  <c r="C41" i="373"/>
  <c r="BZ41" i="373" s="1"/>
  <c r="F64" i="373"/>
  <c r="CC64" i="373" s="1"/>
  <c r="FK64" i="373"/>
  <c r="F36" i="373"/>
  <c r="CC36" i="373" s="1"/>
  <c r="FK36" i="373"/>
  <c r="FK58" i="373"/>
  <c r="F58" i="373"/>
  <c r="CC58" i="373" s="1"/>
  <c r="F49" i="373"/>
  <c r="CC49" i="373" s="1"/>
  <c r="FK49" i="373"/>
  <c r="F54" i="373"/>
  <c r="CC54" i="373" s="1"/>
  <c r="FK54" i="373"/>
  <c r="F37" i="373"/>
  <c r="CC37" i="373" s="1"/>
  <c r="FK37" i="373"/>
  <c r="FK47" i="373"/>
  <c r="F47" i="373"/>
  <c r="CC47" i="373" s="1"/>
  <c r="FJ20" i="373"/>
  <c r="E20" i="373"/>
  <c r="CB20" i="373" s="1"/>
  <c r="FJ61" i="373"/>
  <c r="E61" i="373"/>
  <c r="CB61" i="373" s="1"/>
  <c r="FJ33" i="373"/>
  <c r="E33" i="373"/>
  <c r="CB33" i="373" s="1"/>
  <c r="E25" i="373"/>
  <c r="CB25" i="373" s="1"/>
  <c r="FJ25" i="373"/>
  <c r="E44" i="373"/>
  <c r="CB44" i="373" s="1"/>
  <c r="FJ44" i="373"/>
  <c r="FJ64" i="373"/>
  <c r="E64" i="373"/>
  <c r="CB64" i="373" s="1"/>
  <c r="D65" i="373"/>
  <c r="CA65" i="373" s="1"/>
  <c r="FI65" i="373"/>
  <c r="D40" i="373"/>
  <c r="CA40" i="373" s="1"/>
  <c r="FI40" i="373"/>
  <c r="D28" i="373"/>
  <c r="CA28" i="373" s="1"/>
  <c r="FI28" i="373"/>
  <c r="D19" i="373"/>
  <c r="CA19" i="373" s="1"/>
  <c r="FI19" i="373"/>
  <c r="D42" i="373"/>
  <c r="CA42" i="373" s="1"/>
  <c r="FI42" i="373"/>
  <c r="D51" i="373"/>
  <c r="CA51" i="373" s="1"/>
  <c r="FI51" i="373"/>
  <c r="C51" i="373"/>
  <c r="BZ51" i="373" s="1"/>
  <c r="FH51" i="373"/>
  <c r="FH35" i="373"/>
  <c r="C35" i="373"/>
  <c r="BZ35" i="373" s="1"/>
  <c r="C31" i="373"/>
  <c r="BZ31" i="373" s="1"/>
  <c r="FH31" i="373"/>
  <c r="C18" i="373"/>
  <c r="BZ18" i="373" s="1"/>
  <c r="FH18" i="373"/>
  <c r="C50" i="373"/>
  <c r="BZ50" i="373" s="1"/>
  <c r="FH50" i="373"/>
  <c r="FH47" i="373"/>
  <c r="C47" i="373"/>
  <c r="BZ47" i="373" s="1"/>
  <c r="FK55" i="373"/>
  <c r="F55" i="373"/>
  <c r="CC55" i="373" s="1"/>
  <c r="E16" i="373"/>
  <c r="CB16" i="373" s="1"/>
  <c r="FJ16" i="373"/>
  <c r="FJ52" i="373"/>
  <c r="E52" i="373"/>
  <c r="CB52" i="373" s="1"/>
  <c r="D30" i="373"/>
  <c r="CA30" i="373" s="1"/>
  <c r="FI30" i="373"/>
  <c r="C33" i="373"/>
  <c r="BZ33" i="373" s="1"/>
  <c r="FH33" i="373"/>
  <c r="C44" i="373"/>
  <c r="BZ44" i="373" s="1"/>
  <c r="FH44" i="373"/>
  <c r="F62" i="373"/>
  <c r="CC62" i="373" s="1"/>
  <c r="FK62" i="373"/>
  <c r="F25" i="373"/>
  <c r="CC25" i="373" s="1"/>
  <c r="FK25" i="373"/>
  <c r="F57" i="373"/>
  <c r="CC57" i="373" s="1"/>
  <c r="FK57" i="373"/>
  <c r="FK43" i="373"/>
  <c r="F43" i="373"/>
  <c r="CC43" i="373" s="1"/>
  <c r="FK23" i="373"/>
  <c r="F23" i="373"/>
  <c r="CC23" i="373" s="1"/>
  <c r="F39" i="373"/>
  <c r="CC39" i="373" s="1"/>
  <c r="FK39" i="373"/>
  <c r="F52" i="373"/>
  <c r="CC52" i="373" s="1"/>
  <c r="FK52" i="373"/>
  <c r="FJ35" i="373"/>
  <c r="E35" i="373"/>
  <c r="CB35" i="373" s="1"/>
  <c r="E27" i="373"/>
  <c r="CB27" i="373" s="1"/>
  <c r="FJ27" i="373"/>
  <c r="FJ59" i="373"/>
  <c r="E59" i="373"/>
  <c r="CB59" i="373" s="1"/>
  <c r="E54" i="373"/>
  <c r="CB54" i="373" s="1"/>
  <c r="FJ54" i="373"/>
  <c r="FJ50" i="373"/>
  <c r="E50" i="373"/>
  <c r="CB50" i="373" s="1"/>
  <c r="E38" i="373"/>
  <c r="CB38" i="373" s="1"/>
  <c r="FJ38" i="373"/>
  <c r="D56" i="373"/>
  <c r="CA56" i="373" s="1"/>
  <c r="FI56" i="373"/>
  <c r="D59" i="373"/>
  <c r="CA59" i="373" s="1"/>
  <c r="FI59" i="373"/>
  <c r="FI22" i="373"/>
  <c r="D22" i="373"/>
  <c r="CA22" i="373" s="1"/>
  <c r="D27" i="373"/>
  <c r="CA27" i="373" s="1"/>
  <c r="FI27" i="373"/>
  <c r="D44" i="373"/>
  <c r="CA44" i="373" s="1"/>
  <c r="FI44" i="373"/>
  <c r="FI57" i="373"/>
  <c r="D57" i="373"/>
  <c r="CA57" i="373" s="1"/>
  <c r="C27" i="373"/>
  <c r="BZ27" i="373" s="1"/>
  <c r="FH27" i="373"/>
  <c r="FH22" i="373"/>
  <c r="C22" i="373"/>
  <c r="BZ22" i="373" s="1"/>
  <c r="FH52" i="373"/>
  <c r="C52" i="373"/>
  <c r="BZ52" i="373" s="1"/>
  <c r="C53" i="373"/>
  <c r="BZ53" i="373" s="1"/>
  <c r="FH53" i="373"/>
  <c r="C55" i="373"/>
  <c r="BZ55" i="373" s="1"/>
  <c r="FH55" i="373"/>
  <c r="C64" i="373"/>
  <c r="BZ64" i="373" s="1"/>
  <c r="FH64" i="373"/>
  <c r="FK48" i="373"/>
  <c r="F48" i="373"/>
  <c r="CC48" i="373" s="1"/>
  <c r="E63" i="373"/>
  <c r="CB63" i="373" s="1"/>
  <c r="FJ63" i="373"/>
  <c r="E42" i="373"/>
  <c r="CB42" i="373" s="1"/>
  <c r="FJ42" i="373"/>
  <c r="D18" i="373"/>
  <c r="CA18" i="373" s="1"/>
  <c r="FI18" i="373"/>
  <c r="FI38" i="373"/>
  <c r="D38" i="373"/>
  <c r="CA38" i="373" s="1"/>
  <c r="C26" i="373"/>
  <c r="BZ26" i="373" s="1"/>
  <c r="FH26" i="373"/>
  <c r="F61" i="373"/>
  <c r="CC61" i="373" s="1"/>
  <c r="FK61" i="373"/>
  <c r="FK22" i="373"/>
  <c r="F22" i="373"/>
  <c r="CC22" i="373" s="1"/>
  <c r="FK18" i="373"/>
  <c r="F18" i="373"/>
  <c r="CC18" i="373" s="1"/>
  <c r="FK17" i="373"/>
  <c r="F17" i="373"/>
  <c r="CC17" i="373" s="1"/>
  <c r="F38" i="373"/>
  <c r="CC38" i="373" s="1"/>
  <c r="FK38" i="373"/>
  <c r="F63" i="373"/>
  <c r="CC63" i="373" s="1"/>
  <c r="FK63" i="373"/>
  <c r="E28" i="373"/>
  <c r="CB28" i="373" s="1"/>
  <c r="FJ28" i="373"/>
  <c r="E17" i="373"/>
  <c r="CB17" i="373" s="1"/>
  <c r="FJ17" i="373"/>
  <c r="FJ19" i="373"/>
  <c r="E19" i="373"/>
  <c r="CB19" i="373" s="1"/>
  <c r="E58" i="373"/>
  <c r="CB58" i="373" s="1"/>
  <c r="FJ58" i="373"/>
  <c r="E46" i="373"/>
  <c r="CB46" i="373" s="1"/>
  <c r="FJ46" i="373"/>
  <c r="FJ55" i="373"/>
  <c r="E55" i="373"/>
  <c r="CB55" i="373" s="1"/>
  <c r="E51" i="373"/>
  <c r="CB51" i="373" s="1"/>
  <c r="FJ51" i="373"/>
  <c r="D58" i="373"/>
  <c r="CA58" i="373" s="1"/>
  <c r="FI58" i="373"/>
  <c r="FI24" i="373"/>
  <c r="D24" i="373"/>
  <c r="CA24" i="373" s="1"/>
  <c r="FI25" i="373"/>
  <c r="D25" i="373"/>
  <c r="CA25" i="373" s="1"/>
  <c r="D29" i="373"/>
  <c r="CA29" i="373" s="1"/>
  <c r="FI29" i="373"/>
  <c r="FI50" i="373"/>
  <c r="D50" i="373"/>
  <c r="CA50" i="373" s="1"/>
  <c r="D23" i="373"/>
  <c r="CA23" i="373" s="1"/>
  <c r="FI23" i="373"/>
  <c r="C59" i="373"/>
  <c r="BZ59" i="373" s="1"/>
  <c r="FH59" i="373"/>
  <c r="C48" i="373"/>
  <c r="BZ48" i="373" s="1"/>
  <c r="FH48" i="373"/>
  <c r="C62" i="373"/>
  <c r="BZ62" i="373" s="1"/>
  <c r="FH62" i="373"/>
  <c r="C20" i="373"/>
  <c r="BZ20" i="373" s="1"/>
  <c r="FH20" i="373"/>
  <c r="C17" i="373"/>
  <c r="BZ17" i="373" s="1"/>
  <c r="FH17" i="373"/>
  <c r="C25" i="373"/>
  <c r="BZ25" i="373" s="1"/>
  <c r="FH25" i="373"/>
  <c r="F16" i="373"/>
  <c r="CC16" i="373" s="1"/>
  <c r="FK16" i="373"/>
  <c r="FJ40" i="373"/>
  <c r="E40" i="373"/>
  <c r="CB40" i="373" s="1"/>
  <c r="D45" i="373"/>
  <c r="CA45" i="373" s="1"/>
  <c r="FI45" i="373"/>
  <c r="C58" i="373"/>
  <c r="BZ58" i="373" s="1"/>
  <c r="FH58" i="373"/>
  <c r="C54" i="373"/>
  <c r="BZ54" i="373" s="1"/>
  <c r="FH54" i="373"/>
  <c r="F33" i="373"/>
  <c r="CC33" i="373" s="1"/>
  <c r="FK33" i="373"/>
  <c r="F19" i="373"/>
  <c r="CC19" i="373" s="1"/>
  <c r="FK19" i="373"/>
  <c r="E18" i="373"/>
  <c r="CB18" i="373" s="1"/>
  <c r="FJ18" i="373"/>
  <c r="FJ65" i="373"/>
  <c r="E65" i="373"/>
  <c r="CB65" i="373" s="1"/>
  <c r="D31" i="373"/>
  <c r="CA31" i="373" s="1"/>
  <c r="FI31" i="373"/>
  <c r="FH19" i="373"/>
  <c r="C19" i="373"/>
  <c r="BZ19" i="373" s="1"/>
  <c r="C21" i="373"/>
  <c r="BZ21" i="373" s="1"/>
  <c r="FH21" i="373"/>
  <c r="FK21" i="373"/>
  <c r="F21" i="373"/>
  <c r="CC21" i="373" s="1"/>
  <c r="F65" i="373"/>
  <c r="CC65" i="373" s="1"/>
  <c r="FK65" i="373"/>
  <c r="F41" i="373"/>
  <c r="CC41" i="373" s="1"/>
  <c r="FK41" i="373"/>
  <c r="F45" i="373"/>
  <c r="CC45" i="373" s="1"/>
  <c r="FK45" i="373"/>
  <c r="F27" i="373"/>
  <c r="CC27" i="373" s="1"/>
  <c r="FK27" i="373"/>
  <c r="F42" i="373"/>
  <c r="CC42" i="373" s="1"/>
  <c r="FK42" i="373"/>
  <c r="FJ49" i="373"/>
  <c r="E49" i="373"/>
  <c r="CB49" i="373" s="1"/>
  <c r="E37" i="373"/>
  <c r="CB37" i="373" s="1"/>
  <c r="FJ37" i="373"/>
  <c r="E57" i="373"/>
  <c r="CB57" i="373" s="1"/>
  <c r="FJ57" i="373"/>
  <c r="FJ22" i="373"/>
  <c r="E22" i="373"/>
  <c r="CB22" i="373" s="1"/>
  <c r="E34" i="373"/>
  <c r="CB34" i="373" s="1"/>
  <c r="FJ34" i="373"/>
  <c r="FJ21" i="373"/>
  <c r="E21" i="373"/>
  <c r="CB21" i="373" s="1"/>
  <c r="FI63" i="373"/>
  <c r="D63" i="373"/>
  <c r="CA63" i="373" s="1"/>
  <c r="D20" i="373"/>
  <c r="CA20" i="373" s="1"/>
  <c r="FI20" i="373"/>
  <c r="D60" i="373"/>
  <c r="CA60" i="373" s="1"/>
  <c r="FI60" i="373"/>
  <c r="D46" i="373"/>
  <c r="CA46" i="373" s="1"/>
  <c r="FI46" i="373"/>
  <c r="D34" i="373"/>
  <c r="CA34" i="373" s="1"/>
  <c r="FI34" i="373"/>
  <c r="D21" i="373"/>
  <c r="CA21" i="373" s="1"/>
  <c r="FI21" i="373"/>
  <c r="D49" i="373"/>
  <c r="CA49" i="373" s="1"/>
  <c r="FI49" i="373"/>
  <c r="C42" i="373"/>
  <c r="BZ42" i="373" s="1"/>
  <c r="FH42" i="373"/>
  <c r="C56" i="373"/>
  <c r="BZ56" i="373" s="1"/>
  <c r="FH56" i="373"/>
  <c r="FH49" i="373"/>
  <c r="C49" i="373"/>
  <c r="BZ49" i="373" s="1"/>
  <c r="C29" i="373"/>
  <c r="BZ29" i="373" s="1"/>
  <c r="FH29" i="373"/>
  <c r="C60" i="373"/>
  <c r="BZ60" i="373" s="1"/>
  <c r="FH60" i="373"/>
  <c r="FH24" i="373"/>
  <c r="C24" i="373"/>
  <c r="BZ24" i="373" s="1"/>
  <c r="F59" i="373"/>
  <c r="CC59" i="373" s="1"/>
  <c r="FK59" i="373"/>
  <c r="E23" i="373"/>
  <c r="CB23" i="373" s="1"/>
  <c r="FJ23" i="373"/>
  <c r="FJ29" i="373"/>
  <c r="E29" i="373"/>
  <c r="CB29" i="373" s="1"/>
  <c r="FI35" i="373"/>
  <c r="D35" i="373"/>
  <c r="CA35" i="373" s="1"/>
  <c r="D43" i="373"/>
  <c r="CA43" i="373" s="1"/>
  <c r="FI43" i="373"/>
  <c r="C28" i="373"/>
  <c r="BZ28" i="373" s="1"/>
  <c r="FH28" i="373"/>
  <c r="F26" i="373"/>
  <c r="CC26" i="373" s="1"/>
  <c r="FK26" i="373"/>
  <c r="F56" i="373"/>
  <c r="CC56" i="373" s="1"/>
  <c r="FK56" i="373"/>
  <c r="F46" i="373"/>
  <c r="CC46" i="373" s="1"/>
  <c r="FK46" i="373"/>
  <c r="F20" i="373"/>
  <c r="CC20" i="373" s="1"/>
  <c r="FK20" i="373"/>
  <c r="F31" i="373"/>
  <c r="CC31" i="373" s="1"/>
  <c r="FK31" i="373"/>
  <c r="F44" i="373"/>
  <c r="CC44" i="373" s="1"/>
  <c r="FK44" i="373"/>
  <c r="E24" i="373"/>
  <c r="CB24" i="373" s="1"/>
  <c r="FJ24" i="373"/>
  <c r="E62" i="373"/>
  <c r="CB62" i="373" s="1"/>
  <c r="FJ62" i="373"/>
  <c r="FJ41" i="373"/>
  <c r="E41" i="373"/>
  <c r="CB41" i="373" s="1"/>
  <c r="E30" i="373"/>
  <c r="CB30" i="373" s="1"/>
  <c r="FJ30" i="373"/>
  <c r="FJ39" i="373"/>
  <c r="E39" i="373"/>
  <c r="CB39" i="373" s="1"/>
  <c r="E36" i="373"/>
  <c r="CB36" i="373" s="1"/>
  <c r="FJ36" i="373"/>
  <c r="D47" i="373"/>
  <c r="CA47" i="373" s="1"/>
  <c r="FI47" i="373"/>
  <c r="FI61" i="373"/>
  <c r="D61" i="373"/>
  <c r="CA61" i="373" s="1"/>
  <c r="FI64" i="373"/>
  <c r="D64" i="373"/>
  <c r="CA64" i="373" s="1"/>
  <c r="D48" i="373"/>
  <c r="CA48" i="373" s="1"/>
  <c r="FI48" i="373"/>
  <c r="D39" i="373"/>
  <c r="CA39" i="373" s="1"/>
  <c r="FI39" i="373"/>
  <c r="D36" i="373"/>
  <c r="CA36" i="373" s="1"/>
  <c r="FI36" i="373"/>
  <c r="FI62" i="373"/>
  <c r="D62" i="373"/>
  <c r="CA62" i="373" s="1"/>
  <c r="C37" i="373"/>
  <c r="BZ37" i="373" s="1"/>
  <c r="FH37" i="373"/>
  <c r="FH57" i="373"/>
  <c r="C57" i="373"/>
  <c r="BZ57" i="373" s="1"/>
  <c r="C43" i="373"/>
  <c r="BZ43" i="373" s="1"/>
  <c r="FH43" i="373"/>
  <c r="C34" i="373"/>
  <c r="BZ34" i="373" s="1"/>
  <c r="FH34" i="373"/>
  <c r="FH16" i="373"/>
  <c r="C16" i="373"/>
  <c r="BZ16" i="373" s="1"/>
  <c r="C65" i="373"/>
  <c r="BZ65" i="373" s="1"/>
  <c r="FH65" i="373"/>
  <c r="FK35" i="373"/>
  <c r="F35" i="373"/>
  <c r="CC35" i="373" s="1"/>
  <c r="F51" i="373"/>
  <c r="CC51" i="373" s="1"/>
  <c r="FK51" i="373"/>
  <c r="E43" i="373"/>
  <c r="CB43" i="373" s="1"/>
  <c r="FJ43" i="373"/>
  <c r="E60" i="373"/>
  <c r="CB60" i="373" s="1"/>
  <c r="FJ60" i="373"/>
  <c r="D54" i="373"/>
  <c r="CA54" i="373" s="1"/>
  <c r="FI54" i="373"/>
  <c r="FI55" i="373"/>
  <c r="D55" i="373"/>
  <c r="CA55" i="373" s="1"/>
  <c r="C63" i="373"/>
  <c r="BZ63" i="373" s="1"/>
  <c r="FH63" i="373"/>
  <c r="FK60" i="373"/>
  <c r="F60" i="373"/>
  <c r="CC60" i="373" s="1"/>
  <c r="F40" i="373"/>
  <c r="CC40" i="373" s="1"/>
  <c r="FK40" i="373"/>
  <c r="F30" i="373"/>
  <c r="CC30" i="373" s="1"/>
  <c r="FK30" i="373"/>
  <c r="F28" i="373"/>
  <c r="CC28" i="373" s="1"/>
  <c r="FK28" i="373"/>
  <c r="F29" i="373"/>
  <c r="CC29" i="373" s="1"/>
  <c r="FK29" i="373"/>
  <c r="FK50" i="373"/>
  <c r="F50" i="373"/>
  <c r="CC50" i="373" s="1"/>
  <c r="FJ32" i="373"/>
  <c r="E32" i="373"/>
  <c r="CB32" i="373" s="1"/>
  <c r="E53" i="373"/>
  <c r="CB53" i="373" s="1"/>
  <c r="FJ53" i="373"/>
  <c r="E31" i="373"/>
  <c r="CB31" i="373" s="1"/>
  <c r="FJ31" i="373"/>
  <c r="E45" i="373"/>
  <c r="CB45" i="373" s="1"/>
  <c r="FJ45" i="373"/>
  <c r="E26" i="373"/>
  <c r="CB26" i="373" s="1"/>
  <c r="FJ26" i="373"/>
  <c r="E47" i="373"/>
  <c r="CB47" i="373" s="1"/>
  <c r="FJ47" i="373"/>
  <c r="D16" i="373"/>
  <c r="CA16" i="373" s="1"/>
  <c r="FO13" i="373" s="1"/>
  <c r="FI16" i="373"/>
  <c r="D33" i="373"/>
  <c r="CA33" i="373" s="1"/>
  <c r="FI33" i="373"/>
  <c r="D17" i="373"/>
  <c r="CA17" i="373" s="1"/>
  <c r="FI17" i="373"/>
  <c r="D53" i="373"/>
  <c r="CA53" i="373" s="1"/>
  <c r="FI53" i="373"/>
  <c r="FI26" i="373"/>
  <c r="D26" i="373"/>
  <c r="CA26" i="373" s="1"/>
  <c r="D32" i="373"/>
  <c r="CA32" i="373" s="1"/>
  <c r="FI32" i="373"/>
  <c r="FH61" i="373"/>
  <c r="C61" i="373"/>
  <c r="BZ61" i="373" s="1"/>
  <c r="FH36" i="373"/>
  <c r="C36" i="373"/>
  <c r="BZ36" i="373" s="1"/>
  <c r="C46" i="373"/>
  <c r="BZ46" i="373" s="1"/>
  <c r="FH46" i="373"/>
  <c r="C32" i="373"/>
  <c r="BZ32" i="373" s="1"/>
  <c r="FH32" i="373"/>
  <c r="FH39" i="373"/>
  <c r="C39" i="373"/>
  <c r="BZ39" i="373" s="1"/>
  <c r="C38" i="373"/>
  <c r="BZ38" i="373" s="1"/>
  <c r="FH38" i="373"/>
  <c r="C45" i="373"/>
  <c r="BZ45" i="373" s="1"/>
  <c r="FH45" i="373"/>
  <c r="F32" i="373"/>
  <c r="CC32" i="373" s="1"/>
  <c r="FK32" i="373"/>
  <c r="FK24" i="373"/>
  <c r="F24" i="373"/>
  <c r="CC24" i="373" s="1"/>
  <c r="E56" i="373"/>
  <c r="CB56" i="373" s="1"/>
  <c r="FJ56" i="373"/>
  <c r="FI52" i="373"/>
  <c r="D52" i="373"/>
  <c r="CA52" i="373" s="1"/>
  <c r="C23" i="373"/>
  <c r="BZ23" i="373" s="1"/>
  <c r="FH23" i="373"/>
  <c r="C30" i="373"/>
  <c r="BZ30" i="373" s="1"/>
  <c r="FH30" i="373"/>
  <c r="F187" i="97"/>
  <c r="F189" i="97"/>
  <c r="F193" i="97"/>
  <c r="F182" i="97"/>
  <c r="F220" i="97"/>
  <c r="CB197" i="97"/>
  <c r="F196" i="97"/>
  <c r="F124" i="97"/>
  <c r="F115" i="97"/>
  <c r="F127" i="97"/>
  <c r="CB163" i="97"/>
  <c r="F158" i="97"/>
  <c r="F212" i="97"/>
  <c r="F215" i="97"/>
  <c r="F213" i="97"/>
  <c r="F228" i="97"/>
  <c r="F225" i="97"/>
  <c r="CB231" i="97"/>
  <c r="F222" i="97"/>
  <c r="F230" i="97"/>
  <c r="F219" i="97"/>
  <c r="F227" i="97"/>
  <c r="F216" i="97"/>
  <c r="F224" i="97"/>
  <c r="F221" i="97"/>
  <c r="F218" i="97"/>
  <c r="F179" i="97"/>
  <c r="F160" i="97"/>
  <c r="F157" i="97"/>
  <c r="F154" i="97"/>
  <c r="F151" i="97"/>
  <c r="F162" i="97"/>
  <c r="F148" i="97"/>
  <c r="F159" i="97"/>
  <c r="F145" i="97"/>
  <c r="F156" i="97"/>
  <c r="F153" i="97"/>
  <c r="F150" i="97"/>
  <c r="F147" i="97"/>
  <c r="F144" i="97"/>
  <c r="F126" i="97"/>
  <c r="F123" i="97"/>
  <c r="F120" i="97"/>
  <c r="F128" i="97"/>
  <c r="F117" i="97"/>
  <c r="F125" i="97"/>
  <c r="F114" i="97"/>
  <c r="F122" i="97"/>
  <c r="F111" i="97"/>
  <c r="F119" i="97"/>
  <c r="CB129" i="97"/>
  <c r="F116" i="97"/>
  <c r="F113" i="97"/>
  <c r="F110" i="97"/>
  <c r="CC143" i="361" l="1"/>
  <c r="CD143" i="361" s="1"/>
  <c r="CC143" i="360"/>
  <c r="CC177" i="97"/>
  <c r="J177" i="97" s="1"/>
  <c r="CC216" i="97"/>
  <c r="CD216" i="97" s="1"/>
  <c r="CC211" i="360"/>
  <c r="J211" i="360" s="1"/>
  <c r="CC177" i="359"/>
  <c r="J177" i="359" s="1"/>
  <c r="CC148" i="97"/>
  <c r="CD148" i="97" s="1"/>
  <c r="CC114" i="97"/>
  <c r="J114" i="97" s="1"/>
  <c r="FN13" i="373"/>
  <c r="BK100" i="124"/>
  <c r="P75" i="97"/>
  <c r="P76" i="97"/>
  <c r="P77" i="97"/>
  <c r="BY75" i="97"/>
  <c r="C75" i="97" s="1"/>
  <c r="BZ75" i="97"/>
  <c r="CA75" i="97"/>
  <c r="P101" i="97"/>
  <c r="C76" i="97"/>
  <c r="D76" i="97"/>
  <c r="E76" i="97"/>
  <c r="BY77" i="97"/>
  <c r="C77" i="97" s="1"/>
  <c r="BZ77" i="97"/>
  <c r="D77" i="97" s="1"/>
  <c r="CA77" i="97"/>
  <c r="BY78" i="97"/>
  <c r="C78" i="97" s="1"/>
  <c r="BZ78" i="97"/>
  <c r="D78" i="97" s="1"/>
  <c r="CA78" i="97"/>
  <c r="E78" i="97" s="1"/>
  <c r="BY79" i="97"/>
  <c r="C79" i="97" s="1"/>
  <c r="BZ79" i="97"/>
  <c r="D79" i="97" s="1"/>
  <c r="CA79" i="97"/>
  <c r="E79" i="97" s="1"/>
  <c r="BK101" i="124"/>
  <c r="BK102" i="124"/>
  <c r="BK103" i="124"/>
  <c r="BK105" i="124"/>
  <c r="BK106" i="124"/>
  <c r="BK107" i="124"/>
  <c r="BK108" i="124"/>
  <c r="BK109" i="124"/>
  <c r="BK110" i="124"/>
  <c r="BK111" i="124"/>
  <c r="BK112" i="124"/>
  <c r="BK113" i="124"/>
  <c r="BK114" i="124"/>
  <c r="BK115" i="124"/>
  <c r="BK116" i="124"/>
  <c r="BK117" i="124"/>
  <c r="BK118" i="124"/>
  <c r="BK119" i="124"/>
  <c r="BK120" i="124"/>
  <c r="BK121" i="124"/>
  <c r="BK122" i="124"/>
  <c r="BK123" i="124"/>
  <c r="BK124" i="124"/>
  <c r="BK125" i="124"/>
  <c r="BK126" i="124"/>
  <c r="BK127" i="124"/>
  <c r="BK128" i="124"/>
  <c r="BK129" i="124"/>
  <c r="BK130" i="124"/>
  <c r="BK131" i="124"/>
  <c r="BK132" i="124"/>
  <c r="BK133" i="124"/>
  <c r="BK134" i="124"/>
  <c r="BK135" i="124"/>
  <c r="BK136" i="124"/>
  <c r="BK137" i="124"/>
  <c r="BK138" i="124"/>
  <c r="BK139" i="124"/>
  <c r="BK42" i="124"/>
  <c r="BK45" i="124"/>
  <c r="BK50" i="124"/>
  <c r="BK51" i="124"/>
  <c r="BK43" i="124"/>
  <c r="BK44" i="124"/>
  <c r="BK46" i="124"/>
  <c r="BK47" i="124"/>
  <c r="BK48" i="124"/>
  <c r="BK49" i="124"/>
  <c r="BK52" i="124"/>
  <c r="BK53" i="124"/>
  <c r="BK54" i="124"/>
  <c r="BK55" i="124"/>
  <c r="BK56" i="124"/>
  <c r="BK57" i="124"/>
  <c r="BK58" i="124"/>
  <c r="BK59" i="124"/>
  <c r="BK60" i="124"/>
  <c r="BK61" i="124"/>
  <c r="BK62" i="124"/>
  <c r="BK63" i="124"/>
  <c r="BK64" i="124"/>
  <c r="BK65" i="124"/>
  <c r="BK66" i="124"/>
  <c r="BK67" i="124"/>
  <c r="BK68" i="124"/>
  <c r="BK69" i="124"/>
  <c r="BK70" i="124"/>
  <c r="BK71" i="124"/>
  <c r="BK72" i="124"/>
  <c r="BK73" i="124"/>
  <c r="BK74" i="124"/>
  <c r="BK75" i="124"/>
  <c r="BK76" i="124"/>
  <c r="BK77" i="124"/>
  <c r="BK78" i="124"/>
  <c r="BK79" i="124"/>
  <c r="BK80" i="124"/>
  <c r="BK81" i="124"/>
  <c r="BL42" i="124"/>
  <c r="BL43" i="124"/>
  <c r="BL44" i="124"/>
  <c r="BL45" i="124"/>
  <c r="BL46" i="124"/>
  <c r="BL47" i="124"/>
  <c r="BL48" i="124"/>
  <c r="BL49" i="124"/>
  <c r="BL50" i="124"/>
  <c r="BL51" i="124"/>
  <c r="BL52" i="124"/>
  <c r="BL53" i="124"/>
  <c r="BL54" i="124"/>
  <c r="BL55" i="124"/>
  <c r="BL56" i="124"/>
  <c r="BL57" i="124"/>
  <c r="BL58" i="124"/>
  <c r="BL59" i="124"/>
  <c r="BL60" i="124"/>
  <c r="BL61" i="124"/>
  <c r="BL62" i="124"/>
  <c r="BL63" i="124"/>
  <c r="BL64" i="124"/>
  <c r="BL65" i="124"/>
  <c r="BL66" i="124"/>
  <c r="BL67" i="124"/>
  <c r="BL68" i="124"/>
  <c r="BL69" i="124"/>
  <c r="BL70" i="124"/>
  <c r="BL71" i="124"/>
  <c r="BL72" i="124"/>
  <c r="BL73" i="124"/>
  <c r="BL74" i="124"/>
  <c r="BL75" i="124"/>
  <c r="BL76" i="124"/>
  <c r="BL77" i="124"/>
  <c r="BL78" i="124"/>
  <c r="BL79" i="124"/>
  <c r="BL80" i="124"/>
  <c r="BL81" i="124"/>
  <c r="P78" i="97"/>
  <c r="P79" i="97"/>
  <c r="BM42" i="124"/>
  <c r="BM43" i="124"/>
  <c r="BM44" i="124"/>
  <c r="BM67" i="124"/>
  <c r="AZ21" i="97"/>
  <c r="AZ27" i="97"/>
  <c r="U13" i="97"/>
  <c r="U14" i="97"/>
  <c r="U15" i="97"/>
  <c r="U16" i="97"/>
  <c r="U17" i="97"/>
  <c r="AJ15" i="97"/>
  <c r="AJ16" i="97"/>
  <c r="K73" i="97"/>
  <c r="BM45" i="124"/>
  <c r="BM46" i="124"/>
  <c r="BM47" i="124"/>
  <c r="BM48" i="124"/>
  <c r="BM49" i="124"/>
  <c r="BM50" i="124"/>
  <c r="BM51" i="124"/>
  <c r="BM52" i="124"/>
  <c r="BM53" i="124"/>
  <c r="BM54" i="124"/>
  <c r="BM55" i="124"/>
  <c r="BM56" i="124"/>
  <c r="BM57" i="124"/>
  <c r="BM58" i="124"/>
  <c r="BM59" i="124"/>
  <c r="BM60" i="124"/>
  <c r="BM61" i="124"/>
  <c r="BM62" i="124"/>
  <c r="BM63" i="124"/>
  <c r="BM64" i="124"/>
  <c r="BM65" i="124"/>
  <c r="BM66" i="124"/>
  <c r="BM68" i="124"/>
  <c r="BM69" i="124"/>
  <c r="BM70" i="124"/>
  <c r="BM71" i="124"/>
  <c r="BM72" i="124"/>
  <c r="BM73" i="124"/>
  <c r="BM74" i="124"/>
  <c r="BM75" i="124"/>
  <c r="BM76" i="124"/>
  <c r="BL100" i="124"/>
  <c r="BL101" i="124"/>
  <c r="BL102" i="124"/>
  <c r="BL103" i="124"/>
  <c r="M14" i="105"/>
  <c r="A73" i="97"/>
  <c r="BY80" i="97"/>
  <c r="BZ80" i="97"/>
  <c r="CA80" i="97"/>
  <c r="E80" i="97" s="1"/>
  <c r="BY81" i="97"/>
  <c r="C81" i="97" s="1"/>
  <c r="BZ81" i="97"/>
  <c r="D81" i="97" s="1"/>
  <c r="CA81" i="97"/>
  <c r="E81" i="97" s="1"/>
  <c r="BY82" i="97"/>
  <c r="BZ82" i="97"/>
  <c r="D82" i="97" s="1"/>
  <c r="CA82" i="97"/>
  <c r="E82" i="97" s="1"/>
  <c r="BY83" i="97"/>
  <c r="C83" i="97" s="1"/>
  <c r="BZ83" i="97"/>
  <c r="D83" i="97" s="1"/>
  <c r="CA83" i="97"/>
  <c r="E83" i="97" s="1"/>
  <c r="BY84" i="97"/>
  <c r="C84" i="97" s="1"/>
  <c r="BZ84" i="97"/>
  <c r="CA84" i="97"/>
  <c r="E84" i="97" s="1"/>
  <c r="BY85" i="97"/>
  <c r="C85" i="97" s="1"/>
  <c r="BZ85" i="97"/>
  <c r="D85" i="97" s="1"/>
  <c r="CA85" i="97"/>
  <c r="E85" i="97" s="1"/>
  <c r="BY86" i="97"/>
  <c r="C86" i="97" s="1"/>
  <c r="BZ86" i="97"/>
  <c r="D86" i="97" s="1"/>
  <c r="CA86" i="97"/>
  <c r="E86" i="97" s="1"/>
  <c r="BY87" i="97"/>
  <c r="BZ87" i="97"/>
  <c r="D87" i="97" s="1"/>
  <c r="CA87" i="97"/>
  <c r="E87" i="97" s="1"/>
  <c r="BY88" i="97"/>
  <c r="C88" i="97" s="1"/>
  <c r="BZ88" i="97"/>
  <c r="D88" i="97" s="1"/>
  <c r="CA88" i="97"/>
  <c r="E88" i="97" s="1"/>
  <c r="BY89" i="97"/>
  <c r="BZ89" i="97"/>
  <c r="D89" i="97" s="1"/>
  <c r="CA89" i="97"/>
  <c r="E89" i="97" s="1"/>
  <c r="BY90" i="97"/>
  <c r="BZ90" i="97"/>
  <c r="D90" i="97" s="1"/>
  <c r="CA90" i="97"/>
  <c r="E90" i="97" s="1"/>
  <c r="BY91" i="97"/>
  <c r="BZ91" i="97"/>
  <c r="D91" i="97" s="1"/>
  <c r="CA91" i="97"/>
  <c r="E91" i="97" s="1"/>
  <c r="BY92" i="97"/>
  <c r="BZ92" i="97"/>
  <c r="D92" i="97" s="1"/>
  <c r="CA92" i="97"/>
  <c r="E92" i="97" s="1"/>
  <c r="BY93" i="97"/>
  <c r="C93" i="97" s="1"/>
  <c r="BZ93" i="97"/>
  <c r="D93" i="97" s="1"/>
  <c r="CA93" i="97"/>
  <c r="E93" i="97" s="1"/>
  <c r="BY94" i="97"/>
  <c r="C94" i="97" s="1"/>
  <c r="BZ94" i="97"/>
  <c r="D94" i="97" s="1"/>
  <c r="CA94" i="97"/>
  <c r="E94" i="97" s="1"/>
  <c r="BL139" i="124"/>
  <c r="BL138" i="124"/>
  <c r="BL137" i="124"/>
  <c r="BL136" i="124"/>
  <c r="BL135" i="124"/>
  <c r="BL134" i="124"/>
  <c r="P80" i="97"/>
  <c r="P81" i="97"/>
  <c r="P82" i="97"/>
  <c r="P83" i="97"/>
  <c r="P84" i="97"/>
  <c r="P85" i="97"/>
  <c r="P86" i="97"/>
  <c r="P87" i="97"/>
  <c r="P88" i="97"/>
  <c r="P89" i="97"/>
  <c r="P90" i="97"/>
  <c r="P91" i="97"/>
  <c r="P92" i="97"/>
  <c r="P93" i="97"/>
  <c r="P94" i="97"/>
  <c r="BL133" i="124"/>
  <c r="BL132" i="124"/>
  <c r="BL131" i="124"/>
  <c r="BL130" i="124"/>
  <c r="BL129" i="124"/>
  <c r="BL128" i="124"/>
  <c r="BL127" i="124"/>
  <c r="BL126" i="124"/>
  <c r="BL125" i="124"/>
  <c r="BL124" i="124"/>
  <c r="BL123" i="124"/>
  <c r="BL122" i="124"/>
  <c r="BL121" i="124"/>
  <c r="BL120" i="124"/>
  <c r="BL119" i="124"/>
  <c r="BL118" i="124"/>
  <c r="BL117" i="124"/>
  <c r="BL116" i="124"/>
  <c r="BL115" i="124"/>
  <c r="BL114" i="124"/>
  <c r="BL113" i="124"/>
  <c r="BL112" i="124"/>
  <c r="BL111" i="124"/>
  <c r="BL110" i="124"/>
  <c r="BL109" i="124"/>
  <c r="BL108" i="124"/>
  <c r="BL107" i="124"/>
  <c r="BL106" i="124"/>
  <c r="BL105" i="124"/>
  <c r="BL104" i="124"/>
  <c r="BM77" i="124"/>
  <c r="BM78" i="124"/>
  <c r="BM79" i="124"/>
  <c r="BM80" i="124"/>
  <c r="BM81" i="124"/>
  <c r="CE16" i="124"/>
  <c r="BL16" i="124"/>
  <c r="CE15" i="124"/>
  <c r="BN15" i="124"/>
  <c r="BL15" i="124"/>
  <c r="BN14" i="124"/>
  <c r="BL14" i="124"/>
  <c r="CE13" i="124"/>
  <c r="BL13" i="124"/>
  <c r="CE12" i="124"/>
  <c r="BL12" i="124"/>
  <c r="BF96" i="97"/>
  <c r="BB96" i="97"/>
  <c r="AV96" i="97"/>
  <c r="AT96" i="97"/>
  <c r="AP96" i="97"/>
  <c r="AJ96" i="97"/>
  <c r="AD96" i="97"/>
  <c r="X96" i="97"/>
  <c r="V96" i="97"/>
  <c r="BH96" i="97"/>
  <c r="CB8" i="97"/>
  <c r="U96" i="97"/>
  <c r="W96" i="97"/>
  <c r="Y96" i="97"/>
  <c r="Z96" i="97"/>
  <c r="AA96" i="97"/>
  <c r="AB96" i="97"/>
  <c r="AC96" i="97"/>
  <c r="AE96" i="97"/>
  <c r="AF96" i="97"/>
  <c r="AG96" i="97"/>
  <c r="AH96" i="97"/>
  <c r="AI96" i="97"/>
  <c r="AK96" i="97"/>
  <c r="AL96" i="97"/>
  <c r="AM96" i="97"/>
  <c r="AN96" i="97"/>
  <c r="AO96" i="97"/>
  <c r="AQ96" i="97"/>
  <c r="AR96" i="97"/>
  <c r="AS96" i="97"/>
  <c r="AU96" i="97"/>
  <c r="AW96" i="97"/>
  <c r="AX96" i="97"/>
  <c r="AY96" i="97"/>
  <c r="AZ96" i="97"/>
  <c r="BA96" i="97"/>
  <c r="BC96" i="97"/>
  <c r="BD96" i="97"/>
  <c r="BE96" i="97"/>
  <c r="BG96" i="97"/>
  <c r="CB7" i="97"/>
  <c r="CB6" i="97"/>
  <c r="BR16" i="97"/>
  <c r="M13" i="105"/>
  <c r="M15" i="105"/>
  <c r="M16" i="105"/>
  <c r="M12" i="105"/>
  <c r="F15" i="105"/>
  <c r="F14" i="105"/>
  <c r="D13" i="105"/>
  <c r="D14" i="105"/>
  <c r="D15" i="105"/>
  <c r="D16" i="105"/>
  <c r="D12" i="105"/>
  <c r="BI96" i="97"/>
  <c r="BJ96" i="97"/>
  <c r="BK96" i="97"/>
  <c r="BL96" i="97"/>
  <c r="BP96" i="97"/>
  <c r="BO96" i="97"/>
  <c r="BN96" i="97"/>
  <c r="BM96" i="97"/>
  <c r="T96" i="97"/>
  <c r="S96" i="97"/>
  <c r="BX96" i="97"/>
  <c r="BW96" i="97"/>
  <c r="BV96" i="97"/>
  <c r="BU96" i="97"/>
  <c r="BT96" i="97"/>
  <c r="BS96" i="97"/>
  <c r="BR96" i="97"/>
  <c r="BQ96" i="97"/>
  <c r="R96" i="97"/>
  <c r="Q96" i="97"/>
  <c r="N94" i="97"/>
  <c r="N93" i="97"/>
  <c r="N92" i="97"/>
  <c r="N91" i="97"/>
  <c r="N90" i="97"/>
  <c r="N89" i="97"/>
  <c r="N88" i="97"/>
  <c r="N87" i="97"/>
  <c r="N86" i="97"/>
  <c r="N85" i="97"/>
  <c r="N84" i="97"/>
  <c r="N83" i="97"/>
  <c r="N82" i="97"/>
  <c r="N81" i="97"/>
  <c r="N80" i="97"/>
  <c r="N79" i="97"/>
  <c r="N78" i="97"/>
  <c r="N77" i="97"/>
  <c r="N76" i="97"/>
  <c r="N75" i="97"/>
  <c r="AJ23" i="97"/>
  <c r="BR14" i="97"/>
  <c r="BR13" i="97"/>
  <c r="B102" i="124"/>
  <c r="AG102" i="124"/>
  <c r="V101" i="124"/>
  <c r="AL43" i="124"/>
  <c r="AL44" i="124"/>
  <c r="H43" i="124"/>
  <c r="AH101" i="124"/>
  <c r="O102" i="124"/>
  <c r="AC101" i="124"/>
  <c r="N102" i="124"/>
  <c r="AR44" i="124"/>
  <c r="BC44" i="124"/>
  <c r="AJ102" i="124"/>
  <c r="BF101" i="124"/>
  <c r="BF102" i="124"/>
  <c r="AW43" i="124"/>
  <c r="N101" i="124"/>
  <c r="AZ43" i="124"/>
  <c r="AL102" i="124"/>
  <c r="AM102" i="124"/>
  <c r="AH102" i="124"/>
  <c r="AT44" i="124"/>
  <c r="AJ44" i="124"/>
  <c r="AA43" i="124"/>
  <c r="AT102" i="124"/>
  <c r="R43" i="124"/>
  <c r="Q44" i="124"/>
  <c r="D43" i="124"/>
  <c r="AZ102" i="124"/>
  <c r="U101" i="124"/>
  <c r="AF102" i="124"/>
  <c r="BB43" i="124"/>
  <c r="BH101" i="124"/>
  <c r="BB102" i="124"/>
  <c r="O101" i="124"/>
  <c r="AM44" i="124"/>
  <c r="E101" i="124"/>
  <c r="BE44" i="124"/>
  <c r="S101" i="124"/>
  <c r="AR102" i="124"/>
  <c r="AW101" i="124"/>
  <c r="AV102" i="124"/>
  <c r="E44" i="124"/>
  <c r="AC44" i="124"/>
  <c r="AF101" i="124"/>
  <c r="Z43" i="124"/>
  <c r="R44" i="124"/>
  <c r="W44" i="124"/>
  <c r="AU43" i="124"/>
  <c r="M101" i="124"/>
  <c r="I43" i="124"/>
  <c r="AS101" i="124"/>
  <c r="BB44" i="124"/>
  <c r="F44" i="124"/>
  <c r="X44" i="124"/>
  <c r="Y44" i="124"/>
  <c r="AR43" i="124"/>
  <c r="AP101" i="124"/>
  <c r="J43" i="124"/>
  <c r="AB43" i="124"/>
  <c r="V44" i="124"/>
  <c r="AD44" i="124"/>
  <c r="I101" i="124"/>
  <c r="BA43" i="124"/>
  <c r="M102" i="124"/>
  <c r="R102" i="124"/>
  <c r="S44" i="124"/>
  <c r="AV43" i="124"/>
  <c r="K102" i="124"/>
  <c r="AA44" i="124"/>
  <c r="AQ44" i="124"/>
  <c r="AZ44" i="124"/>
  <c r="V102" i="124"/>
  <c r="BE102" i="124"/>
  <c r="AQ101" i="124"/>
  <c r="Q43" i="124"/>
  <c r="E43" i="124"/>
  <c r="AV44" i="124"/>
  <c r="AX43" i="124"/>
  <c r="T101" i="124"/>
  <c r="AS43" i="124"/>
  <c r="H101" i="124"/>
  <c r="BC102" i="124"/>
  <c r="AH43" i="124"/>
  <c r="F102" i="124"/>
  <c r="Z44" i="124"/>
  <c r="J102" i="124"/>
  <c r="AX101" i="124"/>
  <c r="Z101" i="124"/>
  <c r="M44" i="124"/>
  <c r="AC102" i="124"/>
  <c r="F101" i="124"/>
  <c r="AB102" i="124"/>
  <c r="AG43" i="124"/>
  <c r="AA102" i="124"/>
  <c r="BH102" i="124"/>
  <c r="AJ101" i="124"/>
  <c r="AN44" i="124"/>
  <c r="AY44" i="124"/>
  <c r="S102" i="124"/>
  <c r="M43" i="124"/>
  <c r="AO101" i="124"/>
  <c r="AI43" i="124"/>
  <c r="D44" i="124"/>
  <c r="T43" i="124"/>
  <c r="AD101" i="124"/>
  <c r="R101" i="124"/>
  <c r="X43" i="124"/>
  <c r="AK102" i="124"/>
  <c r="AL101" i="124"/>
  <c r="AY101" i="124"/>
  <c r="C102" i="124"/>
  <c r="AS44" i="124"/>
  <c r="AP43" i="124"/>
  <c r="AD43" i="124"/>
  <c r="X102" i="124"/>
  <c r="H102" i="124"/>
  <c r="J101" i="124"/>
  <c r="G102" i="124"/>
  <c r="T102" i="124"/>
  <c r="BF44" i="124"/>
  <c r="S43" i="124"/>
  <c r="Y102" i="124"/>
  <c r="BC43" i="124"/>
  <c r="AM101" i="124"/>
  <c r="AY43" i="124"/>
  <c r="G44" i="124"/>
  <c r="BA102" i="124"/>
  <c r="G101" i="124"/>
  <c r="H44" i="124"/>
  <c r="AO43" i="124"/>
  <c r="AR101" i="124"/>
  <c r="AZ101" i="124"/>
  <c r="AP102" i="124"/>
  <c r="AW102" i="124"/>
  <c r="T44" i="124"/>
  <c r="I44" i="124"/>
  <c r="AG101" i="124"/>
  <c r="AI101" i="124"/>
  <c r="V43" i="124"/>
  <c r="AW44" i="124"/>
  <c r="K43" i="124"/>
  <c r="K101" i="124"/>
  <c r="L101" i="124"/>
  <c r="AM43" i="124"/>
  <c r="BG101" i="124"/>
  <c r="AO102" i="124"/>
  <c r="L43" i="124"/>
  <c r="BH44" i="124"/>
  <c r="BD43" i="124"/>
  <c r="B101" i="124"/>
  <c r="BG43" i="124"/>
  <c r="AF43" i="124"/>
  <c r="BB101" i="124"/>
  <c r="A44" i="124"/>
  <c r="AK43" i="124"/>
  <c r="AB101" i="124"/>
  <c r="Z102" i="124"/>
  <c r="O43" i="124"/>
  <c r="BA44" i="124"/>
  <c r="F43" i="124"/>
  <c r="U44" i="124"/>
  <c r="AU101" i="124"/>
  <c r="AI44" i="124"/>
  <c r="BD101" i="124"/>
  <c r="AS102" i="124"/>
  <c r="BE101" i="124"/>
  <c r="I102" i="124"/>
  <c r="AU102" i="124"/>
  <c r="BG44" i="124"/>
  <c r="AO44" i="124"/>
  <c r="BE43" i="124"/>
  <c r="AN102" i="124"/>
  <c r="AD102" i="124"/>
  <c r="AK101" i="124"/>
  <c r="AP44" i="124"/>
  <c r="AK44" i="124"/>
  <c r="B43" i="124"/>
  <c r="AV101" i="124"/>
  <c r="AQ102" i="124"/>
  <c r="Q102" i="124"/>
  <c r="C43" i="124"/>
  <c r="C101" i="124"/>
  <c r="BH43" i="124"/>
  <c r="N43" i="124"/>
  <c r="BF43" i="124"/>
  <c r="W102" i="124"/>
  <c r="W101" i="124"/>
  <c r="AJ43" i="124"/>
  <c r="G43" i="124"/>
  <c r="W43" i="124"/>
  <c r="AY102" i="124"/>
  <c r="N44" i="124"/>
  <c r="AG44" i="124"/>
  <c r="AU44" i="124"/>
  <c r="P44" i="124"/>
  <c r="D101" i="124"/>
  <c r="AB44" i="124"/>
  <c r="D102" i="124"/>
  <c r="J44" i="124"/>
  <c r="Q101" i="124"/>
  <c r="AN101" i="124"/>
  <c r="U102" i="124"/>
  <c r="AI102" i="124"/>
  <c r="Y101" i="124"/>
  <c r="E102" i="124"/>
  <c r="AX44" i="124"/>
  <c r="O44" i="124"/>
  <c r="BC101" i="124"/>
  <c r="BG102" i="124"/>
  <c r="P102" i="124"/>
  <c r="BD102" i="124"/>
  <c r="AH44" i="124"/>
  <c r="C44" i="124"/>
  <c r="B44" i="124"/>
  <c r="AX102" i="124"/>
  <c r="AC43" i="124"/>
  <c r="AN43" i="124"/>
  <c r="K44" i="124"/>
  <c r="L102" i="124"/>
  <c r="U43" i="124"/>
  <c r="BA101" i="124"/>
  <c r="X101" i="124"/>
  <c r="AA101" i="124"/>
  <c r="AF44" i="124"/>
  <c r="AE44" i="124"/>
  <c r="AE102" i="124"/>
  <c r="Y43" i="124"/>
  <c r="AQ43" i="124"/>
  <c r="L44" i="124"/>
  <c r="BD44" i="124"/>
  <c r="BM92" i="124" l="1"/>
  <c r="J143" i="361"/>
  <c r="CD143" i="360"/>
  <c r="J143" i="360"/>
  <c r="CD177" i="97"/>
  <c r="J216" i="97"/>
  <c r="CD211" i="360"/>
  <c r="BR27" i="360"/>
  <c r="CD27" i="360" s="1"/>
  <c r="CD177" i="359"/>
  <c r="BR27" i="359"/>
  <c r="J148" i="97"/>
  <c r="CD114" i="97"/>
  <c r="CJ54" i="373"/>
  <c r="CJ45" i="373"/>
  <c r="CJ25" i="373"/>
  <c r="CJ22" i="373"/>
  <c r="CJ56" i="373"/>
  <c r="CJ49" i="373"/>
  <c r="CJ30" i="373"/>
  <c r="CJ65" i="373"/>
  <c r="CJ57" i="373"/>
  <c r="CJ52" i="373"/>
  <c r="CJ32" i="373"/>
  <c r="CJ24" i="373"/>
  <c r="CJ53" i="373"/>
  <c r="CJ47" i="373"/>
  <c r="CJ38" i="373"/>
  <c r="CJ16" i="373"/>
  <c r="CJ42" i="373"/>
  <c r="CJ26" i="373"/>
  <c r="CJ21" i="373"/>
  <c r="CJ50" i="373"/>
  <c r="CJ44" i="373"/>
  <c r="CJ48" i="373"/>
  <c r="CJ46" i="373"/>
  <c r="CJ39" i="373"/>
  <c r="CJ29" i="373"/>
  <c r="CJ28" i="373"/>
  <c r="CJ20" i="373"/>
  <c r="CJ23" i="373"/>
  <c r="CJ31" i="373"/>
  <c r="CJ34" i="373"/>
  <c r="CJ37" i="373"/>
  <c r="CJ18" i="373"/>
  <c r="CJ43" i="373"/>
  <c r="CJ19" i="373"/>
  <c r="CJ63" i="373"/>
  <c r="CJ62" i="373"/>
  <c r="CJ36" i="373"/>
  <c r="CJ40" i="373"/>
  <c r="CJ60" i="373"/>
  <c r="CJ17" i="373"/>
  <c r="CJ59" i="373"/>
  <c r="CJ61" i="373"/>
  <c r="CJ64" i="373"/>
  <c r="CJ33" i="373"/>
  <c r="CJ51" i="373"/>
  <c r="CJ27" i="373"/>
  <c r="CJ35" i="373"/>
  <c r="CJ58" i="373"/>
  <c r="CJ55" i="373"/>
  <c r="CJ41" i="373"/>
  <c r="V34" i="97"/>
  <c r="E75" i="97"/>
  <c r="Q165" i="97"/>
  <c r="U97" i="97"/>
  <c r="CD83" i="124"/>
  <c r="CD90" i="124"/>
  <c r="CD87" i="124"/>
  <c r="CD91" i="124"/>
  <c r="CD85" i="124"/>
  <c r="CD89" i="124"/>
  <c r="CD86" i="124"/>
  <c r="CD82" i="124"/>
  <c r="CD84" i="124"/>
  <c r="CD88" i="124"/>
  <c r="AC165" i="97"/>
  <c r="Q97" i="97"/>
  <c r="E77" i="97"/>
  <c r="CB87" i="97"/>
  <c r="CB84" i="97"/>
  <c r="BT97" i="97"/>
  <c r="BT101" i="97" s="1"/>
  <c r="X97" i="97"/>
  <c r="A74" i="97"/>
  <c r="CB92" i="97"/>
  <c r="F92" i="97" s="1"/>
  <c r="C87" i="97"/>
  <c r="CB91" i="97"/>
  <c r="CB83" i="97"/>
  <c r="CB88" i="97"/>
  <c r="F88" i="97" s="1"/>
  <c r="C92" i="97"/>
  <c r="C91" i="97"/>
  <c r="V41" i="97"/>
  <c r="BY95" i="97"/>
  <c r="CB75" i="97"/>
  <c r="D75" i="97"/>
  <c r="CD73" i="97"/>
  <c r="W97" i="97"/>
  <c r="AE97" i="97"/>
  <c r="BC97" i="97"/>
  <c r="BK97" i="97"/>
  <c r="Y97" i="97"/>
  <c r="BE97" i="97"/>
  <c r="AG97" i="97"/>
  <c r="BM97" i="97"/>
  <c r="BM101" i="97" s="1"/>
  <c r="AM97" i="97"/>
  <c r="BS97" i="97"/>
  <c r="BS101" i="97" s="1"/>
  <c r="AO97" i="97"/>
  <c r="BU97" i="97"/>
  <c r="BU101" i="97" s="1"/>
  <c r="AU97" i="97"/>
  <c r="AW97" i="97"/>
  <c r="BZ95" i="97"/>
  <c r="AF97" i="97"/>
  <c r="AN97" i="97"/>
  <c r="AV97" i="97"/>
  <c r="BD97" i="97"/>
  <c r="BL97" i="97"/>
  <c r="O112" i="97"/>
  <c r="B112" i="97" s="1"/>
  <c r="O146" i="97"/>
  <c r="B146" i="97" s="1"/>
  <c r="O214" i="97"/>
  <c r="B214" i="97" s="1"/>
  <c r="O180" i="97"/>
  <c r="B180" i="97" s="1"/>
  <c r="O154" i="97"/>
  <c r="B154" i="97" s="1"/>
  <c r="O222" i="97"/>
  <c r="B222" i="97" s="1"/>
  <c r="O188" i="97"/>
  <c r="B188" i="97" s="1"/>
  <c r="O120" i="97"/>
  <c r="B120" i="97" s="1"/>
  <c r="O196" i="97"/>
  <c r="B196" i="97" s="1"/>
  <c r="O162" i="97"/>
  <c r="B162" i="97" s="1"/>
  <c r="O230" i="97"/>
  <c r="B230" i="97" s="1"/>
  <c r="O128" i="97"/>
  <c r="B128" i="97" s="1"/>
  <c r="CA95" i="97"/>
  <c r="CB94" i="97"/>
  <c r="CB90" i="97"/>
  <c r="F90" i="97" s="1"/>
  <c r="CB80" i="97"/>
  <c r="O113" i="97"/>
  <c r="B113" i="97" s="1"/>
  <c r="O147" i="97"/>
  <c r="B147" i="97" s="1"/>
  <c r="O215" i="97"/>
  <c r="B215" i="97" s="1"/>
  <c r="O181" i="97"/>
  <c r="B181" i="97" s="1"/>
  <c r="O223" i="97"/>
  <c r="B223" i="97" s="1"/>
  <c r="O121" i="97"/>
  <c r="B121" i="97" s="1"/>
  <c r="O189" i="97"/>
  <c r="B189" i="97" s="1"/>
  <c r="O155" i="97"/>
  <c r="B155" i="97" s="1"/>
  <c r="BV233" i="97"/>
  <c r="BV237" i="97" s="1"/>
  <c r="BN233" i="97"/>
  <c r="BN237" i="97" s="1"/>
  <c r="BF233" i="97"/>
  <c r="BF237" i="97" s="1"/>
  <c r="AX233" i="97"/>
  <c r="AP233" i="97"/>
  <c r="AH233" i="97"/>
  <c r="Z233" i="97"/>
  <c r="R233" i="97"/>
  <c r="R237" i="97" s="1"/>
  <c r="BQ199" i="97"/>
  <c r="BQ203" i="97" s="1"/>
  <c r="BI199" i="97"/>
  <c r="BI203" i="97" s="1"/>
  <c r="BA199" i="97"/>
  <c r="AS199" i="97"/>
  <c r="AK199" i="97"/>
  <c r="AC199" i="97"/>
  <c r="U199" i="97"/>
  <c r="U203" i="97" s="1"/>
  <c r="BS165" i="97"/>
  <c r="BS169" i="97" s="1"/>
  <c r="BK165" i="97"/>
  <c r="BK169" i="97" s="1"/>
  <c r="BC165" i="97"/>
  <c r="BC169" i="97" s="1"/>
  <c r="AU165" i="97"/>
  <c r="AM165" i="97"/>
  <c r="AE165" i="97"/>
  <c r="W165" i="97"/>
  <c r="BQ131" i="97"/>
  <c r="BQ135" i="97" s="1"/>
  <c r="BI131" i="97"/>
  <c r="BI135" i="97" s="1"/>
  <c r="BA131" i="97"/>
  <c r="AS131" i="97"/>
  <c r="AK131" i="97"/>
  <c r="AC131" i="97"/>
  <c r="U131" i="97"/>
  <c r="BX131" i="97"/>
  <c r="BX135" i="97" s="1"/>
  <c r="AR131" i="97"/>
  <c r="T131" i="97"/>
  <c r="BU233" i="97"/>
  <c r="BM233" i="97"/>
  <c r="BM237" i="97" s="1"/>
  <c r="BE233" i="97"/>
  <c r="BE237" i="97" s="1"/>
  <c r="AW233" i="97"/>
  <c r="AO233" i="97"/>
  <c r="AG233" i="97"/>
  <c r="Y233" i="97"/>
  <c r="Q233" i="97"/>
  <c r="BX199" i="97"/>
  <c r="BX203" i="97" s="1"/>
  <c r="BP199" i="97"/>
  <c r="BP203" i="97" s="1"/>
  <c r="BH199" i="97"/>
  <c r="BH203" i="97" s="1"/>
  <c r="AZ199" i="97"/>
  <c r="AR199" i="97"/>
  <c r="AJ199" i="97"/>
  <c r="AB199" i="97"/>
  <c r="T199" i="97"/>
  <c r="T203" i="97" s="1"/>
  <c r="BR165" i="97"/>
  <c r="BR169" i="97" s="1"/>
  <c r="BJ165" i="97"/>
  <c r="BJ169" i="97" s="1"/>
  <c r="BB165" i="97"/>
  <c r="BB169" i="97" s="1"/>
  <c r="AT165" i="97"/>
  <c r="AL165" i="97"/>
  <c r="AD165" i="97"/>
  <c r="V165" i="97"/>
  <c r="BH131" i="97"/>
  <c r="BH135" i="97" s="1"/>
  <c r="BT233" i="97"/>
  <c r="BT237" i="97" s="1"/>
  <c r="BL233" i="97"/>
  <c r="BL237" i="97" s="1"/>
  <c r="BD233" i="97"/>
  <c r="BD237" i="97" s="1"/>
  <c r="AV233" i="97"/>
  <c r="AN233" i="97"/>
  <c r="AF233" i="97"/>
  <c r="X233" i="97"/>
  <c r="X237" i="97" s="1"/>
  <c r="BW199" i="97"/>
  <c r="BW203" i="97" s="1"/>
  <c r="BO199" i="97"/>
  <c r="BO203" i="97" s="1"/>
  <c r="BG199" i="97"/>
  <c r="BG203" i="97" s="1"/>
  <c r="AY199" i="97"/>
  <c r="AQ199" i="97"/>
  <c r="AI199" i="97"/>
  <c r="AA199" i="97"/>
  <c r="S199" i="97"/>
  <c r="S203" i="97" s="1"/>
  <c r="BQ165" i="97"/>
  <c r="BQ169" i="97" s="1"/>
  <c r="BI165" i="97"/>
  <c r="BI169" i="97" s="1"/>
  <c r="BA165" i="97"/>
  <c r="BA169" i="97" s="1"/>
  <c r="AS165" i="97"/>
  <c r="AK165" i="97"/>
  <c r="U165" i="97"/>
  <c r="BW131" i="97"/>
  <c r="BW135" i="97" s="1"/>
  <c r="BO131" i="97"/>
  <c r="BO135" i="97" s="1"/>
  <c r="BG131" i="97"/>
  <c r="BG135" i="97" s="1"/>
  <c r="AY131" i="97"/>
  <c r="AQ131" i="97"/>
  <c r="AI131" i="97"/>
  <c r="AA131" i="97"/>
  <c r="S131" i="97"/>
  <c r="BS233" i="97"/>
  <c r="BS237" i="97" s="1"/>
  <c r="BK233" i="97"/>
  <c r="BK237" i="97" s="1"/>
  <c r="BC233" i="97"/>
  <c r="BC237" i="97" s="1"/>
  <c r="AU233" i="97"/>
  <c r="AM233" i="97"/>
  <c r="AE233" i="97"/>
  <c r="W233" i="97"/>
  <c r="W237" i="97" s="1"/>
  <c r="BV199" i="97"/>
  <c r="BV203" i="97" s="1"/>
  <c r="BN199" i="97"/>
  <c r="BN203" i="97" s="1"/>
  <c r="BF199" i="97"/>
  <c r="BF203" i="97" s="1"/>
  <c r="AX199" i="97"/>
  <c r="AP199" i="97"/>
  <c r="AH199" i="97"/>
  <c r="Z199" i="97"/>
  <c r="R199" i="97"/>
  <c r="R203" i="97" s="1"/>
  <c r="BX165" i="97"/>
  <c r="BX169" i="97" s="1"/>
  <c r="BP165" i="97"/>
  <c r="BP169" i="97" s="1"/>
  <c r="BH165" i="97"/>
  <c r="BH169" i="97" s="1"/>
  <c r="AZ165" i="97"/>
  <c r="AZ169" i="97" s="1"/>
  <c r="AR165" i="97"/>
  <c r="AJ165" i="97"/>
  <c r="AB165" i="97"/>
  <c r="T165" i="97"/>
  <c r="BV131" i="97"/>
  <c r="BV135" i="97" s="1"/>
  <c r="BN131" i="97"/>
  <c r="BN135" i="97" s="1"/>
  <c r="BF131" i="97"/>
  <c r="BF135" i="97" s="1"/>
  <c r="AX131" i="97"/>
  <c r="AP131" i="97"/>
  <c r="AH131" i="97"/>
  <c r="Z131" i="97"/>
  <c r="R131" i="97"/>
  <c r="BL131" i="97"/>
  <c r="BL135" i="97" s="1"/>
  <c r="AN131" i="97"/>
  <c r="BR233" i="97"/>
  <c r="BR237" i="97" s="1"/>
  <c r="BJ233" i="97"/>
  <c r="BJ237" i="97" s="1"/>
  <c r="BB233" i="97"/>
  <c r="BB237" i="97" s="1"/>
  <c r="AT233" i="97"/>
  <c r="AL233" i="97"/>
  <c r="AD233" i="97"/>
  <c r="V233" i="97"/>
  <c r="V237" i="97" s="1"/>
  <c r="BU199" i="97"/>
  <c r="BU203" i="97" s="1"/>
  <c r="BM199" i="97"/>
  <c r="BM203" i="97" s="1"/>
  <c r="BE199" i="97"/>
  <c r="BE203" i="97" s="1"/>
  <c r="AW199" i="97"/>
  <c r="AO199" i="97"/>
  <c r="AG199" i="97"/>
  <c r="Y199" i="97"/>
  <c r="Q199" i="97"/>
  <c r="BW165" i="97"/>
  <c r="BW169" i="97" s="1"/>
  <c r="BO165" i="97"/>
  <c r="BO169" i="97" s="1"/>
  <c r="BG165" i="97"/>
  <c r="BG169" i="97" s="1"/>
  <c r="AY165" i="97"/>
  <c r="AY169" i="97" s="1"/>
  <c r="AQ165" i="97"/>
  <c r="AI165" i="97"/>
  <c r="AA165" i="97"/>
  <c r="S165" i="97"/>
  <c r="BU131" i="97"/>
  <c r="BU135" i="97" s="1"/>
  <c r="BM131" i="97"/>
  <c r="BM135" i="97" s="1"/>
  <c r="BE131" i="97"/>
  <c r="BE135" i="97" s="1"/>
  <c r="AW131" i="97"/>
  <c r="AO131" i="97"/>
  <c r="AG131" i="97"/>
  <c r="Y131" i="97"/>
  <c r="Q131" i="97"/>
  <c r="BD131" i="97"/>
  <c r="BQ233" i="97"/>
  <c r="BQ237" i="97" s="1"/>
  <c r="BI233" i="97"/>
  <c r="BI237" i="97" s="1"/>
  <c r="BA233" i="97"/>
  <c r="BA237" i="97" s="1"/>
  <c r="AS233" i="97"/>
  <c r="AK233" i="97"/>
  <c r="AC233" i="97"/>
  <c r="U233" i="97"/>
  <c r="U237" i="97" s="1"/>
  <c r="BT199" i="97"/>
  <c r="BT203" i="97" s="1"/>
  <c r="BL199" i="97"/>
  <c r="BL203" i="97" s="1"/>
  <c r="BD199" i="97"/>
  <c r="BD203" i="97" s="1"/>
  <c r="AV199" i="97"/>
  <c r="AN199" i="97"/>
  <c r="AF199" i="97"/>
  <c r="X199" i="97"/>
  <c r="BV165" i="97"/>
  <c r="BV169" i="97" s="1"/>
  <c r="BN165" i="97"/>
  <c r="BN169" i="97" s="1"/>
  <c r="BF165" i="97"/>
  <c r="BF169" i="97" s="1"/>
  <c r="AX165" i="97"/>
  <c r="AP165" i="97"/>
  <c r="AH165" i="97"/>
  <c r="Z165" i="97"/>
  <c r="R165" i="97"/>
  <c r="BT131" i="97"/>
  <c r="BT135" i="97" s="1"/>
  <c r="AV131" i="97"/>
  <c r="AF131" i="97"/>
  <c r="BX233" i="97"/>
  <c r="BX237" i="97" s="1"/>
  <c r="BP233" i="97"/>
  <c r="BP237" i="97" s="1"/>
  <c r="BH233" i="97"/>
  <c r="BH237" i="97" s="1"/>
  <c r="AZ233" i="97"/>
  <c r="AZ237" i="97" s="1"/>
  <c r="AR233" i="97"/>
  <c r="AJ233" i="97"/>
  <c r="AB233" i="97"/>
  <c r="T233" i="97"/>
  <c r="T237" i="97" s="1"/>
  <c r="BS199" i="97"/>
  <c r="BS203" i="97" s="1"/>
  <c r="BK199" i="97"/>
  <c r="BK203" i="97" s="1"/>
  <c r="BC199" i="97"/>
  <c r="BC203" i="97" s="1"/>
  <c r="AU199" i="97"/>
  <c r="AM199" i="97"/>
  <c r="AE199" i="97"/>
  <c r="W199" i="97"/>
  <c r="BU165" i="97"/>
  <c r="BU169" i="97" s="1"/>
  <c r="BM165" i="97"/>
  <c r="BM169" i="97" s="1"/>
  <c r="BE165" i="97"/>
  <c r="BE169" i="97" s="1"/>
  <c r="AW165" i="97"/>
  <c r="AO165" i="97"/>
  <c r="AG165" i="97"/>
  <c r="Y165" i="97"/>
  <c r="BS131" i="97"/>
  <c r="BS135" i="97" s="1"/>
  <c r="BK131" i="97"/>
  <c r="BK135" i="97" s="1"/>
  <c r="BC131" i="97"/>
  <c r="AU131" i="97"/>
  <c r="AM131" i="97"/>
  <c r="AE131" i="97"/>
  <c r="W131" i="97"/>
  <c r="BP131" i="97"/>
  <c r="BP135" i="97" s="1"/>
  <c r="AJ131" i="97"/>
  <c r="X131" i="97"/>
  <c r="BW233" i="97"/>
  <c r="BW237" i="97" s="1"/>
  <c r="BO233" i="97"/>
  <c r="BO237" i="97" s="1"/>
  <c r="BG233" i="97"/>
  <c r="BG237" i="97" s="1"/>
  <c r="AY233" i="97"/>
  <c r="AY237" i="97" s="1"/>
  <c r="AQ233" i="97"/>
  <c r="AI233" i="97"/>
  <c r="AA233" i="97"/>
  <c r="S233" i="97"/>
  <c r="S237" i="97" s="1"/>
  <c r="BR199" i="97"/>
  <c r="BR203" i="97" s="1"/>
  <c r="BJ199" i="97"/>
  <c r="BJ203" i="97" s="1"/>
  <c r="BB199" i="97"/>
  <c r="BB203" i="97" s="1"/>
  <c r="AT199" i="97"/>
  <c r="AL199" i="97"/>
  <c r="AD199" i="97"/>
  <c r="V199" i="97"/>
  <c r="BT165" i="97"/>
  <c r="BT169" i="97" s="1"/>
  <c r="BL165" i="97"/>
  <c r="BL169" i="97" s="1"/>
  <c r="BD165" i="97"/>
  <c r="BD169" i="97" s="1"/>
  <c r="AV165" i="97"/>
  <c r="AN165" i="97"/>
  <c r="AF165" i="97"/>
  <c r="X165" i="97"/>
  <c r="BR131" i="97"/>
  <c r="BR135" i="97" s="1"/>
  <c r="BJ131" i="97"/>
  <c r="BJ135" i="97" s="1"/>
  <c r="BB131" i="97"/>
  <c r="AT131" i="97"/>
  <c r="AL131" i="97"/>
  <c r="AD131" i="97"/>
  <c r="V131" i="97"/>
  <c r="AZ131" i="97"/>
  <c r="AB131" i="97"/>
  <c r="R97" i="97"/>
  <c r="R101" i="97" s="1"/>
  <c r="Z97" i="97"/>
  <c r="AH97" i="97"/>
  <c r="AP97" i="97"/>
  <c r="AX97" i="97"/>
  <c r="BF97" i="97"/>
  <c r="BN97" i="97"/>
  <c r="BN101" i="97" s="1"/>
  <c r="BV97" i="97"/>
  <c r="BV101" i="97" s="1"/>
  <c r="O216" i="97"/>
  <c r="B216" i="97" s="1"/>
  <c r="O114" i="97"/>
  <c r="B114" i="97" s="1"/>
  <c r="O148" i="97"/>
  <c r="B148" i="97" s="1"/>
  <c r="O182" i="97"/>
  <c r="B182" i="97" s="1"/>
  <c r="O224" i="97"/>
  <c r="B224" i="97" s="1"/>
  <c r="O190" i="97"/>
  <c r="B190" i="97" s="1"/>
  <c r="O122" i="97"/>
  <c r="B122" i="97" s="1"/>
  <c r="O156" i="97"/>
  <c r="B156" i="97" s="1"/>
  <c r="CB82" i="97"/>
  <c r="S97" i="97"/>
  <c r="AA97" i="97"/>
  <c r="AI97" i="97"/>
  <c r="AQ97" i="97"/>
  <c r="AY97" i="97"/>
  <c r="BG97" i="97"/>
  <c r="BO97" i="97"/>
  <c r="BO101" i="97" s="1"/>
  <c r="BW97" i="97"/>
  <c r="BW101" i="97" s="1"/>
  <c r="O115" i="97"/>
  <c r="B115" i="97" s="1"/>
  <c r="O149" i="97"/>
  <c r="B149" i="97" s="1"/>
  <c r="O183" i="97"/>
  <c r="B183" i="97" s="1"/>
  <c r="O217" i="97"/>
  <c r="B217" i="97" s="1"/>
  <c r="O225" i="97"/>
  <c r="B225" i="97" s="1"/>
  <c r="O191" i="97"/>
  <c r="B191" i="97" s="1"/>
  <c r="O123" i="97"/>
  <c r="B123" i="97" s="1"/>
  <c r="O157" i="97"/>
  <c r="B157" i="97" s="1"/>
  <c r="CB89" i="97"/>
  <c r="T97" i="97"/>
  <c r="AB97" i="97"/>
  <c r="AJ97" i="97"/>
  <c r="AR97" i="97"/>
  <c r="AZ97" i="97"/>
  <c r="BH97" i="97"/>
  <c r="BP97" i="97"/>
  <c r="BP101" i="97" s="1"/>
  <c r="BX97" i="97"/>
  <c r="O218" i="97"/>
  <c r="B218" i="97" s="1"/>
  <c r="O116" i="97"/>
  <c r="B116" i="97" s="1"/>
  <c r="O150" i="97"/>
  <c r="B150" i="97" s="1"/>
  <c r="O184" i="97"/>
  <c r="B184" i="97" s="1"/>
  <c r="O226" i="97"/>
  <c r="B226" i="97" s="1"/>
  <c r="O192" i="97"/>
  <c r="B192" i="97" s="1"/>
  <c r="O124" i="97"/>
  <c r="B124" i="97" s="1"/>
  <c r="O158" i="97"/>
  <c r="B158" i="97" s="1"/>
  <c r="CB79" i="97"/>
  <c r="CB93" i="97"/>
  <c r="AC97" i="97"/>
  <c r="AK97" i="97"/>
  <c r="AS97" i="97"/>
  <c r="BA97" i="97"/>
  <c r="BA98" i="97" s="1"/>
  <c r="BI97" i="97"/>
  <c r="BQ97" i="97"/>
  <c r="BQ101" i="97" s="1"/>
  <c r="O143" i="97"/>
  <c r="O211" i="97"/>
  <c r="O177" i="97"/>
  <c r="O109" i="97"/>
  <c r="O219" i="97"/>
  <c r="B219" i="97" s="1"/>
  <c r="O151" i="97"/>
  <c r="B151" i="97" s="1"/>
  <c r="O185" i="97"/>
  <c r="B185" i="97" s="1"/>
  <c r="O117" i="97"/>
  <c r="B117" i="97" s="1"/>
  <c r="O125" i="97"/>
  <c r="B125" i="97" s="1"/>
  <c r="O193" i="97"/>
  <c r="B193" i="97" s="1"/>
  <c r="O159" i="97"/>
  <c r="B159" i="97" s="1"/>
  <c r="O227" i="97"/>
  <c r="B227" i="97" s="1"/>
  <c r="CB76" i="97"/>
  <c r="CB86" i="97"/>
  <c r="V97" i="97"/>
  <c r="AD97" i="97"/>
  <c r="AL97" i="97"/>
  <c r="AT97" i="97"/>
  <c r="BB97" i="97"/>
  <c r="BJ97" i="97"/>
  <c r="BR97" i="97"/>
  <c r="BR101" i="97" s="1"/>
  <c r="O110" i="97"/>
  <c r="B110" i="97" s="1"/>
  <c r="O212" i="97"/>
  <c r="B212" i="97" s="1"/>
  <c r="O144" i="97"/>
  <c r="B144" i="97" s="1"/>
  <c r="O178" i="97"/>
  <c r="B178" i="97" s="1"/>
  <c r="O152" i="97"/>
  <c r="B152" i="97" s="1"/>
  <c r="O220" i="97"/>
  <c r="B220" i="97" s="1"/>
  <c r="O186" i="97"/>
  <c r="B186" i="97" s="1"/>
  <c r="O118" i="97"/>
  <c r="B118" i="97" s="1"/>
  <c r="O194" i="97"/>
  <c r="B194" i="97" s="1"/>
  <c r="O126" i="97"/>
  <c r="B126" i="97" s="1"/>
  <c r="O160" i="97"/>
  <c r="B160" i="97" s="1"/>
  <c r="O228" i="97"/>
  <c r="B228" i="97" s="1"/>
  <c r="AF40" i="97"/>
  <c r="O145" i="97"/>
  <c r="B145" i="97" s="1"/>
  <c r="O213" i="97"/>
  <c r="B213" i="97" s="1"/>
  <c r="O111" i="97"/>
  <c r="B111" i="97" s="1"/>
  <c r="O179" i="97"/>
  <c r="B179" i="97" s="1"/>
  <c r="O221" i="97"/>
  <c r="B221" i="97" s="1"/>
  <c r="O187" i="97"/>
  <c r="B187" i="97" s="1"/>
  <c r="O119" i="97"/>
  <c r="B119" i="97" s="1"/>
  <c r="O153" i="97"/>
  <c r="B153" i="97" s="1"/>
  <c r="O195" i="97"/>
  <c r="B195" i="97" s="1"/>
  <c r="O127" i="97"/>
  <c r="B127" i="97" s="1"/>
  <c r="O161" i="97"/>
  <c r="B161" i="97" s="1"/>
  <c r="O229" i="97"/>
  <c r="B229" i="97" s="1"/>
  <c r="AF45" i="97"/>
  <c r="F80" i="97"/>
  <c r="F83" i="97"/>
  <c r="AA51" i="97"/>
  <c r="AZ29" i="97"/>
  <c r="BR29" i="97" s="1"/>
  <c r="CB78" i="97"/>
  <c r="C82" i="97"/>
  <c r="AA37" i="97"/>
  <c r="AF46" i="97"/>
  <c r="A75" i="97"/>
  <c r="V48" i="97"/>
  <c r="C80" i="97"/>
  <c r="AA43" i="97"/>
  <c r="CB81" i="97"/>
  <c r="V49" i="97"/>
  <c r="AA42" i="97"/>
  <c r="AA38" i="97"/>
  <c r="CB77" i="97"/>
  <c r="AA39" i="97"/>
  <c r="CB85" i="97"/>
  <c r="D80" i="97"/>
  <c r="C90" i="97"/>
  <c r="C89" i="97"/>
  <c r="F87" i="97"/>
  <c r="D84" i="97"/>
  <c r="O77" i="97"/>
  <c r="B77" i="97" s="1"/>
  <c r="AA44" i="97"/>
  <c r="AF37" i="97"/>
  <c r="AF43" i="97"/>
  <c r="AF51" i="97"/>
  <c r="AA48" i="97"/>
  <c r="AA49" i="97"/>
  <c r="V50" i="97"/>
  <c r="V52" i="97"/>
  <c r="V53" i="97"/>
  <c r="AF42" i="97"/>
  <c r="AA41" i="97"/>
  <c r="AF39" i="97"/>
  <c r="AF38" i="97"/>
  <c r="V44" i="97"/>
  <c r="AF48" i="97"/>
  <c r="AF49" i="97"/>
  <c r="AA50" i="97"/>
  <c r="V47" i="97"/>
  <c r="AA52" i="97"/>
  <c r="AA53" i="97"/>
  <c r="V46" i="97"/>
  <c r="AF41" i="97"/>
  <c r="V40" i="97"/>
  <c r="AA47" i="97"/>
  <c r="AA45" i="97"/>
  <c r="V37" i="97"/>
  <c r="V43" i="97"/>
  <c r="AF44" i="97"/>
  <c r="V51" i="97"/>
  <c r="AF50" i="97"/>
  <c r="AF47" i="97"/>
  <c r="AF52" i="97"/>
  <c r="AF53" i="97"/>
  <c r="AA46" i="97"/>
  <c r="V42" i="97"/>
  <c r="AA40" i="97"/>
  <c r="V39" i="97"/>
  <c r="V38" i="97"/>
  <c r="V45" i="97"/>
  <c r="V36" i="97"/>
  <c r="AA36" i="97"/>
  <c r="AF34" i="97"/>
  <c r="AF35" i="97"/>
  <c r="V35" i="97"/>
  <c r="AF36" i="97"/>
  <c r="AA34" i="97"/>
  <c r="AA35" i="97"/>
  <c r="O79" i="97"/>
  <c r="B79" i="97" s="1"/>
  <c r="O94" i="97"/>
  <c r="B94" i="97" s="1"/>
  <c r="O92" i="97"/>
  <c r="B92" i="97" s="1"/>
  <c r="O90" i="97"/>
  <c r="B90" i="97" s="1"/>
  <c r="O88" i="97"/>
  <c r="B88" i="97" s="1"/>
  <c r="O86" i="97"/>
  <c r="B86" i="97" s="1"/>
  <c r="O84" i="97"/>
  <c r="B84" i="97" s="1"/>
  <c r="O82" i="97"/>
  <c r="B82" i="97" s="1"/>
  <c r="O80" i="97"/>
  <c r="B80" i="97" s="1"/>
  <c r="O78" i="97"/>
  <c r="O76" i="97"/>
  <c r="B76" i="97" s="1"/>
  <c r="O93" i="97"/>
  <c r="B93" i="97" s="1"/>
  <c r="O91" i="97"/>
  <c r="B91" i="97" s="1"/>
  <c r="O89" i="97"/>
  <c r="B89" i="97" s="1"/>
  <c r="O87" i="97"/>
  <c r="B87" i="97" s="1"/>
  <c r="O85" i="97"/>
  <c r="B85" i="97" s="1"/>
  <c r="O83" i="97"/>
  <c r="B83" i="97" s="1"/>
  <c r="O81" i="97"/>
  <c r="B81" i="97" s="1"/>
  <c r="P43" i="124"/>
  <c r="L22" i="105"/>
  <c r="A43" i="124"/>
  <c r="AE101" i="124"/>
  <c r="M21" i="105"/>
  <c r="P101" i="124"/>
  <c r="AE43" i="124"/>
  <c r="F76" i="97" l="1"/>
  <c r="CC76" i="97"/>
  <c r="CD27" i="359"/>
  <c r="B58" i="373"/>
  <c r="BY58" i="373" s="1"/>
  <c r="CD58" i="373" s="1"/>
  <c r="FG58" i="373"/>
  <c r="FG17" i="373"/>
  <c r="B17" i="373"/>
  <c r="BY17" i="373" s="1"/>
  <c r="CD17" i="373" s="1"/>
  <c r="B18" i="373"/>
  <c r="BY18" i="373" s="1"/>
  <c r="CD18" i="373" s="1"/>
  <c r="FG18" i="373"/>
  <c r="FG39" i="373"/>
  <c r="B39" i="373"/>
  <c r="BY39" i="373" s="1"/>
  <c r="CD39" i="373" s="1"/>
  <c r="B16" i="373"/>
  <c r="BY16" i="373" s="1"/>
  <c r="CD16" i="373" s="1"/>
  <c r="FG16" i="373"/>
  <c r="FG65" i="373"/>
  <c r="B65" i="373"/>
  <c r="BY65" i="373" s="1"/>
  <c r="CD65" i="373" s="1"/>
  <c r="B35" i="373"/>
  <c r="BY35" i="373" s="1"/>
  <c r="CD35" i="373" s="1"/>
  <c r="FG35" i="373"/>
  <c r="B60" i="373"/>
  <c r="BY60" i="373" s="1"/>
  <c r="CD60" i="373" s="1"/>
  <c r="FG60" i="373"/>
  <c r="B37" i="373"/>
  <c r="BY37" i="373" s="1"/>
  <c r="CD37" i="373" s="1"/>
  <c r="FG37" i="373"/>
  <c r="B46" i="373"/>
  <c r="BY46" i="373" s="1"/>
  <c r="CD46" i="373" s="1"/>
  <c r="FG46" i="373"/>
  <c r="B38" i="373"/>
  <c r="BY38" i="373" s="1"/>
  <c r="CD38" i="373" s="1"/>
  <c r="FG38" i="373"/>
  <c r="B30" i="373"/>
  <c r="BY30" i="373" s="1"/>
  <c r="CD30" i="373" s="1"/>
  <c r="FG30" i="373"/>
  <c r="B27" i="373"/>
  <c r="BY27" i="373" s="1"/>
  <c r="CD27" i="373" s="1"/>
  <c r="FG27" i="373"/>
  <c r="B40" i="373"/>
  <c r="BY40" i="373" s="1"/>
  <c r="CD40" i="373" s="1"/>
  <c r="FG40" i="373"/>
  <c r="B34" i="373"/>
  <c r="BY34" i="373" s="1"/>
  <c r="CD34" i="373" s="1"/>
  <c r="FG34" i="373"/>
  <c r="B48" i="373"/>
  <c r="BY48" i="373" s="1"/>
  <c r="CD48" i="373" s="1"/>
  <c r="FG48" i="373"/>
  <c r="B47" i="373"/>
  <c r="BY47" i="373" s="1"/>
  <c r="CD47" i="373" s="1"/>
  <c r="FG47" i="373"/>
  <c r="FG49" i="373"/>
  <c r="B49" i="373"/>
  <c r="BY49" i="373" s="1"/>
  <c r="CD49" i="373" s="1"/>
  <c r="B51" i="373"/>
  <c r="BY51" i="373" s="1"/>
  <c r="CD51" i="373" s="1"/>
  <c r="FG51" i="373"/>
  <c r="B36" i="373"/>
  <c r="BY36" i="373" s="1"/>
  <c r="CD36" i="373" s="1"/>
  <c r="FG36" i="373"/>
  <c r="FG31" i="373"/>
  <c r="B31" i="373"/>
  <c r="BY31" i="373" s="1"/>
  <c r="CD31" i="373" s="1"/>
  <c r="B44" i="373"/>
  <c r="BY44" i="373" s="1"/>
  <c r="CD44" i="373" s="1"/>
  <c r="FG44" i="373"/>
  <c r="B53" i="373"/>
  <c r="BY53" i="373" s="1"/>
  <c r="CD53" i="373" s="1"/>
  <c r="FG53" i="373"/>
  <c r="B56" i="373"/>
  <c r="BY56" i="373" s="1"/>
  <c r="CD56" i="373" s="1"/>
  <c r="FG56" i="373"/>
  <c r="B33" i="373"/>
  <c r="BY33" i="373" s="1"/>
  <c r="CD33" i="373" s="1"/>
  <c r="FG33" i="373"/>
  <c r="B62" i="373"/>
  <c r="BY62" i="373" s="1"/>
  <c r="CD62" i="373" s="1"/>
  <c r="FG62" i="373"/>
  <c r="B23" i="373"/>
  <c r="BY23" i="373" s="1"/>
  <c r="CD23" i="373" s="1"/>
  <c r="FG23" i="373"/>
  <c r="B50" i="373"/>
  <c r="BY50" i="373" s="1"/>
  <c r="CD50" i="373" s="1"/>
  <c r="FG50" i="373"/>
  <c r="B24" i="373"/>
  <c r="BY24" i="373" s="1"/>
  <c r="CD24" i="373" s="1"/>
  <c r="FG24" i="373"/>
  <c r="FG22" i="373"/>
  <c r="B22" i="373"/>
  <c r="BY22" i="373" s="1"/>
  <c r="CD22" i="373" s="1"/>
  <c r="B64" i="373"/>
  <c r="BY64" i="373" s="1"/>
  <c r="CD64" i="373" s="1"/>
  <c r="FG64" i="373"/>
  <c r="FG63" i="373"/>
  <c r="B63" i="373"/>
  <c r="BY63" i="373" s="1"/>
  <c r="CD63" i="373" s="1"/>
  <c r="B20" i="373"/>
  <c r="BY20" i="373" s="1"/>
  <c r="CD20" i="373" s="1"/>
  <c r="FG20" i="373"/>
  <c r="B21" i="373"/>
  <c r="BY21" i="373" s="1"/>
  <c r="CD21" i="373" s="1"/>
  <c r="FG21" i="373"/>
  <c r="FG32" i="373"/>
  <c r="B32" i="373"/>
  <c r="BY32" i="373" s="1"/>
  <c r="CD32" i="373" s="1"/>
  <c r="FG25" i="373"/>
  <c r="B25" i="373"/>
  <c r="BY25" i="373" s="1"/>
  <c r="CD25" i="373" s="1"/>
  <c r="B41" i="373"/>
  <c r="BY41" i="373" s="1"/>
  <c r="CD41" i="373" s="1"/>
  <c r="FG41" i="373"/>
  <c r="B61" i="373"/>
  <c r="BY61" i="373" s="1"/>
  <c r="CD61" i="373" s="1"/>
  <c r="FG61" i="373"/>
  <c r="FG19" i="373"/>
  <c r="B19" i="373"/>
  <c r="BY19" i="373" s="1"/>
  <c r="CD19" i="373" s="1"/>
  <c r="B28" i="373"/>
  <c r="BY28" i="373" s="1"/>
  <c r="CD28" i="373" s="1"/>
  <c r="FG28" i="373"/>
  <c r="B26" i="373"/>
  <c r="BY26" i="373" s="1"/>
  <c r="CD26" i="373" s="1"/>
  <c r="FG26" i="373"/>
  <c r="FG52" i="373"/>
  <c r="B52" i="373"/>
  <c r="BY52" i="373" s="1"/>
  <c r="CD52" i="373" s="1"/>
  <c r="B45" i="373"/>
  <c r="BY45" i="373" s="1"/>
  <c r="CD45" i="373" s="1"/>
  <c r="FG45" i="373"/>
  <c r="B55" i="373"/>
  <c r="BY55" i="373" s="1"/>
  <c r="CD55" i="373" s="1"/>
  <c r="FG55" i="373"/>
  <c r="B59" i="373"/>
  <c r="BY59" i="373" s="1"/>
  <c r="CD59" i="373" s="1"/>
  <c r="FG59" i="373"/>
  <c r="B43" i="373"/>
  <c r="BY43" i="373" s="1"/>
  <c r="CD43" i="373" s="1"/>
  <c r="FG43" i="373"/>
  <c r="FG29" i="373"/>
  <c r="B29" i="373"/>
  <c r="BY29" i="373" s="1"/>
  <c r="CD29" i="373" s="1"/>
  <c r="FG42" i="373"/>
  <c r="B42" i="373"/>
  <c r="BY42" i="373" s="1"/>
  <c r="CD42" i="373" s="1"/>
  <c r="B57" i="373"/>
  <c r="BY57" i="373" s="1"/>
  <c r="CD57" i="373" s="1"/>
  <c r="FG57" i="373"/>
  <c r="B54" i="373"/>
  <c r="BY54" i="373" s="1"/>
  <c r="CD54" i="373" s="1"/>
  <c r="FG54" i="373"/>
  <c r="F63" i="97" a="1"/>
  <c r="F63" i="97" s="1"/>
  <c r="J63" i="97" s="1"/>
  <c r="J21" i="275" s="1"/>
  <c r="F65" i="97" a="1"/>
  <c r="F65" i="97" s="1"/>
  <c r="J65" i="97" s="1"/>
  <c r="J23" i="275" s="1"/>
  <c r="F62" i="97" a="1"/>
  <c r="F62" i="97" s="1"/>
  <c r="J62" i="97" s="1"/>
  <c r="J20" i="275" s="1"/>
  <c r="F66" i="97" a="1"/>
  <c r="F66" i="97" s="1"/>
  <c r="F64" i="97" a="1"/>
  <c r="F64" i="97" s="1"/>
  <c r="J64" i="97" s="1"/>
  <c r="J22" i="275" s="1"/>
  <c r="Q166" i="97"/>
  <c r="U98" i="97"/>
  <c r="F84" i="97"/>
  <c r="F94" i="97"/>
  <c r="CD29" i="97"/>
  <c r="BA203" i="97"/>
  <c r="BA200" i="97"/>
  <c r="AY203" i="97"/>
  <c r="AY200" i="97"/>
  <c r="AZ203" i="97"/>
  <c r="AZ200" i="97"/>
  <c r="AW203" i="97"/>
  <c r="AW200" i="97"/>
  <c r="AX203" i="97"/>
  <c r="AX200" i="97"/>
  <c r="AV203" i="97"/>
  <c r="AV200" i="97"/>
  <c r="AU203" i="97"/>
  <c r="AU200" i="97"/>
  <c r="AT203" i="97"/>
  <c r="AT200" i="97"/>
  <c r="AV135" i="97"/>
  <c r="AV132" i="97"/>
  <c r="BD135" i="97"/>
  <c r="BD132" i="97"/>
  <c r="AZ135" i="97"/>
  <c r="AZ132" i="97"/>
  <c r="AW135" i="97"/>
  <c r="AW132" i="97"/>
  <c r="AY135" i="97"/>
  <c r="AY132" i="97"/>
  <c r="BA135" i="97"/>
  <c r="BA132" i="97"/>
  <c r="BB135" i="97"/>
  <c r="BB132" i="97"/>
  <c r="BC135" i="97"/>
  <c r="BC132" i="97"/>
  <c r="AX135" i="97"/>
  <c r="AX132" i="97"/>
  <c r="BL99" i="97"/>
  <c r="BV167" i="97"/>
  <c r="BN167" i="97"/>
  <c r="BF167" i="97"/>
  <c r="AX167" i="97"/>
  <c r="AP167" i="97"/>
  <c r="AH167" i="97"/>
  <c r="Z167" i="97"/>
  <c r="R167" i="97"/>
  <c r="BS167" i="97"/>
  <c r="W167" i="97"/>
  <c r="BU167" i="97"/>
  <c r="BM167" i="97"/>
  <c r="BE167" i="97"/>
  <c r="AW167" i="97"/>
  <c r="AO167" i="97"/>
  <c r="AG167" i="97"/>
  <c r="Y167" i="97"/>
  <c r="Q167" i="97"/>
  <c r="BT167" i="97"/>
  <c r="BL167" i="97"/>
  <c r="BD167" i="97"/>
  <c r="AV167" i="97"/>
  <c r="AN167" i="97"/>
  <c r="AF167" i="97"/>
  <c r="X167" i="97"/>
  <c r="BK167" i="97"/>
  <c r="AM167" i="97"/>
  <c r="BR167" i="97"/>
  <c r="BJ167" i="97"/>
  <c r="BB167" i="97"/>
  <c r="AT167" i="97"/>
  <c r="AL167" i="97"/>
  <c r="AD167" i="97"/>
  <c r="V167" i="97"/>
  <c r="AU167" i="97"/>
  <c r="BQ167" i="97"/>
  <c r="BI167" i="97"/>
  <c r="BA167" i="97"/>
  <c r="AS167" i="97"/>
  <c r="AK167" i="97"/>
  <c r="AC167" i="97"/>
  <c r="U167" i="97"/>
  <c r="BC167" i="97"/>
  <c r="BX167" i="97"/>
  <c r="BP167" i="97"/>
  <c r="BH167" i="97"/>
  <c r="AZ167" i="97"/>
  <c r="AR167" i="97"/>
  <c r="AJ167" i="97"/>
  <c r="AB167" i="97"/>
  <c r="T167" i="97"/>
  <c r="AE167" i="97"/>
  <c r="BW167" i="97"/>
  <c r="BO167" i="97"/>
  <c r="BG167" i="97"/>
  <c r="AY167" i="97"/>
  <c r="AQ167" i="97"/>
  <c r="AI167" i="97"/>
  <c r="AA167" i="97"/>
  <c r="S167" i="97"/>
  <c r="BA99" i="97"/>
  <c r="BW99" i="97"/>
  <c r="BU99" i="97"/>
  <c r="BE99" i="97"/>
  <c r="BQ99" i="97"/>
  <c r="BO99" i="97"/>
  <c r="BS99" i="97"/>
  <c r="BT99" i="97"/>
  <c r="BI99" i="97"/>
  <c r="BG99" i="97"/>
  <c r="BK99" i="97"/>
  <c r="BD99" i="97"/>
  <c r="BV99" i="97"/>
  <c r="BC99" i="97"/>
  <c r="BX99" i="97"/>
  <c r="BN99" i="97"/>
  <c r="BR99" i="97"/>
  <c r="BS133" i="97"/>
  <c r="BK133" i="97"/>
  <c r="BC133" i="97"/>
  <c r="AU133" i="97"/>
  <c r="AM133" i="97"/>
  <c r="AE133" i="97"/>
  <c r="W133" i="97"/>
  <c r="AK133" i="97"/>
  <c r="T133" i="97"/>
  <c r="BR133" i="97"/>
  <c r="BJ133" i="97"/>
  <c r="BB133" i="97"/>
  <c r="AT133" i="97"/>
  <c r="AL133" i="97"/>
  <c r="AD133" i="97"/>
  <c r="V133" i="97"/>
  <c r="AS133" i="97"/>
  <c r="BX133" i="97"/>
  <c r="BQ133" i="97"/>
  <c r="BI133" i="97"/>
  <c r="AC133" i="97"/>
  <c r="BH133" i="97"/>
  <c r="AJ133" i="97"/>
  <c r="BW133" i="97"/>
  <c r="BO133" i="97"/>
  <c r="BG133" i="97"/>
  <c r="AY133" i="97"/>
  <c r="AQ133" i="97"/>
  <c r="AI133" i="97"/>
  <c r="AA133" i="97"/>
  <c r="S133" i="97"/>
  <c r="AR133" i="97"/>
  <c r="BV133" i="97"/>
  <c r="BN133" i="97"/>
  <c r="BF133" i="97"/>
  <c r="AX133" i="97"/>
  <c r="AP133" i="97"/>
  <c r="AH133" i="97"/>
  <c r="Z133" i="97"/>
  <c r="R133" i="97"/>
  <c r="BA133" i="97"/>
  <c r="AZ133" i="97"/>
  <c r="BU133" i="97"/>
  <c r="BM133" i="97"/>
  <c r="BE133" i="97"/>
  <c r="AW133" i="97"/>
  <c r="AO133" i="97"/>
  <c r="AG133" i="97"/>
  <c r="Y133" i="97"/>
  <c r="Q133" i="97"/>
  <c r="AB133" i="97"/>
  <c r="BT133" i="97"/>
  <c r="BL133" i="97"/>
  <c r="BD133" i="97"/>
  <c r="AV133" i="97"/>
  <c r="AN133" i="97"/>
  <c r="AF133" i="97"/>
  <c r="X133" i="97"/>
  <c r="U133" i="97"/>
  <c r="BP133" i="97"/>
  <c r="BP99" i="97"/>
  <c r="BF99" i="97"/>
  <c r="BJ99" i="97"/>
  <c r="BT235" i="97"/>
  <c r="BL235" i="97"/>
  <c r="BD235" i="97"/>
  <c r="AV235" i="97"/>
  <c r="AN235" i="97"/>
  <c r="AF235" i="97"/>
  <c r="X235" i="97"/>
  <c r="BS235" i="97"/>
  <c r="BK235" i="97"/>
  <c r="BC235" i="97"/>
  <c r="AU235" i="97"/>
  <c r="AM235" i="97"/>
  <c r="AE235" i="97"/>
  <c r="W235" i="97"/>
  <c r="BR235" i="97"/>
  <c r="BJ235" i="97"/>
  <c r="BB235" i="97"/>
  <c r="AT235" i="97"/>
  <c r="AL235" i="97"/>
  <c r="AD235" i="97"/>
  <c r="V235" i="97"/>
  <c r="BQ235" i="97"/>
  <c r="BI235" i="97"/>
  <c r="BA235" i="97"/>
  <c r="AS235" i="97"/>
  <c r="AK235" i="97"/>
  <c r="AC235" i="97"/>
  <c r="U235" i="97"/>
  <c r="BX235" i="97"/>
  <c r="BP235" i="97"/>
  <c r="BH235" i="97"/>
  <c r="AZ235" i="97"/>
  <c r="AR235" i="97"/>
  <c r="AJ235" i="97"/>
  <c r="AB235" i="97"/>
  <c r="T235" i="97"/>
  <c r="BW235" i="97"/>
  <c r="BO235" i="97"/>
  <c r="BG235" i="97"/>
  <c r="AY235" i="97"/>
  <c r="AQ235" i="97"/>
  <c r="AI235" i="97"/>
  <c r="AA235" i="97"/>
  <c r="S235" i="97"/>
  <c r="BV235" i="97"/>
  <c r="BN235" i="97"/>
  <c r="BF235" i="97"/>
  <c r="AX235" i="97"/>
  <c r="AP235" i="97"/>
  <c r="AH235" i="97"/>
  <c r="Z235" i="97"/>
  <c r="R235" i="97"/>
  <c r="BU235" i="97"/>
  <c r="BM235" i="97"/>
  <c r="BE235" i="97"/>
  <c r="AW235" i="97"/>
  <c r="AO235" i="97"/>
  <c r="AG235" i="97"/>
  <c r="Y235" i="97"/>
  <c r="Q235" i="97"/>
  <c r="BQ201" i="97"/>
  <c r="BI201" i="97"/>
  <c r="BA201" i="97"/>
  <c r="AS201" i="97"/>
  <c r="AK201" i="97"/>
  <c r="AC201" i="97"/>
  <c r="U201" i="97"/>
  <c r="BX201" i="97"/>
  <c r="BP201" i="97"/>
  <c r="BH201" i="97"/>
  <c r="AZ201" i="97"/>
  <c r="AR201" i="97"/>
  <c r="AJ201" i="97"/>
  <c r="AB201" i="97"/>
  <c r="T201" i="97"/>
  <c r="R201" i="97"/>
  <c r="BW201" i="97"/>
  <c r="BO201" i="97"/>
  <c r="BG201" i="97"/>
  <c r="AY201" i="97"/>
  <c r="AQ201" i="97"/>
  <c r="AI201" i="97"/>
  <c r="AA201" i="97"/>
  <c r="S201" i="97"/>
  <c r="BV201" i="97"/>
  <c r="BN201" i="97"/>
  <c r="BF201" i="97"/>
  <c r="AX201" i="97"/>
  <c r="Z201" i="97"/>
  <c r="BU201" i="97"/>
  <c r="BM201" i="97"/>
  <c r="BE201" i="97"/>
  <c r="AW201" i="97"/>
  <c r="AO201" i="97"/>
  <c r="AG201" i="97"/>
  <c r="Y201" i="97"/>
  <c r="Q201" i="97"/>
  <c r="BT201" i="97"/>
  <c r="BL201" i="97"/>
  <c r="BD201" i="97"/>
  <c r="AV201" i="97"/>
  <c r="AN201" i="97"/>
  <c r="AF201" i="97"/>
  <c r="X201" i="97"/>
  <c r="BS201" i="97"/>
  <c r="BK201" i="97"/>
  <c r="BC201" i="97"/>
  <c r="AU201" i="97"/>
  <c r="AM201" i="97"/>
  <c r="AE201" i="97"/>
  <c r="W201" i="97"/>
  <c r="AP201" i="97"/>
  <c r="BR201" i="97"/>
  <c r="BJ201" i="97"/>
  <c r="BB201" i="97"/>
  <c r="AT201" i="97"/>
  <c r="AL201" i="97"/>
  <c r="AD201" i="97"/>
  <c r="V201" i="97"/>
  <c r="AH201" i="97"/>
  <c r="V100" i="97"/>
  <c r="BH99" i="97"/>
  <c r="BM99" i="97"/>
  <c r="BB99" i="97"/>
  <c r="BU237" i="97"/>
  <c r="BU234" i="97"/>
  <c r="BX101" i="97"/>
  <c r="BX98" i="97"/>
  <c r="AD135" i="97"/>
  <c r="AD132" i="97"/>
  <c r="AE135" i="97"/>
  <c r="AE132" i="97"/>
  <c r="AG135" i="97"/>
  <c r="AG132" i="97"/>
  <c r="AI135" i="97"/>
  <c r="AI132" i="97"/>
  <c r="AK135" i="97"/>
  <c r="AK132" i="97"/>
  <c r="AM135" i="97"/>
  <c r="AM132" i="97"/>
  <c r="AO135" i="97"/>
  <c r="AO132" i="97"/>
  <c r="AH135" i="97"/>
  <c r="AH132" i="97"/>
  <c r="AQ135" i="97"/>
  <c r="AQ132" i="97"/>
  <c r="AS135" i="97"/>
  <c r="AS132" i="97"/>
  <c r="AC135" i="97"/>
  <c r="AC132" i="97"/>
  <c r="AU135" i="97"/>
  <c r="AU132" i="97"/>
  <c r="AP135" i="97"/>
  <c r="AP132" i="97"/>
  <c r="AL135" i="97"/>
  <c r="AL132" i="97"/>
  <c r="AT135" i="97"/>
  <c r="AT132" i="97"/>
  <c r="AF135" i="97"/>
  <c r="AF132" i="97"/>
  <c r="AR135" i="97"/>
  <c r="AR132" i="97"/>
  <c r="AJ135" i="97"/>
  <c r="AJ132" i="97"/>
  <c r="AN135" i="97"/>
  <c r="AN132" i="97"/>
  <c r="AL203" i="97"/>
  <c r="AL200" i="97"/>
  <c r="X203" i="97"/>
  <c r="X200" i="97"/>
  <c r="AS203" i="97"/>
  <c r="AS200" i="97"/>
  <c r="AF203" i="97"/>
  <c r="AF200" i="97"/>
  <c r="AG203" i="97"/>
  <c r="AG200" i="97"/>
  <c r="Z203" i="97"/>
  <c r="Z200" i="97"/>
  <c r="AR203" i="97"/>
  <c r="AR200" i="97"/>
  <c r="Y203" i="97"/>
  <c r="Y200" i="97"/>
  <c r="AN203" i="97"/>
  <c r="AN200" i="97"/>
  <c r="AO203" i="97"/>
  <c r="AO200" i="97"/>
  <c r="AH203" i="97"/>
  <c r="AH200" i="97"/>
  <c r="AE203" i="97"/>
  <c r="AE200" i="97"/>
  <c r="AK203" i="97"/>
  <c r="AK200" i="97"/>
  <c r="AM203" i="97"/>
  <c r="AM200" i="97"/>
  <c r="AP203" i="97"/>
  <c r="AP200" i="97"/>
  <c r="AD203" i="97"/>
  <c r="AD200" i="97"/>
  <c r="AI203" i="97"/>
  <c r="AI200" i="97"/>
  <c r="AQ203" i="97"/>
  <c r="AQ200" i="97"/>
  <c r="AB203" i="97"/>
  <c r="AB200" i="97"/>
  <c r="W203" i="97"/>
  <c r="W200" i="97"/>
  <c r="AA203" i="97"/>
  <c r="AA200" i="97"/>
  <c r="AJ203" i="97"/>
  <c r="AJ200" i="97"/>
  <c r="AC203" i="97"/>
  <c r="AC200" i="97"/>
  <c r="AH237" i="97"/>
  <c r="AH234" i="97"/>
  <c r="AN237" i="97"/>
  <c r="AN234" i="97"/>
  <c r="AQ237" i="97"/>
  <c r="AQ234" i="97"/>
  <c r="AD237" i="97"/>
  <c r="AD234" i="97"/>
  <c r="AW237" i="97"/>
  <c r="AW234" i="97"/>
  <c r="AX237" i="97"/>
  <c r="AX234" i="97"/>
  <c r="AK237" i="97"/>
  <c r="AK234" i="97"/>
  <c r="AL237" i="97"/>
  <c r="AL234" i="97"/>
  <c r="AE237" i="97"/>
  <c r="AE234" i="97"/>
  <c r="AA237" i="97"/>
  <c r="AA234" i="97"/>
  <c r="AJ237" i="97"/>
  <c r="AJ234" i="97"/>
  <c r="AC237" i="97"/>
  <c r="AC234" i="97"/>
  <c r="AM237" i="97"/>
  <c r="AM234" i="97"/>
  <c r="AU237" i="97"/>
  <c r="AU234" i="97"/>
  <c r="AF237" i="97"/>
  <c r="AF234" i="97"/>
  <c r="AI237" i="97"/>
  <c r="AI234" i="97"/>
  <c r="AO237" i="97"/>
  <c r="AO234" i="97"/>
  <c r="AV237" i="97"/>
  <c r="AV234" i="97"/>
  <c r="AT237" i="97"/>
  <c r="AT234" i="97"/>
  <c r="AB237" i="97"/>
  <c r="AB234" i="97"/>
  <c r="AG237" i="97"/>
  <c r="AG234" i="97"/>
  <c r="AP237" i="97"/>
  <c r="AP234" i="97"/>
  <c r="AR237" i="97"/>
  <c r="AR234" i="97"/>
  <c r="AS237" i="97"/>
  <c r="AS234" i="97"/>
  <c r="Z237" i="97"/>
  <c r="Z234" i="97"/>
  <c r="Y237" i="97"/>
  <c r="Y234" i="97"/>
  <c r="Q169" i="97"/>
  <c r="Q203" i="97"/>
  <c r="Q237" i="97"/>
  <c r="V203" i="97"/>
  <c r="V200" i="97"/>
  <c r="AI169" i="97"/>
  <c r="AI166" i="97"/>
  <c r="AX169" i="97"/>
  <c r="AX166" i="97"/>
  <c r="X169" i="97"/>
  <c r="X166" i="97"/>
  <c r="V169" i="97"/>
  <c r="V166" i="97"/>
  <c r="Y169" i="97"/>
  <c r="Y166" i="97"/>
  <c r="AD169" i="97"/>
  <c r="AD166" i="97"/>
  <c r="W169" i="97"/>
  <c r="W166" i="97"/>
  <c r="AF169" i="97"/>
  <c r="AF166" i="97"/>
  <c r="AN169" i="97"/>
  <c r="AN166" i="97"/>
  <c r="AG169" i="97"/>
  <c r="AG166" i="97"/>
  <c r="AA169" i="97"/>
  <c r="AA166" i="97"/>
  <c r="AC169" i="97"/>
  <c r="AC166" i="97"/>
  <c r="AL169" i="97"/>
  <c r="AL166" i="97"/>
  <c r="AE169" i="97"/>
  <c r="AE166" i="97"/>
  <c r="AO169" i="97"/>
  <c r="AO166" i="97"/>
  <c r="AB169" i="97"/>
  <c r="AB166" i="97"/>
  <c r="AT169" i="97"/>
  <c r="AT166" i="97"/>
  <c r="AW169" i="97"/>
  <c r="AW166" i="97"/>
  <c r="AH169" i="97"/>
  <c r="AH166" i="97"/>
  <c r="AQ169" i="97"/>
  <c r="AQ166" i="97"/>
  <c r="AJ169" i="97"/>
  <c r="AJ166" i="97"/>
  <c r="AS169" i="97"/>
  <c r="AS166" i="97"/>
  <c r="AU169" i="97"/>
  <c r="AU166" i="97"/>
  <c r="AV169" i="97"/>
  <c r="AV166" i="97"/>
  <c r="Z169" i="97"/>
  <c r="Z166" i="97"/>
  <c r="AK169" i="97"/>
  <c r="AK166" i="97"/>
  <c r="AM169" i="97"/>
  <c r="AM166" i="97"/>
  <c r="AP169" i="97"/>
  <c r="AP166" i="97"/>
  <c r="AR169" i="97"/>
  <c r="AR166" i="97"/>
  <c r="U169" i="97"/>
  <c r="U166" i="97"/>
  <c r="T169" i="97"/>
  <c r="T166" i="97"/>
  <c r="S169" i="97"/>
  <c r="S166" i="97"/>
  <c r="R169" i="97"/>
  <c r="R166" i="97"/>
  <c r="AB135" i="97"/>
  <c r="AB132" i="97"/>
  <c r="AA135" i="97"/>
  <c r="AA132" i="97"/>
  <c r="X135" i="97"/>
  <c r="X132" i="97"/>
  <c r="Z135" i="97"/>
  <c r="Z132" i="97"/>
  <c r="Y135" i="97"/>
  <c r="Y132" i="97"/>
  <c r="W135" i="97"/>
  <c r="W132" i="97"/>
  <c r="V135" i="97"/>
  <c r="V132" i="97"/>
  <c r="U135" i="97"/>
  <c r="U132" i="97"/>
  <c r="T135" i="97"/>
  <c r="T132" i="97"/>
  <c r="S135" i="97"/>
  <c r="S132" i="97"/>
  <c r="R135" i="97"/>
  <c r="R132" i="97"/>
  <c r="Q135" i="97"/>
  <c r="Q132" i="97"/>
  <c r="F79" i="97"/>
  <c r="CB95" i="97"/>
  <c r="AK52" i="97"/>
  <c r="AP52" i="97" s="1"/>
  <c r="AK49" i="97"/>
  <c r="AP49" i="97" s="1"/>
  <c r="F89" i="97"/>
  <c r="F91" i="97"/>
  <c r="AK51" i="97"/>
  <c r="AP51" i="97" s="1"/>
  <c r="AK40" i="97"/>
  <c r="AP40" i="97" s="1"/>
  <c r="AK46" i="97"/>
  <c r="AP46" i="97" s="1"/>
  <c r="F82" i="97"/>
  <c r="F86" i="97"/>
  <c r="B78" i="97"/>
  <c r="F20" i="275" s="1"/>
  <c r="AB99" i="97"/>
  <c r="S100" i="97"/>
  <c r="AC99" i="97"/>
  <c r="AI99" i="97"/>
  <c r="Y99" i="97"/>
  <c r="U99" i="97"/>
  <c r="AA99" i="97"/>
  <c r="AS99" i="97"/>
  <c r="AV99" i="97"/>
  <c r="AU99" i="97"/>
  <c r="AM99" i="97"/>
  <c r="AJ99" i="97"/>
  <c r="R99" i="97"/>
  <c r="AN99" i="97"/>
  <c r="AE99" i="97"/>
  <c r="AK99" i="97"/>
  <c r="Z99" i="97"/>
  <c r="AF99" i="97"/>
  <c r="W99" i="97"/>
  <c r="S99" i="97"/>
  <c r="X99" i="97"/>
  <c r="AT99" i="97"/>
  <c r="AX99" i="97"/>
  <c r="AW99" i="97"/>
  <c r="AZ99" i="97"/>
  <c r="AL99" i="97"/>
  <c r="AY99" i="97"/>
  <c r="T99" i="97"/>
  <c r="AG99" i="97"/>
  <c r="AR99" i="97"/>
  <c r="AP99" i="97"/>
  <c r="AD99" i="97"/>
  <c r="AQ99" i="97"/>
  <c r="AO99" i="97"/>
  <c r="AH99" i="97"/>
  <c r="Q99" i="97"/>
  <c r="V99" i="97"/>
  <c r="F75" i="97"/>
  <c r="BB101" i="97"/>
  <c r="BB98" i="97"/>
  <c r="AC101" i="97"/>
  <c r="AC98" i="97"/>
  <c r="AR101" i="97"/>
  <c r="AR98" i="97"/>
  <c r="AY101" i="97"/>
  <c r="AY98" i="97"/>
  <c r="BE101" i="97"/>
  <c r="BE98" i="97"/>
  <c r="S101" i="97"/>
  <c r="S98" i="97"/>
  <c r="AH101" i="97"/>
  <c r="AH98" i="97"/>
  <c r="AV101" i="97"/>
  <c r="AV98" i="97"/>
  <c r="AS101" i="97"/>
  <c r="AS98" i="97"/>
  <c r="BH101" i="97"/>
  <c r="BH98" i="97"/>
  <c r="R98" i="97"/>
  <c r="AF101" i="97"/>
  <c r="AF98" i="97"/>
  <c r="BJ101" i="97"/>
  <c r="BJ98" i="97"/>
  <c r="AK101" i="97"/>
  <c r="AK98" i="97"/>
  <c r="AZ101" i="97"/>
  <c r="AZ98" i="97"/>
  <c r="BG101" i="97"/>
  <c r="BG98" i="97"/>
  <c r="X101" i="97"/>
  <c r="X98" i="97"/>
  <c r="AW101" i="97"/>
  <c r="AW98" i="97"/>
  <c r="AG101" i="97"/>
  <c r="AG98" i="97"/>
  <c r="AT101" i="97"/>
  <c r="AT98" i="97"/>
  <c r="U101" i="97"/>
  <c r="AJ101" i="97"/>
  <c r="AJ98" i="97"/>
  <c r="AQ101" i="97"/>
  <c r="AQ98" i="97"/>
  <c r="BF101" i="97"/>
  <c r="BF98" i="97"/>
  <c r="AU101" i="97"/>
  <c r="AU98" i="97"/>
  <c r="Y101" i="97"/>
  <c r="Y98" i="97"/>
  <c r="AL101" i="97"/>
  <c r="AL98" i="97"/>
  <c r="AB101" i="97"/>
  <c r="AB98" i="97"/>
  <c r="AI101" i="97"/>
  <c r="AI98" i="97"/>
  <c r="AX101" i="97"/>
  <c r="AX98" i="97"/>
  <c r="BL101" i="97"/>
  <c r="BL98" i="97"/>
  <c r="BK101" i="97"/>
  <c r="BK98" i="97"/>
  <c r="AD101" i="97"/>
  <c r="AD98" i="97"/>
  <c r="T101" i="97"/>
  <c r="T98" i="97"/>
  <c r="AA101" i="97"/>
  <c r="AA98" i="97"/>
  <c r="AP101" i="97"/>
  <c r="AP98" i="97"/>
  <c r="BD101" i="97"/>
  <c r="BD98" i="97"/>
  <c r="AO101" i="97"/>
  <c r="AO98" i="97"/>
  <c r="BC101" i="97"/>
  <c r="BC98" i="97"/>
  <c r="BI101" i="97"/>
  <c r="BI98" i="97"/>
  <c r="AE101" i="97"/>
  <c r="AE98" i="97"/>
  <c r="BA101" i="97"/>
  <c r="Z101" i="97"/>
  <c r="Z98" i="97"/>
  <c r="AN101" i="97"/>
  <c r="AN98" i="97"/>
  <c r="AM101" i="97"/>
  <c r="AM98" i="97"/>
  <c r="W101" i="97"/>
  <c r="W98" i="97"/>
  <c r="V101" i="97"/>
  <c r="V98" i="97"/>
  <c r="Q101" i="97"/>
  <c r="Q98" i="97"/>
  <c r="BL100" i="97"/>
  <c r="AY100" i="97"/>
  <c r="BQ100" i="97"/>
  <c r="AJ100" i="97"/>
  <c r="Q100" i="97"/>
  <c r="Z100" i="97"/>
  <c r="BA100" i="97"/>
  <c r="B109" i="97"/>
  <c r="BU134" i="97"/>
  <c r="BM134" i="97"/>
  <c r="BE134" i="97"/>
  <c r="AW134" i="97"/>
  <c r="AO134" i="97"/>
  <c r="AG134" i="97"/>
  <c r="Y134" i="97"/>
  <c r="Q134" i="97"/>
  <c r="AE134" i="97"/>
  <c r="BT134" i="97"/>
  <c r="BL134" i="97"/>
  <c r="BD134" i="97"/>
  <c r="AV134" i="97"/>
  <c r="AN134" i="97"/>
  <c r="AF134" i="97"/>
  <c r="X134" i="97"/>
  <c r="BS134" i="97"/>
  <c r="AM134" i="97"/>
  <c r="BR134" i="97"/>
  <c r="BJ134" i="97"/>
  <c r="BB134" i="97"/>
  <c r="AT134" i="97"/>
  <c r="AL134" i="97"/>
  <c r="AD134" i="97"/>
  <c r="V134" i="97"/>
  <c r="BG134" i="97"/>
  <c r="AA134" i="97"/>
  <c r="AU134" i="97"/>
  <c r="BQ134" i="97"/>
  <c r="BI134" i="97"/>
  <c r="BA134" i="97"/>
  <c r="AS134" i="97"/>
  <c r="AK134" i="97"/>
  <c r="AC134" i="97"/>
  <c r="U134" i="97"/>
  <c r="BO134" i="97"/>
  <c r="AI134" i="97"/>
  <c r="W134" i="97"/>
  <c r="BX134" i="97"/>
  <c r="BP134" i="97"/>
  <c r="BP137" i="97" s="1"/>
  <c r="BH134" i="97"/>
  <c r="AZ134" i="97"/>
  <c r="AR134" i="97"/>
  <c r="AJ134" i="97"/>
  <c r="AB134" i="97"/>
  <c r="T134" i="97"/>
  <c r="BW134" i="97"/>
  <c r="AQ134" i="97"/>
  <c r="BK134" i="97"/>
  <c r="AY134" i="97"/>
  <c r="S134" i="97"/>
  <c r="BV134" i="97"/>
  <c r="BN134" i="97"/>
  <c r="BF134" i="97"/>
  <c r="AX134" i="97"/>
  <c r="AP134" i="97"/>
  <c r="AH134" i="97"/>
  <c r="Z134" i="97"/>
  <c r="R134" i="97"/>
  <c r="BC134" i="97"/>
  <c r="Y100" i="97"/>
  <c r="AM100" i="97"/>
  <c r="BE100" i="97"/>
  <c r="AC100" i="97"/>
  <c r="BJ100" i="97"/>
  <c r="AP100" i="97"/>
  <c r="X100" i="97"/>
  <c r="AG100" i="97"/>
  <c r="AE100" i="97"/>
  <c r="B211" i="97"/>
  <c r="BT236" i="97"/>
  <c r="BL236" i="97"/>
  <c r="BD236" i="97"/>
  <c r="AV236" i="97"/>
  <c r="AN236" i="97"/>
  <c r="AF236" i="97"/>
  <c r="X236" i="97"/>
  <c r="BS236" i="97"/>
  <c r="BK236" i="97"/>
  <c r="BC236" i="97"/>
  <c r="AU236" i="97"/>
  <c r="AM236" i="97"/>
  <c r="AE236" i="97"/>
  <c r="W236" i="97"/>
  <c r="BR236" i="97"/>
  <c r="BJ236" i="97"/>
  <c r="BB236" i="97"/>
  <c r="AT236" i="97"/>
  <c r="AL236" i="97"/>
  <c r="AD236" i="97"/>
  <c r="V236" i="97"/>
  <c r="BQ236" i="97"/>
  <c r="BI236" i="97"/>
  <c r="BA236" i="97"/>
  <c r="AS236" i="97"/>
  <c r="AK236" i="97"/>
  <c r="AC236" i="97"/>
  <c r="U236" i="97"/>
  <c r="BX236" i="97"/>
  <c r="BP236" i="97"/>
  <c r="BH236" i="97"/>
  <c r="AZ236" i="97"/>
  <c r="AR236" i="97"/>
  <c r="AJ236" i="97"/>
  <c r="AB236" i="97"/>
  <c r="T236" i="97"/>
  <c r="BW236" i="97"/>
  <c r="BO236" i="97"/>
  <c r="BG236" i="97"/>
  <c r="AY236" i="97"/>
  <c r="AQ236" i="97"/>
  <c r="AI236" i="97"/>
  <c r="AA236" i="97"/>
  <c r="S236" i="97"/>
  <c r="BV236" i="97"/>
  <c r="BN236" i="97"/>
  <c r="BF236" i="97"/>
  <c r="AX236" i="97"/>
  <c r="AP236" i="97"/>
  <c r="AH236" i="97"/>
  <c r="Z236" i="97"/>
  <c r="R236" i="97"/>
  <c r="BU236" i="97"/>
  <c r="BM236" i="97"/>
  <c r="BE236" i="97"/>
  <c r="AW236" i="97"/>
  <c r="AO236" i="97"/>
  <c r="AG236" i="97"/>
  <c r="Y236" i="97"/>
  <c r="Q236" i="97"/>
  <c r="U100" i="97"/>
  <c r="AL100" i="97"/>
  <c r="AW100" i="97"/>
  <c r="T100" i="97"/>
  <c r="BW100" i="97"/>
  <c r="AA100" i="97"/>
  <c r="AK100" i="97"/>
  <c r="B177" i="97"/>
  <c r="BX202" i="97"/>
  <c r="BP202" i="97"/>
  <c r="BH202" i="97"/>
  <c r="AZ202" i="97"/>
  <c r="AR202" i="97"/>
  <c r="AJ202" i="97"/>
  <c r="AB202" i="97"/>
  <c r="T202" i="97"/>
  <c r="BW202" i="97"/>
  <c r="BO202" i="97"/>
  <c r="BG202" i="97"/>
  <c r="AY202" i="97"/>
  <c r="AQ202" i="97"/>
  <c r="AI202" i="97"/>
  <c r="AA202" i="97"/>
  <c r="S202" i="97"/>
  <c r="BV202" i="97"/>
  <c r="BN202" i="97"/>
  <c r="BF202" i="97"/>
  <c r="AX202" i="97"/>
  <c r="AP202" i="97"/>
  <c r="AH202" i="97"/>
  <c r="Z202" i="97"/>
  <c r="R202" i="97"/>
  <c r="BU202" i="97"/>
  <c r="BM202" i="97"/>
  <c r="BE202" i="97"/>
  <c r="AW202" i="97"/>
  <c r="AO202" i="97"/>
  <c r="AG202" i="97"/>
  <c r="Y202" i="97"/>
  <c r="Q202" i="97"/>
  <c r="BT202" i="97"/>
  <c r="BT205" i="97" s="1"/>
  <c r="BL202" i="97"/>
  <c r="BD202" i="97"/>
  <c r="AV202" i="97"/>
  <c r="AN202" i="97"/>
  <c r="AF202" i="97"/>
  <c r="X202" i="97"/>
  <c r="BS202" i="97"/>
  <c r="BK202" i="97"/>
  <c r="BK205" i="97" s="1"/>
  <c r="BC202" i="97"/>
  <c r="AU202" i="97"/>
  <c r="AM202" i="97"/>
  <c r="AE202" i="97"/>
  <c r="W202" i="97"/>
  <c r="BR202" i="97"/>
  <c r="BJ202" i="97"/>
  <c r="BJ205" i="97" s="1"/>
  <c r="BB202" i="97"/>
  <c r="AT202" i="97"/>
  <c r="AL202" i="97"/>
  <c r="AD202" i="97"/>
  <c r="V202" i="97"/>
  <c r="BQ202" i="97"/>
  <c r="BQ205" i="97" s="1"/>
  <c r="BI202" i="97"/>
  <c r="BA202" i="97"/>
  <c r="AS202" i="97"/>
  <c r="AK202" i="97"/>
  <c r="AC202" i="97"/>
  <c r="U202" i="97"/>
  <c r="AS100" i="97"/>
  <c r="AZ100" i="97"/>
  <c r="BX100" i="97"/>
  <c r="BX102" i="97" s="1"/>
  <c r="BG100" i="97"/>
  <c r="B143" i="97"/>
  <c r="BQ168" i="97"/>
  <c r="BI168" i="97"/>
  <c r="BI171" i="97" s="1"/>
  <c r="BA168" i="97"/>
  <c r="AS168" i="97"/>
  <c r="AK168" i="97"/>
  <c r="AC168" i="97"/>
  <c r="U168" i="97"/>
  <c r="AQ168" i="97"/>
  <c r="S168" i="97"/>
  <c r="BX168" i="97"/>
  <c r="BP168" i="97"/>
  <c r="BH168" i="97"/>
  <c r="AZ168" i="97"/>
  <c r="AR168" i="97"/>
  <c r="AJ168" i="97"/>
  <c r="AB168" i="97"/>
  <c r="T168" i="97"/>
  <c r="AY168" i="97"/>
  <c r="BW168" i="97"/>
  <c r="BO168" i="97"/>
  <c r="AI168" i="97"/>
  <c r="BV168" i="97"/>
  <c r="BN168" i="97"/>
  <c r="BF168" i="97"/>
  <c r="AX168" i="97"/>
  <c r="AP168" i="97"/>
  <c r="AH168" i="97"/>
  <c r="Z168" i="97"/>
  <c r="R168" i="97"/>
  <c r="BU168" i="97"/>
  <c r="BM168" i="97"/>
  <c r="BE168" i="97"/>
  <c r="AW168" i="97"/>
  <c r="AO168" i="97"/>
  <c r="AG168" i="97"/>
  <c r="Y168" i="97"/>
  <c r="Q168" i="97"/>
  <c r="BT168" i="97"/>
  <c r="BL168" i="97"/>
  <c r="BD168" i="97"/>
  <c r="AV168" i="97"/>
  <c r="AN168" i="97"/>
  <c r="AF168" i="97"/>
  <c r="X168" i="97"/>
  <c r="BS168" i="97"/>
  <c r="BS171" i="97" s="1"/>
  <c r="BK168" i="97"/>
  <c r="BC168" i="97"/>
  <c r="AU168" i="97"/>
  <c r="AM168" i="97"/>
  <c r="AE168" i="97"/>
  <c r="W168" i="97"/>
  <c r="BR168" i="97"/>
  <c r="BJ168" i="97"/>
  <c r="BB168" i="97"/>
  <c r="AT168" i="97"/>
  <c r="AL168" i="97"/>
  <c r="AD168" i="97"/>
  <c r="V168" i="97"/>
  <c r="BG168" i="97"/>
  <c r="AA168" i="97"/>
  <c r="BI100" i="97"/>
  <c r="AR100" i="97"/>
  <c r="BC100" i="97"/>
  <c r="AT100" i="97"/>
  <c r="BO100" i="97"/>
  <c r="BV100" i="97"/>
  <c r="BP100" i="97"/>
  <c r="AQ100" i="97"/>
  <c r="BH100" i="97"/>
  <c r="BF100" i="97"/>
  <c r="AV100" i="97"/>
  <c r="AF100" i="97"/>
  <c r="BD100" i="97"/>
  <c r="BN100" i="97"/>
  <c r="AI100" i="97"/>
  <c r="BS100" i="97"/>
  <c r="AH100" i="97"/>
  <c r="BR100" i="97"/>
  <c r="W100" i="97"/>
  <c r="R100" i="97"/>
  <c r="BU100" i="97"/>
  <c r="BB100" i="97"/>
  <c r="AB100" i="97"/>
  <c r="AO100" i="97"/>
  <c r="BT100" i="97"/>
  <c r="BK100" i="97"/>
  <c r="AN100" i="97"/>
  <c r="AX100" i="97"/>
  <c r="AU100" i="97"/>
  <c r="AD100" i="97"/>
  <c r="BM100" i="97"/>
  <c r="AK50" i="97"/>
  <c r="AP50" i="97" s="1"/>
  <c r="F93" i="97"/>
  <c r="AK39" i="97"/>
  <c r="AK36" i="97"/>
  <c r="AP36" i="97" s="1"/>
  <c r="AK44" i="97"/>
  <c r="AP44" i="97" s="1"/>
  <c r="AK43" i="97"/>
  <c r="AP43" i="97" s="1"/>
  <c r="F78" i="97"/>
  <c r="AK34" i="97"/>
  <c r="AP34" i="97" s="1"/>
  <c r="AK35" i="97"/>
  <c r="AP35" i="97" s="1"/>
  <c r="AK37" i="97"/>
  <c r="AP37" i="97" s="1"/>
  <c r="AK45" i="97"/>
  <c r="AP45" i="97" s="1"/>
  <c r="F85" i="97"/>
  <c r="F77" i="97"/>
  <c r="A76" i="97"/>
  <c r="AK53" i="97"/>
  <c r="AP53" i="97" s="1"/>
  <c r="F81" i="97"/>
  <c r="AK41" i="97"/>
  <c r="AP41" i="97" s="1"/>
  <c r="AK47" i="97"/>
  <c r="AP47" i="97" s="1"/>
  <c r="AK38" i="97"/>
  <c r="AP38" i="97" s="1"/>
  <c r="AK42" i="97"/>
  <c r="AP42" i="97" s="1"/>
  <c r="AK48" i="97"/>
  <c r="AP48" i="97" s="1"/>
  <c r="V54" i="97"/>
  <c r="AF54" i="97"/>
  <c r="AA54" i="97"/>
  <c r="AT43" i="124"/>
  <c r="AT101" i="124"/>
  <c r="CD76" i="97" l="1"/>
  <c r="J76" i="97"/>
  <c r="CC75" i="361"/>
  <c r="J75" i="361" s="1"/>
  <c r="CC80" i="97"/>
  <c r="CD80" i="97" s="1"/>
  <c r="AP39" i="97"/>
  <c r="AT102" i="97"/>
  <c r="CC75" i="97"/>
  <c r="J75" i="97" s="1"/>
  <c r="R24" i="275"/>
  <c r="N24" i="275"/>
  <c r="F24" i="275"/>
  <c r="F22" i="275"/>
  <c r="R22" i="275"/>
  <c r="N22" i="275"/>
  <c r="R23" i="275"/>
  <c r="N23" i="275"/>
  <c r="F23" i="275"/>
  <c r="N20" i="275"/>
  <c r="R21" i="275"/>
  <c r="F21" i="275"/>
  <c r="N21" i="275"/>
  <c r="R20" i="275"/>
  <c r="BJ137" i="97"/>
  <c r="J66" i="97"/>
  <c r="J24" i="275" s="1"/>
  <c r="I66" i="97"/>
  <c r="V24" i="275" s="1"/>
  <c r="G98" i="97"/>
  <c r="G132" i="97"/>
  <c r="CC130" i="97" s="1"/>
  <c r="BJ171" i="97"/>
  <c r="BB239" i="97"/>
  <c r="BK239" i="97"/>
  <c r="BT239" i="97"/>
  <c r="BW137" i="97"/>
  <c r="BW171" i="97"/>
  <c r="BP171" i="97"/>
  <c r="BD171" i="97"/>
  <c r="BE171" i="97"/>
  <c r="BS205" i="97"/>
  <c r="BR205" i="97"/>
  <c r="BD137" i="97"/>
  <c r="BI137" i="97"/>
  <c r="BP205" i="97"/>
  <c r="BV205" i="97"/>
  <c r="BW205" i="97"/>
  <c r="BU239" i="97"/>
  <c r="BV239" i="97"/>
  <c r="BW239" i="97"/>
  <c r="BX239" i="97"/>
  <c r="V239" i="97"/>
  <c r="BT137" i="97"/>
  <c r="BM137" i="97"/>
  <c r="BV171" i="97"/>
  <c r="U102" i="97"/>
  <c r="U103" i="97"/>
  <c r="I62" i="97"/>
  <c r="V20" i="275" s="1"/>
  <c r="H62" i="97"/>
  <c r="AD20" i="275" s="1"/>
  <c r="BE102" i="97"/>
  <c r="BF102" i="97"/>
  <c r="BG102" i="97"/>
  <c r="BD102" i="97"/>
  <c r="BC102" i="97"/>
  <c r="BB102" i="97"/>
  <c r="AX102" i="97"/>
  <c r="BG171" i="97"/>
  <c r="U205" i="97"/>
  <c r="BR171" i="97"/>
  <c r="AW205" i="97"/>
  <c r="AZ205" i="97"/>
  <c r="AY239" i="97"/>
  <c r="AZ239" i="97"/>
  <c r="BA239" i="97"/>
  <c r="BJ239" i="97"/>
  <c r="BS239" i="97"/>
  <c r="BX171" i="97"/>
  <c r="BF205" i="97"/>
  <c r="BG205" i="97"/>
  <c r="BE239" i="97"/>
  <c r="BF239" i="97"/>
  <c r="BG239" i="97"/>
  <c r="BH239" i="97"/>
  <c r="BI239" i="97"/>
  <c r="BR239" i="97"/>
  <c r="X239" i="97"/>
  <c r="AX171" i="97"/>
  <c r="BQ171" i="97"/>
  <c r="AU171" i="97"/>
  <c r="BF171" i="97"/>
  <c r="AT205" i="97"/>
  <c r="AW137" i="97"/>
  <c r="BC171" i="97"/>
  <c r="BL171" i="97"/>
  <c r="BM171" i="97"/>
  <c r="BA205" i="97"/>
  <c r="BC137" i="97"/>
  <c r="BT171" i="97"/>
  <c r="BU171" i="97"/>
  <c r="BH137" i="97"/>
  <c r="Q205" i="97"/>
  <c r="F67" i="97"/>
  <c r="H67" i="97" s="1"/>
  <c r="AP54" i="97"/>
  <c r="R102" i="97"/>
  <c r="BH205" i="97"/>
  <c r="BN205" i="97"/>
  <c r="BO205" i="97"/>
  <c r="BM239" i="97"/>
  <c r="BN239" i="97"/>
  <c r="BO239" i="97"/>
  <c r="BP239" i="97"/>
  <c r="BQ239" i="97"/>
  <c r="W239" i="97"/>
  <c r="BL137" i="97"/>
  <c r="BE137" i="97"/>
  <c r="BN171" i="97"/>
  <c r="BK171" i="97"/>
  <c r="BI205" i="97"/>
  <c r="Q171" i="97"/>
  <c r="BX205" i="97"/>
  <c r="R205" i="97"/>
  <c r="S205" i="97"/>
  <c r="Q239" i="97"/>
  <c r="R239" i="97"/>
  <c r="S239" i="97"/>
  <c r="T239" i="97"/>
  <c r="U239" i="97"/>
  <c r="AY137" i="97"/>
  <c r="BU137" i="97"/>
  <c r="BE103" i="97"/>
  <c r="AV205" i="97"/>
  <c r="AY205" i="97"/>
  <c r="BF137" i="97"/>
  <c r="AY171" i="97"/>
  <c r="AU205" i="97"/>
  <c r="BD205" i="97"/>
  <c r="BE205" i="97"/>
  <c r="BQ137" i="97"/>
  <c r="BB137" i="97"/>
  <c r="BB171" i="97"/>
  <c r="BS137" i="97"/>
  <c r="BC239" i="97"/>
  <c r="BL239" i="97"/>
  <c r="BO171" i="97"/>
  <c r="BH171" i="97"/>
  <c r="AX137" i="97"/>
  <c r="BA137" i="97"/>
  <c r="BA171" i="97"/>
  <c r="AX205" i="97"/>
  <c r="AV137" i="97"/>
  <c r="AV171" i="97"/>
  <c r="AW171" i="97"/>
  <c r="BV137" i="97"/>
  <c r="BO137" i="97"/>
  <c r="BU205" i="97"/>
  <c r="AS102" i="97"/>
  <c r="AV170" i="97"/>
  <c r="AU204" i="97"/>
  <c r="AZ204" i="97"/>
  <c r="AU170" i="97"/>
  <c r="AV204" i="97"/>
  <c r="AY204" i="97"/>
  <c r="AS170" i="97"/>
  <c r="AW170" i="97"/>
  <c r="AX204" i="97"/>
  <c r="BA204" i="97"/>
  <c r="AT170" i="97"/>
  <c r="AT204" i="97"/>
  <c r="AW204" i="97"/>
  <c r="AB102" i="97"/>
  <c r="BC136" i="97"/>
  <c r="AW136" i="97"/>
  <c r="BB136" i="97"/>
  <c r="AZ136" i="97"/>
  <c r="BA136" i="97"/>
  <c r="BD136" i="97"/>
  <c r="AX136" i="97"/>
  <c r="AY136" i="97"/>
  <c r="AV136" i="97"/>
  <c r="AE102" i="97"/>
  <c r="X102" i="97"/>
  <c r="AH102" i="97"/>
  <c r="AD102" i="97"/>
  <c r="AC102" i="97"/>
  <c r="W102" i="97"/>
  <c r="V102" i="97"/>
  <c r="BN137" i="97"/>
  <c r="BC205" i="97"/>
  <c r="BL205" i="97"/>
  <c r="BM205" i="97"/>
  <c r="AT171" i="97"/>
  <c r="BB205" i="97"/>
  <c r="BR137" i="97"/>
  <c r="T205" i="97"/>
  <c r="AZ137" i="97"/>
  <c r="BG137" i="97"/>
  <c r="AZ171" i="97"/>
  <c r="BD239" i="97"/>
  <c r="BK137" i="97"/>
  <c r="AS171" i="97"/>
  <c r="BX137" i="97"/>
  <c r="BG103" i="97"/>
  <c r="T102" i="97"/>
  <c r="AU102" i="97"/>
  <c r="AF102" i="97"/>
  <c r="AN102" i="97"/>
  <c r="AO102" i="97"/>
  <c r="AZ102" i="97"/>
  <c r="AR102" i="97"/>
  <c r="BU238" i="97"/>
  <c r="AY102" i="97"/>
  <c r="BJ103" i="97"/>
  <c r="Y102" i="97"/>
  <c r="R170" i="97"/>
  <c r="R171" i="97"/>
  <c r="AI170" i="97"/>
  <c r="AI171" i="97"/>
  <c r="AK170" i="97"/>
  <c r="AK171" i="97"/>
  <c r="X204" i="97"/>
  <c r="X205" i="97"/>
  <c r="Y204" i="97"/>
  <c r="Y205" i="97"/>
  <c r="Z204" i="97"/>
  <c r="Z205" i="97"/>
  <c r="AA204" i="97"/>
  <c r="AA205" i="97"/>
  <c r="AB204" i="97"/>
  <c r="AB205" i="97"/>
  <c r="Y238" i="97"/>
  <c r="Y239" i="97"/>
  <c r="Z238" i="97"/>
  <c r="Z239" i="97"/>
  <c r="AA238" i="97"/>
  <c r="AA239" i="97"/>
  <c r="AB238" i="97"/>
  <c r="AB239" i="97"/>
  <c r="AC238" i="97"/>
  <c r="AC239" i="97"/>
  <c r="AL238" i="97"/>
  <c r="AL239" i="97"/>
  <c r="AU238" i="97"/>
  <c r="AU239" i="97"/>
  <c r="AH136" i="97"/>
  <c r="AH137" i="97"/>
  <c r="AK136" i="97"/>
  <c r="AK137" i="97"/>
  <c r="V136" i="97"/>
  <c r="V137" i="97"/>
  <c r="AE136" i="97"/>
  <c r="AE137" i="97"/>
  <c r="AA170" i="97"/>
  <c r="AA171" i="97"/>
  <c r="X170" i="97"/>
  <c r="X171" i="97"/>
  <c r="Y170" i="97"/>
  <c r="Y171" i="97"/>
  <c r="Z170" i="97"/>
  <c r="Z171" i="97"/>
  <c r="W204" i="97"/>
  <c r="W205" i="97"/>
  <c r="AF204" i="97"/>
  <c r="AF205" i="97"/>
  <c r="AG204" i="97"/>
  <c r="AG205" i="97"/>
  <c r="AH204" i="97"/>
  <c r="AH205" i="97"/>
  <c r="AI204" i="97"/>
  <c r="AI205" i="97"/>
  <c r="AJ204" i="97"/>
  <c r="AJ205" i="97"/>
  <c r="AG238" i="97"/>
  <c r="AG239" i="97"/>
  <c r="AH238" i="97"/>
  <c r="AH239" i="97"/>
  <c r="AI238" i="97"/>
  <c r="AI239" i="97"/>
  <c r="AJ238" i="97"/>
  <c r="AJ239" i="97"/>
  <c r="AK238" i="97"/>
  <c r="AK239" i="97"/>
  <c r="AT238" i="97"/>
  <c r="AT239" i="97"/>
  <c r="AP136" i="97"/>
  <c r="AP137" i="97"/>
  <c r="AQ136" i="97"/>
  <c r="AQ137" i="97"/>
  <c r="AS136" i="97"/>
  <c r="AS137" i="97"/>
  <c r="AD136" i="97"/>
  <c r="AD137" i="97"/>
  <c r="X136" i="97"/>
  <c r="X137" i="97"/>
  <c r="Q136" i="97"/>
  <c r="Q137" i="97"/>
  <c r="W170" i="97"/>
  <c r="W171" i="97"/>
  <c r="AF170" i="97"/>
  <c r="AF171" i="97"/>
  <c r="AG170" i="97"/>
  <c r="AG171" i="97"/>
  <c r="AH170" i="97"/>
  <c r="AH171" i="97"/>
  <c r="V204" i="97"/>
  <c r="V205" i="97"/>
  <c r="AE204" i="97"/>
  <c r="AE205" i="97"/>
  <c r="AN204" i="97"/>
  <c r="AN205" i="97"/>
  <c r="AO204" i="97"/>
  <c r="AO205" i="97"/>
  <c r="AP204" i="97"/>
  <c r="AP205" i="97"/>
  <c r="AQ204" i="97"/>
  <c r="AQ205" i="97"/>
  <c r="AR204" i="97"/>
  <c r="AR205" i="97"/>
  <c r="AO238" i="97"/>
  <c r="AO239" i="97"/>
  <c r="AP238" i="97"/>
  <c r="AP239" i="97"/>
  <c r="AQ238" i="97"/>
  <c r="AQ239" i="97"/>
  <c r="AR238" i="97"/>
  <c r="AR239" i="97"/>
  <c r="AS238" i="97"/>
  <c r="AS239" i="97"/>
  <c r="AL136" i="97"/>
  <c r="AL137" i="97"/>
  <c r="AF136" i="97"/>
  <c r="AF137" i="97"/>
  <c r="Y136" i="97"/>
  <c r="Y137" i="97"/>
  <c r="V170" i="97"/>
  <c r="V171" i="97"/>
  <c r="AE170" i="97"/>
  <c r="AE171" i="97"/>
  <c r="AN170" i="97"/>
  <c r="AN171" i="97"/>
  <c r="AO170" i="97"/>
  <c r="AO171" i="97"/>
  <c r="AP170" i="97"/>
  <c r="AP171" i="97"/>
  <c r="AD204" i="97"/>
  <c r="AD205" i="97"/>
  <c r="AM204" i="97"/>
  <c r="AM205" i="97"/>
  <c r="AW238" i="97"/>
  <c r="AW239" i="97"/>
  <c r="AX238" i="97"/>
  <c r="AX239" i="97"/>
  <c r="T136" i="97"/>
  <c r="T137" i="97"/>
  <c r="W136" i="97"/>
  <c r="W137" i="97"/>
  <c r="AT136" i="97"/>
  <c r="AT137" i="97"/>
  <c r="AN136" i="97"/>
  <c r="AN137" i="97"/>
  <c r="AG136" i="97"/>
  <c r="AG137" i="97"/>
  <c r="AD170" i="97"/>
  <c r="AD171" i="97"/>
  <c r="AM170" i="97"/>
  <c r="AM171" i="97"/>
  <c r="T170" i="97"/>
  <c r="T171" i="97"/>
  <c r="S170" i="97"/>
  <c r="S171" i="97"/>
  <c r="AC204" i="97"/>
  <c r="AC205" i="97"/>
  <c r="AL204" i="97"/>
  <c r="AL205" i="97"/>
  <c r="AB136" i="97"/>
  <c r="AB137" i="97"/>
  <c r="AI136" i="97"/>
  <c r="AI137" i="97"/>
  <c r="AO136" i="97"/>
  <c r="AO137" i="97"/>
  <c r="AB170" i="97"/>
  <c r="AB171" i="97"/>
  <c r="AQ170" i="97"/>
  <c r="AQ171" i="97"/>
  <c r="AK204" i="97"/>
  <c r="AK205" i="97"/>
  <c r="AF238" i="97"/>
  <c r="AF239" i="97"/>
  <c r="AJ136" i="97"/>
  <c r="AJ137" i="97"/>
  <c r="AU136" i="97"/>
  <c r="AU137" i="97"/>
  <c r="AJ170" i="97"/>
  <c r="AJ171" i="97"/>
  <c r="U170" i="97"/>
  <c r="U171" i="97"/>
  <c r="AS204" i="97"/>
  <c r="AS205" i="97"/>
  <c r="AE238" i="97"/>
  <c r="AE239" i="97"/>
  <c r="AN238" i="97"/>
  <c r="AN239" i="97"/>
  <c r="R136" i="97"/>
  <c r="R137" i="97"/>
  <c r="S136" i="97"/>
  <c r="S137" i="97"/>
  <c r="AR136" i="97"/>
  <c r="AR137" i="97"/>
  <c r="U136" i="97"/>
  <c r="U137" i="97"/>
  <c r="AA136" i="97"/>
  <c r="AA137" i="97"/>
  <c r="AL170" i="97"/>
  <c r="AL171" i="97"/>
  <c r="AR170" i="97"/>
  <c r="AR171" i="97"/>
  <c r="AC170" i="97"/>
  <c r="AC171" i="97"/>
  <c r="AD238" i="97"/>
  <c r="AD239" i="97"/>
  <c r="AM238" i="97"/>
  <c r="AM239" i="97"/>
  <c r="AV238" i="97"/>
  <c r="AV239" i="97"/>
  <c r="Z136" i="97"/>
  <c r="Z137" i="97"/>
  <c r="AC136" i="97"/>
  <c r="AC137" i="97"/>
  <c r="AM136" i="97"/>
  <c r="AM137" i="97"/>
  <c r="Q102" i="97"/>
  <c r="AL102" i="97"/>
  <c r="AQ103" i="97"/>
  <c r="AQ102" i="97"/>
  <c r="AA102" i="97"/>
  <c r="AI103" i="97"/>
  <c r="AI102" i="97"/>
  <c r="AM102" i="97"/>
  <c r="Z102" i="97"/>
  <c r="AW102" i="97"/>
  <c r="AG102" i="97"/>
  <c r="AJ102" i="97"/>
  <c r="AV103" i="97"/>
  <c r="AV102" i="97"/>
  <c r="AP103" i="97"/>
  <c r="AP102" i="97"/>
  <c r="AK103" i="97"/>
  <c r="AK102" i="97"/>
  <c r="S102" i="97"/>
  <c r="BA102" i="97"/>
  <c r="AS103" i="97"/>
  <c r="AD103" i="97"/>
  <c r="BB103" i="97"/>
  <c r="BN103" i="97"/>
  <c r="BV103" i="97"/>
  <c r="T103" i="97"/>
  <c r="AM103" i="97"/>
  <c r="Z103" i="97"/>
  <c r="AB103" i="97"/>
  <c r="BW103" i="97"/>
  <c r="AU103" i="97"/>
  <c r="BU103" i="97"/>
  <c r="BD103" i="97"/>
  <c r="BO103" i="97"/>
  <c r="AW103" i="97"/>
  <c r="AE103" i="97"/>
  <c r="Y103" i="97"/>
  <c r="V103" i="97"/>
  <c r="AX103" i="97"/>
  <c r="R103" i="97"/>
  <c r="AF103" i="97"/>
  <c r="AT103" i="97"/>
  <c r="AL103" i="97"/>
  <c r="AG103" i="97"/>
  <c r="AJ103" i="97"/>
  <c r="BP103" i="97"/>
  <c r="X103" i="97"/>
  <c r="BQ103" i="97"/>
  <c r="BM103" i="97"/>
  <c r="AN103" i="97"/>
  <c r="W103" i="97"/>
  <c r="BC103" i="97"/>
  <c r="BK103" i="97"/>
  <c r="BR103" i="97"/>
  <c r="BF103" i="97"/>
  <c r="AR103" i="97"/>
  <c r="AY103" i="97"/>
  <c r="BT103" i="97"/>
  <c r="AH103" i="97"/>
  <c r="BH103" i="97"/>
  <c r="BI103" i="97"/>
  <c r="BX103" i="97"/>
  <c r="BL103" i="97"/>
  <c r="S103" i="97"/>
  <c r="AO103" i="97"/>
  <c r="BS103" i="97"/>
  <c r="AZ103" i="97"/>
  <c r="AA103" i="97"/>
  <c r="AC103" i="97"/>
  <c r="BA103" i="97"/>
  <c r="Q103" i="97"/>
  <c r="G200" i="97"/>
  <c r="G234" i="97"/>
  <c r="CC232" i="97" s="1"/>
  <c r="H66" i="97"/>
  <c r="AD24" i="275" s="1"/>
  <c r="H65" i="97"/>
  <c r="AD23" i="275" s="1"/>
  <c r="I65" i="97"/>
  <c r="V23" i="275" s="1"/>
  <c r="G166" i="97"/>
  <c r="CC164" i="97" s="1"/>
  <c r="H64" i="97"/>
  <c r="AD22" i="275" s="1"/>
  <c r="I64" i="97"/>
  <c r="V22" i="275" s="1"/>
  <c r="I63" i="97"/>
  <c r="V21" i="275" s="1"/>
  <c r="H63" i="97"/>
  <c r="AD21" i="275" s="1"/>
  <c r="AK54" i="97"/>
  <c r="A77" i="97"/>
  <c r="CD75" i="361" l="1"/>
  <c r="BR27" i="361"/>
  <c r="CD27" i="361" s="1"/>
  <c r="J80" i="97"/>
  <c r="H44" i="97"/>
  <c r="CC137" i="97" s="1"/>
  <c r="CD232" i="97"/>
  <c r="CD75" i="97"/>
  <c r="AH21" i="275"/>
  <c r="Z21" i="275"/>
  <c r="AH22" i="275"/>
  <c r="Z22" i="275"/>
  <c r="AH24" i="275"/>
  <c r="Z24" i="275"/>
  <c r="N25" i="275"/>
  <c r="AH23" i="275"/>
  <c r="Z23" i="275"/>
  <c r="Z20" i="275"/>
  <c r="F25" i="275"/>
  <c r="R25" i="275"/>
  <c r="AH20" i="275"/>
  <c r="AD25" i="275"/>
  <c r="BV34" i="124" s="1"/>
  <c r="V25" i="275"/>
  <c r="J67" i="97"/>
  <c r="J25" i="275" s="1"/>
  <c r="I67" i="97"/>
  <c r="BR21" i="97"/>
  <c r="CC96" i="97"/>
  <c r="H43" i="97"/>
  <c r="CC103" i="97" s="1"/>
  <c r="CD43" i="97"/>
  <c r="AP55" i="97"/>
  <c r="CC198" i="97"/>
  <c r="H136" i="97"/>
  <c r="CC134" i="97" s="1"/>
  <c r="CD130" i="97"/>
  <c r="H47" i="97"/>
  <c r="CC239" i="97" s="1"/>
  <c r="H46" i="97"/>
  <c r="CC205" i="97" s="1"/>
  <c r="H45" i="97"/>
  <c r="CC171" i="97" s="1"/>
  <c r="H238" i="97"/>
  <c r="CC236" i="97" s="1"/>
  <c r="H204" i="97"/>
  <c r="CC202" i="97" s="1"/>
  <c r="H170" i="97"/>
  <c r="CC168" i="97" s="1"/>
  <c r="A78" i="97"/>
  <c r="CD198" i="97" l="1"/>
  <c r="CD96" i="97"/>
  <c r="R26" i="275"/>
  <c r="F26" i="275"/>
  <c r="CD205" i="97"/>
  <c r="CD137" i="97"/>
  <c r="CD239" i="97"/>
  <c r="Z25" i="275"/>
  <c r="I98" i="97" s="1"/>
  <c r="CD171" i="97"/>
  <c r="AH25" i="275"/>
  <c r="AU23" i="275"/>
  <c r="W9" i="275" a="1"/>
  <c r="W9" i="275" s="1"/>
  <c r="CA22" i="124" s="1"/>
  <c r="AL9" i="275" a="1"/>
  <c r="AL9" i="275" s="1"/>
  <c r="CD103" i="97"/>
  <c r="CD164" i="97"/>
  <c r="CD134" i="97"/>
  <c r="CD236" i="97"/>
  <c r="CD202" i="97"/>
  <c r="CD168" i="97"/>
  <c r="J21" i="105"/>
  <c r="AP23" i="275" l="1"/>
  <c r="AW23" i="275" s="1"/>
  <c r="CD100" i="97"/>
  <c r="Z26" i="275"/>
  <c r="BV33" i="124"/>
  <c r="BY33" i="124" s="1"/>
  <c r="AS9" i="275"/>
  <c r="CD21" i="97"/>
  <c r="AL11" i="275" a="1"/>
  <c r="AL11" i="275" s="1"/>
  <c r="BV35" i="124"/>
  <c r="BY35" i="124" s="1"/>
  <c r="A79" i="97"/>
  <c r="BR27" i="97" l="1"/>
  <c r="CD27" i="97" s="1"/>
  <c r="A80" i="97"/>
  <c r="A81" i="97" l="1"/>
  <c r="A82" i="97" l="1"/>
  <c r="A83" i="97" l="1"/>
  <c r="A84" i="97" l="1"/>
  <c r="A85" i="97" l="1"/>
  <c r="A86" i="97" l="1"/>
  <c r="A87" i="97" s="1"/>
  <c r="A88" i="97" s="1"/>
  <c r="A89" i="97" s="1"/>
  <c r="A90" i="97" s="1"/>
  <c r="A91" i="97" s="1"/>
  <c r="A92" i="97" s="1"/>
  <c r="A93" i="97" s="1"/>
  <c r="A94" i="97" s="1"/>
  <c r="A95" i="97" s="1"/>
  <c r="A96" i="97" s="1"/>
  <c r="A97" i="97" s="1"/>
  <c r="A98" i="97" s="1"/>
  <c r="A100" i="97" s="1"/>
  <c r="A101" i="97" s="1"/>
  <c r="A102" i="97" s="1"/>
  <c r="A103" i="97" s="1"/>
  <c r="A104" i="97" s="1"/>
  <c r="BS64" i="97" l="1"/>
  <c r="BS65" i="97"/>
  <c r="BS67" i="97"/>
  <c r="BS66" i="97"/>
  <c r="BS63" i="97"/>
  <c r="V63" i="97"/>
  <c r="AA63" i="97"/>
  <c r="Q63" i="97"/>
  <c r="V65" i="97"/>
  <c r="BE65" i="97"/>
  <c r="AA66" i="97"/>
  <c r="BE66" i="97"/>
  <c r="BI67" i="97"/>
  <c r="BA66" i="97"/>
  <c r="V67" i="97"/>
  <c r="BA64" i="97"/>
  <c r="BI64" i="97"/>
  <c r="BA63" i="97"/>
  <c r="AA65" i="97"/>
  <c r="V66" i="97"/>
  <c r="BE64" i="97"/>
  <c r="Q66" i="97"/>
  <c r="Q65" i="97"/>
  <c r="AA64" i="97"/>
  <c r="BA65" i="97"/>
  <c r="BI66" i="97"/>
  <c r="Q64" i="97"/>
  <c r="BA67" i="97"/>
  <c r="BI65" i="97"/>
  <c r="Q67" i="97"/>
  <c r="AA67" i="97"/>
  <c r="V64" i="97"/>
  <c r="BE67" i="97"/>
  <c r="BI63" i="97"/>
  <c r="BE63" i="97"/>
  <c r="BM63" i="97" l="1"/>
  <c r="AF66" i="97"/>
  <c r="AK66" i="97" s="1"/>
  <c r="BM66" i="97"/>
  <c r="BM67" i="97"/>
  <c r="AF64" i="97"/>
  <c r="AK64" i="97" s="1"/>
  <c r="AF63" i="97"/>
  <c r="AR63" i="97" s="1"/>
  <c r="AF67" i="97"/>
  <c r="AR67" i="97" s="1"/>
  <c r="BM65" i="97"/>
  <c r="BM64" i="97"/>
  <c r="AF65" i="97"/>
  <c r="AR65" i="97" s="1"/>
  <c r="W11" i="275" l="1" a="1"/>
  <c r="W11" i="275" s="1"/>
  <c r="W10" i="275" a="1"/>
  <c r="W10" i="275" s="1"/>
  <c r="CA23" i="124" s="1"/>
  <c r="AK65" i="97"/>
  <c r="AR66" i="97"/>
  <c r="AK63" i="97"/>
  <c r="AR64" i="97"/>
  <c r="AK67" i="97"/>
  <c r="AS11" i="275" l="1"/>
  <c r="CA24" i="124"/>
  <c r="CA25" i="124" s="1"/>
  <c r="AW21" i="275"/>
  <c r="I69" i="97"/>
  <c r="CD146" i="124"/>
  <c r="CD148" i="124"/>
  <c r="CD149" i="124"/>
  <c r="CD143" i="124"/>
  <c r="CD144" i="124"/>
  <c r="CD142" i="124"/>
  <c r="CD141" i="124"/>
  <c r="CD140" i="124"/>
  <c r="CD145" i="124"/>
  <c r="CE145" i="124" s="1"/>
  <c r="CD147" i="124"/>
  <c r="CE149" i="124" l="1"/>
  <c r="CG149" i="124" s="1"/>
  <c r="CE148" i="124"/>
  <c r="CG148" i="124" s="1"/>
  <c r="CE146" i="124"/>
  <c r="CG146" i="124" s="1"/>
  <c r="CE140" i="124"/>
  <c r="CG140" i="124" s="1"/>
  <c r="CE141" i="124"/>
  <c r="CG141" i="124" s="1"/>
  <c r="CG145" i="124"/>
  <c r="CE147" i="124"/>
  <c r="CG147" i="124" s="1"/>
  <c r="CE144" i="124"/>
  <c r="CG144" i="124" s="1"/>
  <c r="CE142" i="124"/>
  <c r="CG142" i="124" s="1"/>
  <c r="CE143" i="124"/>
  <c r="CG143" i="124" s="1"/>
  <c r="T42" i="124"/>
  <c r="CB41" i="124"/>
  <c r="BD100" i="124"/>
  <c r="AZ41" i="124"/>
  <c r="R41" i="124"/>
  <c r="Q41" i="124"/>
  <c r="BB42" i="124"/>
  <c r="A114" i="124"/>
  <c r="F33" i="105"/>
  <c r="F24" i="105"/>
  <c r="BV41" i="124"/>
  <c r="AD100" i="124"/>
  <c r="BN41" i="124"/>
  <c r="S100" i="124"/>
  <c r="AI99" i="124"/>
  <c r="M23" i="105"/>
  <c r="AO100" i="124"/>
  <c r="BB99" i="124"/>
  <c r="F28" i="105"/>
  <c r="AP42" i="124"/>
  <c r="AA99" i="124"/>
  <c r="J32" i="105"/>
  <c r="AY100" i="124"/>
  <c r="D29" i="105"/>
  <c r="C27" i="105"/>
  <c r="X100" i="124"/>
  <c r="C99" i="124"/>
  <c r="AJ99" i="124"/>
  <c r="BA99" i="124"/>
  <c r="M42" i="124"/>
  <c r="C35" i="105"/>
  <c r="T99" i="124"/>
  <c r="AV99" i="124"/>
  <c r="M26" i="105"/>
  <c r="C32" i="105"/>
  <c r="J24" i="105"/>
  <c r="D28" i="105"/>
  <c r="A139" i="124"/>
  <c r="A132" i="124"/>
  <c r="G99" i="124"/>
  <c r="A126" i="124"/>
  <c r="L27" i="105"/>
  <c r="D23" i="105"/>
  <c r="AZ99" i="124"/>
  <c r="K34" i="105"/>
  <c r="N100" i="124"/>
  <c r="M28" i="105"/>
  <c r="L26" i="105"/>
  <c r="A42" i="124"/>
  <c r="A138" i="124"/>
  <c r="AW41" i="124"/>
  <c r="BB100" i="124"/>
  <c r="AD41" i="124"/>
  <c r="A110" i="124"/>
  <c r="Z100" i="124"/>
  <c r="L99" i="124"/>
  <c r="A107" i="124"/>
  <c r="J29" i="105"/>
  <c r="AJ41" i="124"/>
  <c r="BP99" i="124"/>
  <c r="L29" i="105"/>
  <c r="BT99" i="124"/>
  <c r="AX42" i="124"/>
  <c r="D22" i="105"/>
  <c r="V42" i="124"/>
  <c r="J23" i="105"/>
  <c r="F30" i="105"/>
  <c r="AE100" i="124"/>
  <c r="L30" i="105"/>
  <c r="L28" i="105"/>
  <c r="E99" i="124"/>
  <c r="C29" i="105"/>
  <c r="L42" i="124"/>
  <c r="D31" i="105"/>
  <c r="AR99" i="124"/>
  <c r="M33" i="105"/>
  <c r="A121" i="124"/>
  <c r="AJ100" i="124"/>
  <c r="A106" i="124"/>
  <c r="O99" i="124"/>
  <c r="A120" i="124"/>
  <c r="BX41" i="124"/>
  <c r="A102" i="124"/>
  <c r="B41" i="124"/>
  <c r="J100" i="124"/>
  <c r="J26" i="105"/>
  <c r="Q99" i="124"/>
  <c r="BH100" i="124"/>
  <c r="M30" i="105"/>
  <c r="AS42" i="124"/>
  <c r="C34" i="105"/>
  <c r="G42" i="124"/>
  <c r="BE100" i="124"/>
  <c r="AV100" i="124"/>
  <c r="AU99" i="124"/>
  <c r="F21" i="105"/>
  <c r="K28" i="105"/>
  <c r="A100" i="124"/>
  <c r="D21" i="105"/>
  <c r="N41" i="124"/>
  <c r="C30" i="105"/>
  <c r="BN99" i="124"/>
  <c r="A123" i="124"/>
  <c r="K35" i="105"/>
  <c r="W42" i="124"/>
  <c r="BA100" i="124"/>
  <c r="AX100" i="124"/>
  <c r="P41" i="124"/>
  <c r="AZ42" i="124"/>
  <c r="M34" i="105"/>
  <c r="AH42" i="124"/>
  <c r="J30" i="105"/>
  <c r="BQ99" i="124"/>
  <c r="S41" i="124"/>
  <c r="A136" i="124"/>
  <c r="L41" i="124"/>
  <c r="A137" i="124"/>
  <c r="G41" i="124"/>
  <c r="M24" i="105"/>
  <c r="AA100" i="124"/>
  <c r="BC42" i="124"/>
  <c r="AE42" i="124"/>
  <c r="J28" i="105"/>
  <c r="D99" i="124"/>
  <c r="P42" i="124"/>
  <c r="C100" i="124"/>
  <c r="D32" i="105"/>
  <c r="BW41" i="124"/>
  <c r="O100" i="124"/>
  <c r="K42" i="124"/>
  <c r="A135" i="124"/>
  <c r="K99" i="124"/>
  <c r="BQ41" i="124"/>
  <c r="A125" i="124"/>
  <c r="N42" i="124"/>
  <c r="AB100" i="124"/>
  <c r="K31" i="105"/>
  <c r="B42" i="124"/>
  <c r="C41" i="124"/>
  <c r="BF100" i="124"/>
  <c r="AI41" i="124"/>
  <c r="D35" i="105"/>
  <c r="AQ100" i="124"/>
  <c r="C33" i="105"/>
  <c r="N99" i="124"/>
  <c r="BH41" i="124"/>
  <c r="AT42" i="124"/>
  <c r="J42" i="124"/>
  <c r="BD99" i="124"/>
  <c r="Y99" i="124"/>
  <c r="BO41" i="124"/>
  <c r="BC99" i="124"/>
  <c r="O42" i="124"/>
  <c r="BP41" i="124"/>
  <c r="AS99" i="124"/>
  <c r="D24" i="105"/>
  <c r="AW100" i="124"/>
  <c r="AZ100" i="124"/>
  <c r="AD42" i="124"/>
  <c r="C42" i="124"/>
  <c r="T100" i="124"/>
  <c r="A99" i="124"/>
  <c r="AM99" i="124"/>
  <c r="BO99" i="124"/>
  <c r="AD99" i="124"/>
  <c r="M99" i="124"/>
  <c r="O41" i="124"/>
  <c r="F26" i="105"/>
  <c r="J35" i="105"/>
  <c r="A129" i="124"/>
  <c r="BH99" i="124"/>
  <c r="BS41" i="124"/>
  <c r="AF100" i="124"/>
  <c r="A122" i="124"/>
  <c r="K27" i="105"/>
  <c r="M32" i="105"/>
  <c r="F41" i="124"/>
  <c r="L21" i="105"/>
  <c r="AK99" i="124"/>
  <c r="AH100" i="124"/>
  <c r="M100" i="124"/>
  <c r="M25" i="105"/>
  <c r="K33" i="105"/>
  <c r="A101" i="124"/>
  <c r="AR42" i="124"/>
  <c r="AJ42" i="124"/>
  <c r="C25" i="105"/>
  <c r="E42" i="124"/>
  <c r="BY41" i="124"/>
  <c r="F27" i="105"/>
  <c r="K25" i="105"/>
  <c r="BR99" i="124"/>
  <c r="K29" i="105"/>
  <c r="M31" i="105"/>
  <c r="D27" i="105"/>
  <c r="C22" i="105"/>
  <c r="C28" i="105"/>
  <c r="A113" i="124"/>
  <c r="AG42" i="124"/>
  <c r="B99" i="124"/>
  <c r="H100" i="124"/>
  <c r="CA41" i="124"/>
  <c r="J33" i="105"/>
  <c r="A131" i="124"/>
  <c r="C24" i="105"/>
  <c r="M27" i="105"/>
  <c r="A116" i="124"/>
  <c r="L24" i="105"/>
  <c r="K41" i="124"/>
  <c r="A134" i="124"/>
  <c r="K23" i="105"/>
  <c r="R99" i="124"/>
  <c r="AN100" i="124"/>
  <c r="Q100" i="124"/>
  <c r="AX99" i="124"/>
  <c r="F42" i="124"/>
  <c r="AI42" i="124"/>
  <c r="J41" i="124"/>
  <c r="AL42" i="124"/>
  <c r="A118" i="124"/>
  <c r="AU42" i="124"/>
  <c r="L34" i="105"/>
  <c r="T41" i="124"/>
  <c r="AS41" i="124"/>
  <c r="Z99" i="124"/>
  <c r="AP100" i="124"/>
  <c r="J25" i="105"/>
  <c r="X42" i="124"/>
  <c r="AB42" i="124"/>
  <c r="BZ41" i="124"/>
  <c r="C23" i="105"/>
  <c r="A104" i="124"/>
  <c r="W99" i="124"/>
  <c r="A127" i="124"/>
  <c r="F23" i="105"/>
  <c r="AT41" i="124"/>
  <c r="U41" i="124"/>
  <c r="D42" i="124"/>
  <c r="V99" i="124"/>
  <c r="A128" i="124"/>
  <c r="M29" i="105"/>
  <c r="C21" i="105"/>
  <c r="AW99" i="124"/>
  <c r="AK41" i="124"/>
  <c r="L33" i="105"/>
  <c r="BG99" i="124"/>
  <c r="AO99" i="124"/>
  <c r="A109" i="124"/>
  <c r="S99" i="124"/>
  <c r="AB99" i="124"/>
  <c r="BF42" i="124"/>
  <c r="AN99" i="124"/>
  <c r="BR41" i="124"/>
  <c r="I41" i="124"/>
  <c r="L31" i="105"/>
  <c r="X99" i="124"/>
  <c r="U100" i="124"/>
  <c r="C26" i="105"/>
  <c r="AC99" i="124"/>
  <c r="V100" i="124"/>
  <c r="Q42" i="124"/>
  <c r="F29" i="105"/>
  <c r="AQ99" i="124"/>
  <c r="AM42" i="124"/>
  <c r="A119" i="124"/>
  <c r="BG100" i="124"/>
  <c r="G100" i="124"/>
  <c r="AE41" i="124"/>
  <c r="AH99" i="124"/>
  <c r="J34" i="105"/>
  <c r="AX41" i="124"/>
  <c r="F22" i="105"/>
  <c r="F31" i="105"/>
  <c r="A130" i="124"/>
  <c r="AV41" i="124"/>
  <c r="A112" i="124"/>
  <c r="D26" i="105"/>
  <c r="L32" i="105"/>
  <c r="AR100" i="124"/>
  <c r="A133" i="124"/>
  <c r="D25" i="105"/>
  <c r="AW42" i="124"/>
  <c r="U99" i="124"/>
  <c r="AK100" i="124"/>
  <c r="L35" i="105"/>
  <c r="J31" i="105"/>
  <c r="AF42" i="124"/>
  <c r="BS99" i="124"/>
  <c r="AL99" i="124"/>
  <c r="K24" i="105"/>
  <c r="A117" i="124"/>
  <c r="AF41" i="124"/>
  <c r="F99" i="124"/>
  <c r="A105" i="124"/>
  <c r="S42" i="124"/>
  <c r="H99" i="124"/>
  <c r="AV42" i="124"/>
  <c r="BD42" i="124"/>
  <c r="AC100" i="124"/>
  <c r="C31" i="105"/>
  <c r="AY99" i="124"/>
  <c r="E41" i="124"/>
  <c r="A103" i="124"/>
  <c r="BE42" i="124"/>
  <c r="V41" i="124"/>
  <c r="BA42" i="124"/>
  <c r="Y100" i="124"/>
  <c r="R42" i="124"/>
  <c r="H41" i="124"/>
  <c r="A108" i="124"/>
  <c r="AA42" i="124"/>
  <c r="P99" i="124"/>
  <c r="Z42" i="124"/>
  <c r="K100" i="124"/>
  <c r="D100" i="124"/>
  <c r="AI100" i="124"/>
  <c r="AN42" i="124"/>
  <c r="AS100" i="124"/>
  <c r="AK42" i="124"/>
  <c r="W100" i="124"/>
  <c r="AY41" i="124"/>
  <c r="A111" i="124"/>
  <c r="U42" i="124"/>
  <c r="AP99" i="124"/>
  <c r="M41" i="124"/>
  <c r="A124" i="124"/>
  <c r="K26" i="105"/>
  <c r="L23" i="105"/>
  <c r="AO42" i="124"/>
  <c r="J22" i="105"/>
  <c r="AL100" i="124"/>
  <c r="BE99" i="124"/>
  <c r="J99" i="124"/>
  <c r="B100" i="124"/>
  <c r="F35" i="105"/>
  <c r="P100" i="124"/>
  <c r="F100" i="124"/>
  <c r="L25" i="105"/>
  <c r="AG99" i="124"/>
  <c r="D41" i="124"/>
  <c r="BC100" i="124"/>
  <c r="BH42" i="124"/>
  <c r="F34" i="105"/>
  <c r="H42" i="124"/>
  <c r="BG42" i="124"/>
  <c r="A41" i="124"/>
  <c r="AU41" i="124"/>
  <c r="J27" i="105"/>
  <c r="L100" i="124"/>
  <c r="E100" i="124"/>
  <c r="F32" i="105"/>
  <c r="AU100" i="124"/>
  <c r="AE99" i="124"/>
  <c r="I100" i="124"/>
  <c r="F25" i="105"/>
  <c r="AM100" i="124"/>
  <c r="D30" i="105"/>
  <c r="AG100" i="124"/>
  <c r="D33" i="105"/>
  <c r="Y42" i="124"/>
  <c r="AH41" i="124"/>
  <c r="BF99" i="124"/>
  <c r="R100" i="124"/>
  <c r="I99" i="124"/>
  <c r="AF99" i="124"/>
  <c r="M35" i="105"/>
  <c r="AC42" i="124"/>
  <c r="D34" i="105"/>
  <c r="AT100" i="124"/>
  <c r="K32" i="105"/>
  <c r="A115" i="124"/>
  <c r="AQ42" i="124"/>
  <c r="K30" i="105"/>
  <c r="I42" i="124"/>
  <c r="AY42" i="124"/>
  <c r="AG41" i="124"/>
  <c r="BT157" i="124" l="1"/>
  <c r="BR157" i="124"/>
  <c r="BH150" i="124"/>
  <c r="BG150" i="124"/>
  <c r="BF150" i="124"/>
  <c r="BE150" i="124"/>
  <c r="BD150" i="124"/>
  <c r="BC150" i="124"/>
  <c r="BB150" i="124"/>
  <c r="BA150" i="124"/>
  <c r="AZ150" i="124"/>
  <c r="AY150" i="124"/>
  <c r="AX150" i="124"/>
  <c r="AW150" i="124"/>
  <c r="AV150" i="124"/>
  <c r="AU150" i="124"/>
  <c r="AT150" i="124"/>
  <c r="BR129" i="124"/>
  <c r="BN106" i="124"/>
  <c r="BV69" i="124"/>
  <c r="CB127" i="124"/>
  <c r="BO77" i="124"/>
  <c r="BS103" i="124"/>
  <c r="BN57" i="124"/>
  <c r="BR134" i="124"/>
  <c r="BS123" i="124"/>
  <c r="BX69" i="124"/>
  <c r="CB100" i="124"/>
  <c r="BQ109" i="124"/>
  <c r="BO49" i="124"/>
  <c r="BU113" i="124"/>
  <c r="BV66" i="124"/>
  <c r="BU75" i="124"/>
  <c r="CB56" i="124"/>
  <c r="BR50" i="124"/>
  <c r="BP55" i="124"/>
  <c r="BY62" i="124"/>
  <c r="BX80" i="124"/>
  <c r="BU103" i="124"/>
  <c r="BQ126" i="124"/>
  <c r="BW123" i="124"/>
  <c r="BN69" i="124"/>
  <c r="CA73" i="124"/>
  <c r="BP46" i="124"/>
  <c r="BY75" i="124"/>
  <c r="BT78" i="124"/>
  <c r="BO126" i="124"/>
  <c r="BV58" i="124"/>
  <c r="BP56" i="124"/>
  <c r="BV117" i="124"/>
  <c r="BW134" i="124"/>
  <c r="BR121" i="124"/>
  <c r="BU116" i="124"/>
  <c r="BO59" i="124"/>
  <c r="BY109" i="124"/>
  <c r="CA50" i="124"/>
  <c r="BR66" i="124"/>
  <c r="BV103" i="124"/>
  <c r="BY122" i="124"/>
  <c r="BQ101" i="124"/>
  <c r="BT48" i="124"/>
  <c r="BY118" i="124"/>
  <c r="BT132" i="124"/>
  <c r="BX128" i="124"/>
  <c r="BN101" i="124"/>
  <c r="BN77" i="124"/>
  <c r="CB111" i="124"/>
  <c r="BQ57" i="124"/>
  <c r="BP101" i="124"/>
  <c r="BP128" i="124"/>
  <c r="BT117" i="124"/>
  <c r="CA125" i="124"/>
  <c r="BO63" i="124"/>
  <c r="BO65" i="124"/>
  <c r="BX56" i="124"/>
  <c r="BS127" i="124"/>
  <c r="BV76" i="124"/>
  <c r="BT72" i="124"/>
  <c r="BW128" i="124"/>
  <c r="CA139" i="124"/>
  <c r="BT81" i="124"/>
  <c r="BP136" i="124"/>
  <c r="CA133" i="124"/>
  <c r="BW135" i="124"/>
  <c r="BR76" i="124"/>
  <c r="BQ119" i="124"/>
  <c r="BN123" i="124"/>
  <c r="BR107" i="124"/>
  <c r="BW62" i="124"/>
  <c r="BY69" i="124"/>
  <c r="BR117" i="124"/>
  <c r="BW64" i="124"/>
  <c r="BX105" i="124"/>
  <c r="BV60" i="124"/>
  <c r="BU132" i="124"/>
  <c r="BV80" i="124"/>
  <c r="BT60" i="124"/>
  <c r="BY50" i="124"/>
  <c r="BY43" i="124"/>
  <c r="BZ68" i="124"/>
  <c r="BS133" i="124"/>
  <c r="BV111" i="124"/>
  <c r="BO66" i="124"/>
  <c r="BP103" i="124"/>
  <c r="BU126" i="124"/>
  <c r="CB70" i="124"/>
  <c r="BP126" i="124"/>
  <c r="BV112" i="124"/>
  <c r="BS129" i="124"/>
  <c r="BT58" i="124"/>
  <c r="CB112" i="124"/>
  <c r="BW60" i="124"/>
  <c r="BS70" i="124"/>
  <c r="BY131" i="124"/>
  <c r="CB45" i="124"/>
  <c r="BT122" i="124"/>
  <c r="BY67" i="124"/>
  <c r="BS79" i="124"/>
  <c r="BQ76" i="124"/>
  <c r="BY113" i="124"/>
  <c r="CB110" i="124"/>
  <c r="BX48" i="124"/>
  <c r="CB60" i="124"/>
  <c r="BO139" i="124"/>
  <c r="BV51" i="124"/>
  <c r="BN79" i="124"/>
  <c r="BU117" i="124"/>
  <c r="BY81" i="124"/>
  <c r="BW104" i="124"/>
  <c r="BQ49" i="124"/>
  <c r="BO100" i="124"/>
  <c r="BY128" i="124"/>
  <c r="BP53" i="124"/>
  <c r="BU78" i="124"/>
  <c r="O25" i="105"/>
  <c r="BR67" i="124"/>
  <c r="BR71" i="124"/>
  <c r="BV59" i="124"/>
  <c r="BZ52" i="124"/>
  <c r="O26" i="105"/>
  <c r="BV127" i="124"/>
  <c r="BZ128" i="124"/>
  <c r="BN109" i="124"/>
  <c r="BS80" i="124"/>
  <c r="BR133" i="124"/>
  <c r="BU123" i="124"/>
  <c r="BX73" i="124"/>
  <c r="BQ54" i="124"/>
  <c r="BY72" i="124"/>
  <c r="BX49" i="124"/>
  <c r="BR138" i="124"/>
  <c r="BZ80" i="124"/>
  <c r="BX100" i="124"/>
  <c r="BV124" i="124"/>
  <c r="CA104" i="124"/>
  <c r="BS78" i="124"/>
  <c r="CA56" i="124"/>
  <c r="BZ106" i="124"/>
  <c r="BZ49" i="124"/>
  <c r="BT115" i="124"/>
  <c r="CB138" i="124"/>
  <c r="BT56" i="124"/>
  <c r="BQ78" i="124"/>
  <c r="BS55" i="124"/>
  <c r="BZ114" i="124"/>
  <c r="BT53" i="124"/>
  <c r="O34" i="105"/>
  <c r="CA108" i="124"/>
  <c r="BP135" i="124"/>
  <c r="CB53" i="124"/>
  <c r="BU124" i="124"/>
  <c r="BS110" i="124"/>
  <c r="BW49" i="124"/>
  <c r="CA138" i="124"/>
  <c r="BT104" i="124"/>
  <c r="BR118" i="124"/>
  <c r="CB75" i="124"/>
  <c r="BW63" i="124"/>
  <c r="O23" i="105"/>
  <c r="BP116" i="124"/>
  <c r="BO67" i="124"/>
  <c r="CA43" i="124"/>
  <c r="BT79" i="124"/>
  <c r="BU100" i="124"/>
  <c r="BZ107" i="124"/>
  <c r="BU134" i="124"/>
  <c r="CB52" i="124"/>
  <c r="BN50" i="124"/>
  <c r="BR42" i="124"/>
  <c r="BT80" i="124"/>
  <c r="BX43" i="124"/>
  <c r="BQ44" i="124"/>
  <c r="BZ53" i="124"/>
  <c r="BV115" i="124"/>
  <c r="BS52" i="124"/>
  <c r="BN72" i="124"/>
  <c r="BX123" i="124"/>
  <c r="BX52" i="124"/>
  <c r="BS71" i="124"/>
  <c r="BZ77" i="124"/>
  <c r="BZ66" i="124"/>
  <c r="BO80" i="124"/>
  <c r="BT131" i="124"/>
  <c r="BX111" i="124"/>
  <c r="BN115" i="124"/>
  <c r="BN128" i="124"/>
  <c r="BP127" i="124"/>
  <c r="BV62" i="124"/>
  <c r="BQ65" i="124"/>
  <c r="BX81" i="124"/>
  <c r="BW75" i="124"/>
  <c r="CB44" i="124"/>
  <c r="BZ67" i="124"/>
  <c r="BO138" i="124"/>
  <c r="CB61" i="124"/>
  <c r="CB106" i="124"/>
  <c r="BN68" i="124"/>
  <c r="BP69" i="124"/>
  <c r="BX108" i="124"/>
  <c r="CA127" i="124"/>
  <c r="BN60" i="124"/>
  <c r="BN105" i="124"/>
  <c r="BZ112" i="124"/>
  <c r="CB119" i="124"/>
  <c r="BO103" i="124"/>
  <c r="BT67" i="124"/>
  <c r="BP130" i="124"/>
  <c r="BU133" i="124"/>
  <c r="BZ50" i="124"/>
  <c r="BW77" i="124"/>
  <c r="BR53" i="124"/>
  <c r="BW47" i="124"/>
  <c r="BN45" i="124"/>
  <c r="BY60" i="124"/>
  <c r="BT51" i="124"/>
  <c r="BT109" i="124"/>
  <c r="BN102" i="124"/>
  <c r="CB54" i="124"/>
  <c r="BZ73" i="124"/>
  <c r="BS69" i="124"/>
  <c r="BW115" i="124"/>
  <c r="BZ43" i="124"/>
  <c r="BW132" i="124"/>
  <c r="BW42" i="124"/>
  <c r="BU22" i="124" s="1"/>
  <c r="BX124" i="124"/>
  <c r="CB51" i="124"/>
  <c r="BS54" i="124"/>
  <c r="BV133" i="124"/>
  <c r="BP120" i="124"/>
  <c r="BV102" i="124"/>
  <c r="BT123" i="124"/>
  <c r="BW120" i="124"/>
  <c r="BS42" i="124"/>
  <c r="BQ22" i="124" s="1"/>
  <c r="BX104" i="124"/>
  <c r="BP71" i="124"/>
  <c r="BW105" i="124"/>
  <c r="BX47" i="124"/>
  <c r="CA103" i="124"/>
  <c r="BU46" i="124"/>
  <c r="BT105" i="124"/>
  <c r="BU61" i="124"/>
  <c r="BP45" i="124"/>
  <c r="BW138" i="124"/>
  <c r="BX64" i="124"/>
  <c r="BN132" i="124"/>
  <c r="CB57" i="124"/>
  <c r="BS75" i="124"/>
  <c r="BU131" i="124"/>
  <c r="BY135" i="124"/>
  <c r="BN61" i="124"/>
  <c r="BT62" i="124"/>
  <c r="BX75" i="124"/>
  <c r="BO106" i="124"/>
  <c r="BV119" i="124"/>
  <c r="BY115" i="124"/>
  <c r="BU108" i="124"/>
  <c r="BS59" i="124"/>
  <c r="BW130" i="124"/>
  <c r="BO131" i="124"/>
  <c r="BX55" i="124"/>
  <c r="BU64" i="124"/>
  <c r="BQ81" i="124"/>
  <c r="BZ117" i="124"/>
  <c r="BQ68" i="124"/>
  <c r="BQ132" i="124"/>
  <c r="BZ57" i="124"/>
  <c r="BQ61" i="124"/>
  <c r="BX132" i="124"/>
  <c r="BT128" i="124"/>
  <c r="BV73" i="124"/>
  <c r="BP78" i="124"/>
  <c r="BU107" i="124"/>
  <c r="BO122" i="124"/>
  <c r="BP77" i="124"/>
  <c r="BY136" i="124"/>
  <c r="BN54" i="124"/>
  <c r="O28" i="105"/>
  <c r="O24" i="105"/>
  <c r="CB71" i="124"/>
  <c r="BV42" i="124"/>
  <c r="BT22" i="124" s="1"/>
  <c r="BZ54" i="124"/>
  <c r="CB104" i="124"/>
  <c r="BQ112" i="124"/>
  <c r="BQ106" i="124"/>
  <c r="CB117" i="124"/>
  <c r="BN59" i="124"/>
  <c r="BW110" i="124"/>
  <c r="CA75" i="124"/>
  <c r="BY105" i="124"/>
  <c r="BP105" i="124"/>
  <c r="BT43" i="124"/>
  <c r="BN111" i="124"/>
  <c r="BS117" i="124"/>
  <c r="BZ122" i="124"/>
  <c r="BR45" i="124"/>
  <c r="BR57" i="124"/>
  <c r="BT45" i="124"/>
  <c r="BQ53" i="124"/>
  <c r="CB77" i="124"/>
  <c r="BO105" i="124"/>
  <c r="BV106" i="124"/>
  <c r="BP68" i="124"/>
  <c r="BQ104" i="124"/>
  <c r="CB134" i="124"/>
  <c r="BV114" i="124"/>
  <c r="CA113" i="124"/>
  <c r="BN100" i="124"/>
  <c r="BZ110" i="124"/>
  <c r="BS138" i="124"/>
  <c r="CB135" i="124"/>
  <c r="BU63" i="124"/>
  <c r="BO124" i="124"/>
  <c r="BQ55" i="124"/>
  <c r="BR106" i="124"/>
  <c r="BV131" i="124"/>
  <c r="BQ118" i="124"/>
  <c r="BP106" i="124"/>
  <c r="CA57" i="124"/>
  <c r="BO64" i="124"/>
  <c r="BR51" i="124"/>
  <c r="BS64" i="124"/>
  <c r="BO115" i="124"/>
  <c r="BW139" i="124"/>
  <c r="BR120" i="124"/>
  <c r="BX62" i="124"/>
  <c r="BP109" i="124"/>
  <c r="BU49" i="124"/>
  <c r="BO54" i="124"/>
  <c r="BR132" i="124"/>
  <c r="BY66" i="124"/>
  <c r="BY54" i="124"/>
  <c r="BX102" i="124"/>
  <c r="BR61" i="124"/>
  <c r="BX134" i="124"/>
  <c r="BO53" i="124"/>
  <c r="BY68" i="124"/>
  <c r="BT103" i="124"/>
  <c r="BZ81" i="124"/>
  <c r="CA59" i="124"/>
  <c r="BQ129" i="124"/>
  <c r="BQ56" i="124"/>
  <c r="BV54" i="124"/>
  <c r="BR124" i="124"/>
  <c r="BS137" i="124"/>
  <c r="BV130" i="124"/>
  <c r="CA136" i="124"/>
  <c r="CB65" i="124"/>
  <c r="BQ139" i="124"/>
  <c r="CA105" i="124"/>
  <c r="BW53" i="124"/>
  <c r="BV101" i="124"/>
  <c r="BX114" i="124"/>
  <c r="BP129" i="124"/>
  <c r="BW118" i="124"/>
  <c r="BN122" i="124"/>
  <c r="CA70" i="124"/>
  <c r="BY64" i="124"/>
  <c r="BO69" i="124"/>
  <c r="BV67" i="124"/>
  <c r="BW124" i="124"/>
  <c r="BT126" i="124"/>
  <c r="BO132" i="124"/>
  <c r="BY124" i="124"/>
  <c r="BO62" i="124"/>
  <c r="BZ109" i="124"/>
  <c r="BX110" i="124"/>
  <c r="BU55" i="124"/>
  <c r="CA55" i="124"/>
  <c r="BQ62" i="124"/>
  <c r="BP138" i="124"/>
  <c r="BZ115" i="124"/>
  <c r="BQ108" i="124"/>
  <c r="BW122" i="124"/>
  <c r="BW108" i="124"/>
  <c r="BS66" i="124"/>
  <c r="BT77" i="124"/>
  <c r="BW78" i="124"/>
  <c r="CA64" i="124"/>
  <c r="BO102" i="124"/>
  <c r="BT100" i="124"/>
  <c r="BU104" i="124"/>
  <c r="BU51" i="124"/>
  <c r="BP110" i="124"/>
  <c r="BX71" i="124"/>
  <c r="BZ69" i="124"/>
  <c r="BT52" i="124"/>
  <c r="BN48" i="124"/>
  <c r="BW113" i="124"/>
  <c r="BP79" i="124"/>
  <c r="BR125" i="124"/>
  <c r="BT102" i="124"/>
  <c r="BY56" i="124"/>
  <c r="BY133" i="124"/>
  <c r="BT47" i="124"/>
  <c r="BR109" i="124"/>
  <c r="CB133" i="124"/>
  <c r="BY110" i="124"/>
  <c r="BN43" i="124"/>
  <c r="CB105" i="124"/>
  <c r="BU112" i="124"/>
  <c r="BZ137" i="124"/>
  <c r="BX103" i="124"/>
  <c r="BT110" i="124"/>
  <c r="BZ138" i="124"/>
  <c r="BZ119" i="124"/>
  <c r="BO116" i="124"/>
  <c r="BZ74" i="124"/>
  <c r="BX77" i="124"/>
  <c r="BX122" i="124"/>
  <c r="BV100" i="124"/>
  <c r="BO61" i="124"/>
  <c r="O32" i="105"/>
  <c r="BU118" i="124"/>
  <c r="BQ58" i="124"/>
  <c r="BW44" i="124"/>
  <c r="BZ131" i="124"/>
  <c r="BS62" i="124"/>
  <c r="O27" i="105"/>
  <c r="CB124" i="124"/>
  <c r="BY101" i="124"/>
  <c r="BO75" i="124"/>
  <c r="BV49" i="124"/>
  <c r="BU110" i="124"/>
  <c r="BQ73" i="124"/>
  <c r="BN75" i="124"/>
  <c r="CB80" i="124"/>
  <c r="BO108" i="124"/>
  <c r="BN139" i="124"/>
  <c r="BX50" i="124"/>
  <c r="CA65" i="124"/>
  <c r="BP57" i="124"/>
  <c r="BO114" i="124"/>
  <c r="BX136" i="124"/>
  <c r="BS119" i="124"/>
  <c r="BP44" i="124"/>
  <c r="BX129" i="124"/>
  <c r="CA129" i="124"/>
  <c r="BX107" i="124"/>
  <c r="BX65" i="124"/>
  <c r="BV78" i="124"/>
  <c r="BY53" i="124"/>
  <c r="BW114" i="124"/>
  <c r="CA110" i="124"/>
  <c r="BT61" i="124"/>
  <c r="BY129" i="124"/>
  <c r="BU53" i="124"/>
  <c r="BN130" i="124"/>
  <c r="CB63" i="124"/>
  <c r="BW76" i="124"/>
  <c r="BN58" i="124"/>
  <c r="BO78" i="124"/>
  <c r="BN65" i="124"/>
  <c r="BT135" i="124"/>
  <c r="BR43" i="124"/>
  <c r="BU42" i="124"/>
  <c r="BS22" i="124" s="1"/>
  <c r="BY138" i="124"/>
  <c r="BN116" i="124"/>
  <c r="BX112" i="124"/>
  <c r="BR74" i="124"/>
  <c r="BX67" i="124"/>
  <c r="BS128" i="124"/>
  <c r="BU60" i="124"/>
  <c r="BY100" i="124"/>
  <c r="BU81" i="124"/>
  <c r="BO45" i="124"/>
  <c r="CB118" i="124"/>
  <c r="BU121" i="124"/>
  <c r="BQ42" i="124"/>
  <c r="BQ66" i="124"/>
  <c r="BW71" i="124"/>
  <c r="BO74" i="124"/>
  <c r="CB108" i="124"/>
  <c r="BY65" i="124"/>
  <c r="BX109" i="124"/>
  <c r="CB125" i="124"/>
  <c r="BP74" i="124"/>
  <c r="CB68" i="124"/>
  <c r="BN51" i="124"/>
  <c r="BX57" i="124"/>
  <c r="BZ59" i="124"/>
  <c r="BW117" i="124"/>
  <c r="BW80" i="124"/>
  <c r="BX60" i="124"/>
  <c r="CB48" i="124"/>
  <c r="BU127" i="124"/>
  <c r="CA49" i="124"/>
  <c r="BT71" i="124"/>
  <c r="BV118" i="124"/>
  <c r="CA112" i="124"/>
  <c r="CA46" i="124"/>
  <c r="BQ124" i="124"/>
  <c r="BS126" i="124"/>
  <c r="BT75" i="124"/>
  <c r="BR108" i="124"/>
  <c r="BX59" i="124"/>
  <c r="BU111" i="124"/>
  <c r="BY139" i="124"/>
  <c r="BP54" i="124"/>
  <c r="BY104" i="124"/>
  <c r="BN104" i="124"/>
  <c r="BV64" i="124"/>
  <c r="BU129" i="124"/>
  <c r="BO70" i="124"/>
  <c r="BT136" i="124"/>
  <c r="BU47" i="124"/>
  <c r="BX133" i="124"/>
  <c r="BS121" i="124"/>
  <c r="BU71" i="124"/>
  <c r="BU102" i="124"/>
  <c r="CA79" i="124"/>
  <c r="BO135" i="124"/>
  <c r="BY52" i="124"/>
  <c r="BW56" i="124"/>
  <c r="BQ59" i="124"/>
  <c r="BP132" i="124"/>
  <c r="BN55" i="124"/>
  <c r="BY130" i="124"/>
  <c r="BU120" i="124"/>
  <c r="BP42" i="124"/>
  <c r="BT66" i="124"/>
  <c r="BZ45" i="124"/>
  <c r="BU57" i="124"/>
  <c r="BX63" i="124"/>
  <c r="BR80" i="124"/>
  <c r="BV116" i="124"/>
  <c r="BU114" i="124"/>
  <c r="BN112" i="124"/>
  <c r="BO48" i="124"/>
  <c r="BZ127" i="124"/>
  <c r="BX127" i="124"/>
  <c r="BX120" i="124"/>
  <c r="BP60" i="124"/>
  <c r="CA122" i="124"/>
  <c r="BQ79" i="124"/>
  <c r="BY71" i="124"/>
  <c r="BN52" i="124"/>
  <c r="CA101" i="124"/>
  <c r="BR127" i="124"/>
  <c r="BT118" i="124"/>
  <c r="BP121" i="124"/>
  <c r="BN136" i="124"/>
  <c r="BP134" i="124"/>
  <c r="CA107" i="124"/>
  <c r="BY74" i="124"/>
  <c r="BW111" i="124"/>
  <c r="BQ43" i="124"/>
  <c r="BV65" i="124"/>
  <c r="CB109" i="124"/>
  <c r="BY132" i="124"/>
  <c r="BU73" i="124"/>
  <c r="BU67" i="124"/>
  <c r="BY51" i="124"/>
  <c r="BQ130" i="124"/>
  <c r="BO43" i="124"/>
  <c r="BP59" i="124"/>
  <c r="BS135" i="124"/>
  <c r="BP61" i="124"/>
  <c r="BO130" i="124"/>
  <c r="BU135" i="124"/>
  <c r="BX113" i="124"/>
  <c r="BP58" i="124"/>
  <c r="BS122" i="124"/>
  <c r="BO117" i="124"/>
  <c r="BT44" i="124"/>
  <c r="BU50" i="124"/>
  <c r="BX79" i="124"/>
  <c r="BV71" i="124"/>
  <c r="BS107" i="124"/>
  <c r="BU62" i="124"/>
  <c r="BO133" i="124"/>
  <c r="BY126" i="124"/>
  <c r="BN47" i="124"/>
  <c r="CB128" i="124"/>
  <c r="CB121" i="124"/>
  <c r="CA137" i="124"/>
  <c r="BW59" i="124"/>
  <c r="BY58" i="124"/>
  <c r="BP111" i="124"/>
  <c r="BZ101" i="124"/>
  <c r="BO134" i="124"/>
  <c r="BN70" i="124"/>
  <c r="BT73" i="124"/>
  <c r="BX115" i="124"/>
  <c r="BN134" i="124"/>
  <c r="BV48" i="124"/>
  <c r="BY63" i="124"/>
  <c r="BR62" i="124"/>
  <c r="BN49" i="124"/>
  <c r="BT65" i="124"/>
  <c r="BY61" i="124"/>
  <c r="BZ118" i="124"/>
  <c r="BS109" i="124"/>
  <c r="BU56" i="124"/>
  <c r="BN76" i="124"/>
  <c r="BU138" i="124"/>
  <c r="BV135" i="124"/>
  <c r="CB137" i="124"/>
  <c r="BW116" i="124"/>
  <c r="BX137" i="124"/>
  <c r="BU130" i="124"/>
  <c r="BW43" i="124"/>
  <c r="BS65" i="124"/>
  <c r="BY123" i="124"/>
  <c r="BS105" i="124"/>
  <c r="BU52" i="124"/>
  <c r="BP108" i="124"/>
  <c r="BQ75" i="124"/>
  <c r="BQ103" i="124"/>
  <c r="CB55" i="124"/>
  <c r="BX135" i="124"/>
  <c r="BP104" i="124"/>
  <c r="CA120" i="124"/>
  <c r="BO81" i="124"/>
  <c r="BQ127" i="124"/>
  <c r="BT59" i="124"/>
  <c r="BT108" i="124"/>
  <c r="BQ114" i="124"/>
  <c r="CB64" i="124"/>
  <c r="BQ50" i="124"/>
  <c r="BX42" i="124"/>
  <c r="BV22" i="124" s="1"/>
  <c r="BY127" i="124"/>
  <c r="BW61" i="124"/>
  <c r="BQ51" i="124"/>
  <c r="BQ138" i="124"/>
  <c r="BV70" i="124"/>
  <c r="BN118" i="124"/>
  <c r="BR44" i="124"/>
  <c r="BO73" i="124"/>
  <c r="BQ123" i="124"/>
  <c r="BS56" i="124"/>
  <c r="BR63" i="124"/>
  <c r="BZ104" i="124"/>
  <c r="BU77" i="124"/>
  <c r="BU137" i="124"/>
  <c r="BS58" i="124"/>
  <c r="BY44" i="124"/>
  <c r="BU43" i="124"/>
  <c r="BP52" i="124"/>
  <c r="BP75" i="124"/>
  <c r="BO125" i="124"/>
  <c r="BX131" i="124"/>
  <c r="BP50" i="124"/>
  <c r="CB103" i="124"/>
  <c r="BO57" i="124"/>
  <c r="BN66" i="124"/>
  <c r="BW107" i="124"/>
  <c r="BS104" i="124"/>
  <c r="BV81" i="124"/>
  <c r="BZ47" i="124"/>
  <c r="BO123" i="124"/>
  <c r="BQ47" i="124"/>
  <c r="BW129" i="124"/>
  <c r="BZ42" i="124"/>
  <c r="BX22" i="124" s="1"/>
  <c r="BS76" i="124"/>
  <c r="BR110" i="124"/>
  <c r="BT127" i="124"/>
  <c r="BS114" i="124"/>
  <c r="BR46" i="124"/>
  <c r="BV57" i="124"/>
  <c r="CA123" i="124"/>
  <c r="BU48" i="124"/>
  <c r="BN107" i="124"/>
  <c r="BO121" i="124"/>
  <c r="BV139" i="124"/>
  <c r="BY117" i="124"/>
  <c r="BP47" i="124"/>
  <c r="BO47" i="124"/>
  <c r="BS102" i="124"/>
  <c r="BU70" i="124"/>
  <c r="BW67" i="124"/>
  <c r="BP124" i="124"/>
  <c r="BR100" i="124"/>
  <c r="CA61" i="124"/>
  <c r="BO44" i="124"/>
  <c r="BW136" i="124"/>
  <c r="BW50" i="124"/>
  <c r="BO42" i="124"/>
  <c r="BM22" i="124" s="1"/>
  <c r="BO112" i="124"/>
  <c r="BP112" i="124"/>
  <c r="BP51" i="124"/>
  <c r="CB46" i="124"/>
  <c r="CA76" i="124"/>
  <c r="BZ139" i="124"/>
  <c r="BN117" i="124"/>
  <c r="BZ124" i="124"/>
  <c r="BZ72" i="124"/>
  <c r="BU105" i="124"/>
  <c r="BW109" i="124"/>
  <c r="BS124" i="124"/>
  <c r="CB139" i="124"/>
  <c r="BX45" i="124"/>
  <c r="CB42" i="124"/>
  <c r="BZ132" i="124"/>
  <c r="CB47" i="124"/>
  <c r="BT125" i="124"/>
  <c r="BU68" i="124"/>
  <c r="CB116" i="124"/>
  <c r="BS101" i="124"/>
  <c r="BY119" i="124"/>
  <c r="BN129" i="124"/>
  <c r="BT121" i="124"/>
  <c r="CA45" i="124"/>
  <c r="BZ102" i="124"/>
  <c r="BZ56" i="124"/>
  <c r="BQ80" i="124"/>
  <c r="BT113" i="124"/>
  <c r="BP133" i="124"/>
  <c r="BP49" i="124"/>
  <c r="BS113" i="124"/>
  <c r="BS74" i="124"/>
  <c r="BW57" i="124"/>
  <c r="BR81" i="124"/>
  <c r="CB115" i="124"/>
  <c r="BP125" i="124"/>
  <c r="BQ136" i="124"/>
  <c r="BW51" i="124"/>
  <c r="CA72" i="124"/>
  <c r="BP122" i="124"/>
  <c r="BZ135" i="124"/>
  <c r="BR102" i="124"/>
  <c r="BZ100" i="124"/>
  <c r="BZ65" i="124"/>
  <c r="BQ133" i="124"/>
  <c r="BR72" i="124"/>
  <c r="BR104" i="124"/>
  <c r="BW121" i="124"/>
  <c r="BO113" i="124"/>
  <c r="BT114" i="124"/>
  <c r="BW54" i="124"/>
  <c r="BW106" i="124"/>
  <c r="BN127" i="124"/>
  <c r="BS111" i="124"/>
  <c r="BO79" i="124"/>
  <c r="BS45" i="124"/>
  <c r="BO46" i="124"/>
  <c r="CB50" i="124"/>
  <c r="BY137" i="124"/>
  <c r="BN126" i="124"/>
  <c r="BR75" i="124"/>
  <c r="CB69" i="124"/>
  <c r="BS47" i="124"/>
  <c r="CA74" i="124"/>
  <c r="BY70" i="124"/>
  <c r="BO56" i="124"/>
  <c r="BV79" i="124"/>
  <c r="BV132" i="124"/>
  <c r="BW119" i="124"/>
  <c r="BU136" i="124"/>
  <c r="BV43" i="124"/>
  <c r="BX76" i="124"/>
  <c r="BS51" i="124"/>
  <c r="BO107" i="124"/>
  <c r="BO72" i="124"/>
  <c r="CA115" i="124"/>
  <c r="BR137" i="124"/>
  <c r="BN53" i="124"/>
  <c r="BO127" i="124"/>
  <c r="CB43" i="124"/>
  <c r="BT139" i="124"/>
  <c r="BY111" i="124"/>
  <c r="BW81" i="124"/>
  <c r="BZ51" i="124"/>
  <c r="BV120" i="124"/>
  <c r="CB66" i="124"/>
  <c r="BN46" i="124"/>
  <c r="BV108" i="124"/>
  <c r="BW46" i="124"/>
  <c r="BU119" i="124"/>
  <c r="BW66" i="124"/>
  <c r="BR114" i="124"/>
  <c r="BW69" i="124"/>
  <c r="BN63" i="124"/>
  <c r="BQ137" i="124"/>
  <c r="CA54" i="124"/>
  <c r="BW112" i="124"/>
  <c r="BQ120" i="124"/>
  <c r="BQ105" i="124"/>
  <c r="BV134" i="124"/>
  <c r="BS112" i="124"/>
  <c r="CA130" i="124"/>
  <c r="BP123" i="124"/>
  <c r="BW101" i="124"/>
  <c r="BY42" i="124"/>
  <c r="BW22" i="124" s="1"/>
  <c r="BS77" i="124"/>
  <c r="BX54" i="124"/>
  <c r="BT68" i="124"/>
  <c r="BW100" i="124"/>
  <c r="BS106" i="124"/>
  <c r="BU79" i="124"/>
  <c r="BR112" i="124"/>
  <c r="CA44" i="124"/>
  <c r="CA128" i="124"/>
  <c r="CA77" i="124"/>
  <c r="BU125" i="124"/>
  <c r="BS125" i="124"/>
  <c r="BY112" i="124"/>
  <c r="BT111" i="124"/>
  <c r="BT112" i="124"/>
  <c r="CA47" i="124"/>
  <c r="BV75" i="124"/>
  <c r="BR58" i="124"/>
  <c r="BY121" i="124"/>
  <c r="BN56" i="124"/>
  <c r="BR47" i="124"/>
  <c r="CB131" i="124"/>
  <c r="BQ134" i="124"/>
  <c r="BY102" i="124"/>
  <c r="CB79" i="124"/>
  <c r="BQ45" i="124"/>
  <c r="BP113" i="124"/>
  <c r="BU115" i="124"/>
  <c r="BU106" i="124"/>
  <c r="BP81" i="124"/>
  <c r="BZ63" i="124"/>
  <c r="BZ78" i="124"/>
  <c r="BT130" i="124"/>
  <c r="BR59" i="124"/>
  <c r="CB101" i="124"/>
  <c r="BS139" i="124"/>
  <c r="BR68" i="124"/>
  <c r="BZ136" i="124"/>
  <c r="BX101" i="124"/>
  <c r="BR139" i="124"/>
  <c r="BS63" i="124"/>
  <c r="BO137" i="124"/>
  <c r="BT133" i="124"/>
  <c r="BW68" i="124"/>
  <c r="BU80" i="124"/>
  <c r="BR56" i="124"/>
  <c r="BZ111" i="124"/>
  <c r="BO71" i="124"/>
  <c r="BY134" i="124"/>
  <c r="BQ71" i="124"/>
  <c r="BX72" i="124"/>
  <c r="BY125" i="124"/>
  <c r="BP80" i="124"/>
  <c r="BO55" i="124"/>
  <c r="BR116" i="124"/>
  <c r="CB132" i="124"/>
  <c r="BP62" i="124"/>
  <c r="BR79" i="124"/>
  <c r="BR123" i="124"/>
  <c r="BN135" i="124"/>
  <c r="BZ113" i="124"/>
  <c r="BN71" i="124"/>
  <c r="BT55" i="124"/>
  <c r="BU54" i="124"/>
  <c r="CB72" i="124"/>
  <c r="BV61" i="124"/>
  <c r="BN138" i="124"/>
  <c r="BZ123" i="124"/>
  <c r="BV104" i="124"/>
  <c r="BY103" i="124"/>
  <c r="BX117" i="124"/>
  <c r="CA102" i="124"/>
  <c r="BW55" i="124"/>
  <c r="BZ44" i="124"/>
  <c r="CA62" i="124"/>
  <c r="BZ134" i="124"/>
  <c r="BW58" i="124"/>
  <c r="BP66" i="124"/>
  <c r="BZ125" i="124"/>
  <c r="BU59" i="124"/>
  <c r="BY73" i="124"/>
  <c r="BW70" i="124"/>
  <c r="CA66" i="124"/>
  <c r="BR65" i="124"/>
  <c r="BU101" i="124"/>
  <c r="BS115" i="124"/>
  <c r="BQ113" i="124"/>
  <c r="BZ64" i="124"/>
  <c r="BW103" i="124"/>
  <c r="CB122" i="124"/>
  <c r="BO119" i="124"/>
  <c r="BN67" i="124"/>
  <c r="BX58" i="124"/>
  <c r="BV44" i="124"/>
  <c r="BX74" i="124"/>
  <c r="BR105" i="124"/>
  <c r="BS72" i="124"/>
  <c r="CA60" i="124"/>
  <c r="BZ58" i="124"/>
  <c r="BX119" i="124"/>
  <c r="O29" i="105"/>
  <c r="BR52" i="124"/>
  <c r="BS67" i="124"/>
  <c r="BP72" i="124"/>
  <c r="BN42" i="124"/>
  <c r="BL22" i="124" s="1"/>
  <c r="BY49" i="124"/>
  <c r="BU109" i="124"/>
  <c r="BY107" i="124"/>
  <c r="BX61" i="124"/>
  <c r="BV74" i="124"/>
  <c r="BY77" i="124"/>
  <c r="CB62" i="124"/>
  <c r="BV45" i="124"/>
  <c r="BT119" i="124"/>
  <c r="BZ76" i="124"/>
  <c r="BY76" i="124"/>
  <c r="BQ72" i="124"/>
  <c r="BU65" i="124"/>
  <c r="BV123" i="124"/>
  <c r="BU122" i="124"/>
  <c r="BN73" i="124"/>
  <c r="BO110" i="124"/>
  <c r="BZ79" i="124"/>
  <c r="BR77" i="124"/>
  <c r="BR111" i="124"/>
  <c r="BZ61" i="124"/>
  <c r="BW52" i="124"/>
  <c r="CA78" i="124"/>
  <c r="BV77" i="124"/>
  <c r="BT116" i="124"/>
  <c r="BO111" i="124"/>
  <c r="BQ77" i="124"/>
  <c r="BP67" i="124"/>
  <c r="BS60" i="124"/>
  <c r="BU128" i="124"/>
  <c r="BR115" i="124"/>
  <c r="BW102" i="124"/>
  <c r="CA121" i="124"/>
  <c r="BR73" i="124"/>
  <c r="BS68" i="124"/>
  <c r="BZ48" i="124"/>
  <c r="CA109" i="124"/>
  <c r="BP139" i="124"/>
  <c r="BR69" i="124"/>
  <c r="BZ75" i="124"/>
  <c r="BR119" i="124"/>
  <c r="BS57" i="124"/>
  <c r="BR60" i="124"/>
  <c r="BX139" i="124"/>
  <c r="BO104" i="124"/>
  <c r="BZ126" i="124"/>
  <c r="BU72" i="124"/>
  <c r="BT138" i="124"/>
  <c r="BN81" i="124"/>
  <c r="BO118" i="124"/>
  <c r="BO68" i="124"/>
  <c r="BS50" i="124"/>
  <c r="BO120" i="124"/>
  <c r="CB129" i="124"/>
  <c r="BS44" i="124"/>
  <c r="BY48" i="124"/>
  <c r="BO58" i="124"/>
  <c r="BQ125" i="124"/>
  <c r="CB58" i="124"/>
  <c r="BY114" i="124"/>
  <c r="BQ107" i="124"/>
  <c r="CB81" i="124"/>
  <c r="BR70" i="124"/>
  <c r="BX121" i="124"/>
  <c r="BV56" i="124"/>
  <c r="BT70" i="124"/>
  <c r="BP63" i="124"/>
  <c r="BP117" i="124"/>
  <c r="BX51" i="124"/>
  <c r="BU139" i="124"/>
  <c r="BZ55" i="124"/>
  <c r="BO101" i="124"/>
  <c r="BX78" i="124"/>
  <c r="O33" i="105"/>
  <c r="BS116" i="124"/>
  <c r="BP119" i="124"/>
  <c r="CA42" i="124"/>
  <c r="BY22" i="124" s="1"/>
  <c r="BP70" i="124"/>
  <c r="BX53" i="124"/>
  <c r="BZ120" i="124"/>
  <c r="BN113" i="124"/>
  <c r="BY59" i="124"/>
  <c r="BT107" i="124"/>
  <c r="BN119" i="124"/>
  <c r="BZ133" i="124"/>
  <c r="BR78" i="124"/>
  <c r="BY78" i="124"/>
  <c r="BQ67" i="124"/>
  <c r="BV113" i="124"/>
  <c r="BW125" i="124"/>
  <c r="BP102" i="124"/>
  <c r="BV47" i="124"/>
  <c r="BP73" i="124"/>
  <c r="BW74" i="124"/>
  <c r="CB123" i="124"/>
  <c r="BU76" i="124"/>
  <c r="BY47" i="124"/>
  <c r="BR128" i="124"/>
  <c r="BV105" i="124"/>
  <c r="BW72" i="124"/>
  <c r="BR126" i="124"/>
  <c r="BN74" i="124"/>
  <c r="BW131" i="124"/>
  <c r="CA131" i="124"/>
  <c r="CB67" i="124"/>
  <c r="CB107" i="124"/>
  <c r="BV110" i="124"/>
  <c r="CB130" i="124"/>
  <c r="BR103" i="124"/>
  <c r="BS46" i="124"/>
  <c r="CB114" i="124"/>
  <c r="BZ60" i="124"/>
  <c r="BS73" i="124"/>
  <c r="BU66" i="124"/>
  <c r="BU45" i="124"/>
  <c r="BS49" i="124"/>
  <c r="BU69" i="124"/>
  <c r="BW65" i="124"/>
  <c r="BO51" i="124"/>
  <c r="BN44" i="124"/>
  <c r="BS43" i="124"/>
  <c r="BQ23" i="124" s="1"/>
  <c r="BV128" i="124"/>
  <c r="BT42" i="124"/>
  <c r="BZ103" i="124"/>
  <c r="BX70" i="124"/>
  <c r="CA135" i="124"/>
  <c r="O31" i="105"/>
  <c r="BO136" i="124"/>
  <c r="BQ111" i="124"/>
  <c r="CA58" i="124"/>
  <c r="BO60" i="124"/>
  <c r="BP107" i="124"/>
  <c r="BQ69" i="124"/>
  <c r="BV126" i="124"/>
  <c r="BP114" i="124"/>
  <c r="BQ74" i="124"/>
  <c r="BP137" i="124"/>
  <c r="CA67" i="124"/>
  <c r="CA118" i="124"/>
  <c r="BZ108" i="124"/>
  <c r="BY120" i="124"/>
  <c r="CA69" i="124"/>
  <c r="BN133" i="124"/>
  <c r="CA51" i="124"/>
  <c r="BT124" i="124"/>
  <c r="CA52" i="124"/>
  <c r="CB59" i="124"/>
  <c r="CA114" i="124"/>
  <c r="BY106" i="124"/>
  <c r="CA111" i="124"/>
  <c r="BN125" i="124"/>
  <c r="BZ71" i="124"/>
  <c r="BQ115" i="124"/>
  <c r="BZ129" i="124"/>
  <c r="CA81" i="124"/>
  <c r="BR131" i="124"/>
  <c r="BN114" i="124"/>
  <c r="BV137" i="124"/>
  <c r="BR54" i="124"/>
  <c r="CA116" i="124"/>
  <c r="BR113" i="124"/>
  <c r="BP64" i="124"/>
  <c r="BO109" i="124"/>
  <c r="BS118" i="124"/>
  <c r="BO129" i="124"/>
  <c r="BQ116" i="124"/>
  <c r="BN137" i="124"/>
  <c r="BX138" i="124"/>
  <c r="BQ110" i="124"/>
  <c r="BP118" i="124"/>
  <c r="BN121" i="124"/>
  <c r="BT63" i="124"/>
  <c r="BX68" i="124"/>
  <c r="CA134" i="124"/>
  <c r="BP65" i="124"/>
  <c r="BV63" i="124"/>
  <c r="BW79" i="124"/>
  <c r="BV68" i="124"/>
  <c r="BU58" i="124"/>
  <c r="BX44" i="124"/>
  <c r="BP48" i="124"/>
  <c r="CA106" i="124"/>
  <c r="BO50" i="124"/>
  <c r="BW48" i="124"/>
  <c r="CA68" i="124"/>
  <c r="BW45" i="124"/>
  <c r="BQ48" i="124"/>
  <c r="BO52" i="124"/>
  <c r="BY108" i="124"/>
  <c r="BZ70" i="124"/>
  <c r="BQ135" i="124"/>
  <c r="BN124" i="124"/>
  <c r="BT106" i="124"/>
  <c r="BV46" i="124"/>
  <c r="BV50" i="124"/>
  <c r="BR48" i="124"/>
  <c r="BN110" i="124"/>
  <c r="BV121" i="124"/>
  <c r="CB78" i="124"/>
  <c r="BQ100" i="124"/>
  <c r="BX118" i="124"/>
  <c r="BR55" i="124"/>
  <c r="BT120" i="124"/>
  <c r="CB73" i="124"/>
  <c r="CB76" i="124"/>
  <c r="BV138" i="124"/>
  <c r="BS61" i="124"/>
  <c r="BX116" i="124"/>
  <c r="BT137" i="124"/>
  <c r="CA124" i="124"/>
  <c r="BS100" i="124"/>
  <c r="BY57" i="124"/>
  <c r="BV52" i="124"/>
  <c r="BQ70" i="124"/>
  <c r="CA119" i="124"/>
  <c r="BN120" i="124"/>
  <c r="BQ122" i="124"/>
  <c r="CB120" i="124"/>
  <c r="BR136" i="124"/>
  <c r="BQ63" i="124"/>
  <c r="BQ131" i="124"/>
  <c r="BT57" i="124"/>
  <c r="BW73" i="124"/>
  <c r="BT46" i="124"/>
  <c r="BV55" i="124"/>
  <c r="BV109" i="124"/>
  <c r="BU44" i="124"/>
  <c r="BN80" i="124"/>
  <c r="BT129" i="124"/>
  <c r="BR49" i="124"/>
  <c r="BY46" i="124"/>
  <c r="BV107" i="124"/>
  <c r="BN131" i="124"/>
  <c r="BV122" i="124"/>
  <c r="BY45" i="124"/>
  <c r="BT76" i="124"/>
  <c r="BY80" i="124"/>
  <c r="BV129" i="124"/>
  <c r="BZ105" i="124"/>
  <c r="CA80" i="124"/>
  <c r="BP131" i="124"/>
  <c r="BS130" i="124"/>
  <c r="BS108" i="124"/>
  <c r="BS132" i="124"/>
  <c r="CA117" i="124"/>
  <c r="BW127" i="124"/>
  <c r="BO128" i="124"/>
  <c r="BS131" i="124"/>
  <c r="BN62" i="124"/>
  <c r="BN108" i="124"/>
  <c r="BX66" i="124"/>
  <c r="BQ46" i="124"/>
  <c r="CB102" i="124"/>
  <c r="BN103" i="124"/>
  <c r="BO76" i="124"/>
  <c r="BT54" i="124"/>
  <c r="BX106" i="124"/>
  <c r="BQ117" i="124"/>
  <c r="BM104" i="124" a="1"/>
  <c r="BM104" i="124" s="1"/>
  <c r="BM111" i="124" a="1"/>
  <c r="BM111" i="124" s="1"/>
  <c r="BM145" i="124" a="1"/>
  <c r="BM145" i="124" s="1"/>
  <c r="BM115" i="124" a="1"/>
  <c r="BM115" i="124" s="1"/>
  <c r="BM132" i="124" a="1"/>
  <c r="BM132" i="124" s="1"/>
  <c r="BM113" i="124" a="1"/>
  <c r="BM113" i="124" s="1"/>
  <c r="BM122" i="124" a="1"/>
  <c r="BM122" i="124" s="1"/>
  <c r="BM147" i="124" a="1"/>
  <c r="BM147" i="124" s="1"/>
  <c r="BM131" i="124" a="1"/>
  <c r="BM131" i="124" s="1"/>
  <c r="BM105" i="124" a="1"/>
  <c r="BM105" i="124" s="1"/>
  <c r="BM101" i="124" a="1"/>
  <c r="BM101" i="124" s="1"/>
  <c r="BM110" i="124" a="1"/>
  <c r="BM110" i="124" s="1"/>
  <c r="BM126" i="124" a="1"/>
  <c r="BM126" i="124" s="1"/>
  <c r="BM117" i="124" a="1"/>
  <c r="BM117" i="124" s="1"/>
  <c r="BM109" i="124" a="1"/>
  <c r="BM109" i="124" s="1"/>
  <c r="BM120" i="124" a="1"/>
  <c r="BM120" i="124" s="1"/>
  <c r="BM140" i="124" a="1"/>
  <c r="BM140" i="124" s="1"/>
  <c r="BM116" i="124" a="1"/>
  <c r="BM116" i="124" s="1"/>
  <c r="BM130" i="124" a="1"/>
  <c r="BM130" i="124" s="1"/>
  <c r="BM143" i="124" a="1"/>
  <c r="BM143" i="124" s="1"/>
  <c r="BM107" i="124" a="1"/>
  <c r="BM107" i="124" s="1"/>
  <c r="BM146" i="124" a="1"/>
  <c r="BM146" i="124" s="1"/>
  <c r="BM125" i="124" a="1"/>
  <c r="BM125" i="124" s="1"/>
  <c r="BM134" i="124" a="1"/>
  <c r="BM134" i="124" s="1"/>
  <c r="BM127" i="124" a="1"/>
  <c r="BM127" i="124" s="1"/>
  <c r="BM138" i="124" a="1"/>
  <c r="BM138" i="124" s="1"/>
  <c r="BM137" i="124" a="1"/>
  <c r="BM137" i="124" s="1"/>
  <c r="BM141" i="124" a="1"/>
  <c r="BM141" i="124" s="1"/>
  <c r="BM144" i="124" a="1"/>
  <c r="BM144" i="124" s="1"/>
  <c r="BM133" i="124" a="1"/>
  <c r="BM133" i="124" s="1"/>
  <c r="BM102" i="124" a="1"/>
  <c r="BM102" i="124" s="1"/>
  <c r="BM148" i="124" a="1"/>
  <c r="BM148" i="124" s="1"/>
  <c r="BM118" i="124" a="1"/>
  <c r="BM118" i="124" s="1"/>
  <c r="BM149" i="124" a="1"/>
  <c r="BM149" i="124" s="1"/>
  <c r="BM123" i="124" a="1"/>
  <c r="BM123" i="124" s="1"/>
  <c r="BM139" i="124" a="1"/>
  <c r="BM139" i="124" s="1"/>
  <c r="BM100" i="124" a="1"/>
  <c r="BM100" i="124" s="1"/>
  <c r="BM142" i="124" a="1"/>
  <c r="BM142" i="124" s="1"/>
  <c r="BM112" i="124" a="1"/>
  <c r="BM112" i="124" s="1"/>
  <c r="BM103" i="124" a="1"/>
  <c r="BM103" i="124" s="1"/>
  <c r="BM135" i="124" a="1"/>
  <c r="BM135" i="124" s="1"/>
  <c r="BM136" i="124" a="1"/>
  <c r="BM136" i="124" s="1"/>
  <c r="BM108" i="124" a="1"/>
  <c r="BM108" i="124" s="1"/>
  <c r="BM121" i="124" a="1"/>
  <c r="BM121" i="124" s="1"/>
  <c r="BM128" i="124" a="1"/>
  <c r="BM128" i="124" s="1"/>
  <c r="BM106" i="124" a="1"/>
  <c r="BM106" i="124" s="1"/>
  <c r="BM129" i="124" a="1"/>
  <c r="BM129" i="124" s="1"/>
  <c r="BM114" i="124" a="1"/>
  <c r="BM114" i="124" s="1"/>
  <c r="BM119" i="124" a="1"/>
  <c r="BM119" i="124" s="1"/>
  <c r="BM124" i="124" a="1"/>
  <c r="BM124" i="124" s="1"/>
  <c r="BN78" i="124"/>
  <c r="BW133" i="124"/>
  <c r="BW137" i="124"/>
  <c r="BR130" i="124"/>
  <c r="BT49" i="124"/>
  <c r="BR135" i="124"/>
  <c r="BP43" i="124"/>
  <c r="CA132" i="124"/>
  <c r="CB126" i="124"/>
  <c r="BQ64" i="124"/>
  <c r="CA126" i="124"/>
  <c r="BY116" i="124"/>
  <c r="BX130" i="124"/>
  <c r="BQ121" i="124"/>
  <c r="BV72" i="124"/>
  <c r="BZ121" i="124"/>
  <c r="BT64" i="124"/>
  <c r="BY79" i="124"/>
  <c r="BS120" i="124"/>
  <c r="BQ52" i="124"/>
  <c r="BT50" i="124"/>
  <c r="BZ62" i="124"/>
  <c r="BV125" i="124"/>
  <c r="CA48" i="124"/>
  <c r="CB49" i="124"/>
  <c r="O30" i="105"/>
  <c r="BZ116" i="124"/>
  <c r="BZ130" i="124"/>
  <c r="BS48" i="124"/>
  <c r="CA100" i="124"/>
  <c r="BS134" i="124"/>
  <c r="O35" i="105"/>
  <c r="BQ102" i="124"/>
  <c r="BV53" i="124"/>
  <c r="BN64" i="124"/>
  <c r="BX125" i="124"/>
  <c r="CA63" i="124"/>
  <c r="BQ128" i="124"/>
  <c r="BS53" i="124"/>
  <c r="BT101" i="124"/>
  <c r="CB74" i="124"/>
  <c r="BR101" i="124"/>
  <c r="CA53" i="124"/>
  <c r="BT74" i="124"/>
  <c r="BS81" i="124"/>
  <c r="BP76" i="124"/>
  <c r="BR122" i="124"/>
  <c r="BZ46" i="124"/>
  <c r="BX46" i="124"/>
  <c r="BP100" i="124"/>
  <c r="BR64" i="124"/>
  <c r="BX126" i="124"/>
  <c r="CB136" i="124"/>
  <c r="BT69" i="124"/>
  <c r="BS136" i="124"/>
  <c r="BY55" i="124"/>
  <c r="BV136" i="124"/>
  <c r="BU74" i="124"/>
  <c r="CA71" i="124"/>
  <c r="BQ60" i="124"/>
  <c r="BP115" i="124"/>
  <c r="BW126" i="124"/>
  <c r="BT134" i="124"/>
  <c r="CB113" i="124"/>
  <c r="BT150" i="124" l="1"/>
  <c r="BP150" i="124"/>
  <c r="BP157" i="124" s="1"/>
  <c r="BV150" i="124"/>
  <c r="CB92" i="124"/>
  <c r="BN22" i="124"/>
  <c r="BP92" i="124"/>
  <c r="BN24" i="124"/>
  <c r="BN23" i="124"/>
  <c r="BR24" i="124"/>
  <c r="BR23" i="124"/>
  <c r="BV24" i="124"/>
  <c r="BV23" i="124"/>
  <c r="BM24" i="124"/>
  <c r="BM23" i="124"/>
  <c r="BO24" i="124"/>
  <c r="BO23" i="124"/>
  <c r="BY24" i="124"/>
  <c r="BY23" i="124"/>
  <c r="BU24" i="124"/>
  <c r="BU23" i="124"/>
  <c r="BW24" i="124"/>
  <c r="BW23" i="124"/>
  <c r="BZ24" i="124"/>
  <c r="BZ23" i="124"/>
  <c r="BP24" i="124"/>
  <c r="BP23" i="124"/>
  <c r="BL24" i="124"/>
  <c r="BL23" i="124"/>
  <c r="BL25" i="124" s="1"/>
  <c r="BX24" i="124"/>
  <c r="BX23" i="124"/>
  <c r="BT24" i="124"/>
  <c r="BT23" i="124"/>
  <c r="BS24" i="124"/>
  <c r="BS23" i="124"/>
  <c r="BQ24" i="124"/>
  <c r="BQ25" i="124" s="1"/>
  <c r="BZ22" i="124"/>
  <c r="BO22" i="124"/>
  <c r="BR22" i="124"/>
  <c r="BP22" i="124"/>
  <c r="BN150" i="124"/>
  <c r="BN157" i="124" s="1"/>
  <c r="BO92" i="124"/>
  <c r="BN92" i="124"/>
  <c r="CC42" i="124"/>
  <c r="BM157" i="124" a="1"/>
  <c r="BM157" i="124" s="1"/>
  <c r="CC24" i="124"/>
  <c r="BM150" i="124"/>
  <c r="BV92" i="124"/>
  <c r="CC108" i="124"/>
  <c r="CD108" i="124" s="1"/>
  <c r="CE108" i="124" s="1"/>
  <c r="CG108" i="124" s="1"/>
  <c r="CC67" i="124"/>
  <c r="CC104" i="124"/>
  <c r="CD104" i="124" s="1"/>
  <c r="CE104" i="124" s="1"/>
  <c r="CG104" i="124" s="1"/>
  <c r="CC57" i="124"/>
  <c r="CC138" i="124"/>
  <c r="CD138" i="124" s="1"/>
  <c r="CE138" i="124" s="1"/>
  <c r="CG138" i="124" s="1"/>
  <c r="CC117" i="124"/>
  <c r="CD117" i="124" s="1"/>
  <c r="CE117" i="124" s="1"/>
  <c r="CG117" i="124" s="1"/>
  <c r="CC115" i="124"/>
  <c r="CD115" i="124" s="1"/>
  <c r="CE115" i="124" s="1"/>
  <c r="CG115" i="124" s="1"/>
  <c r="BY92" i="124"/>
  <c r="CA150" i="124"/>
  <c r="CA157" i="124" s="1"/>
  <c r="BQ150" i="124"/>
  <c r="BQ157" i="124" s="1"/>
  <c r="CC79" i="124"/>
  <c r="CC113" i="124"/>
  <c r="CD113" i="124" s="1"/>
  <c r="CE113" i="124" s="1"/>
  <c r="CG113" i="124" s="1"/>
  <c r="CC126" i="124"/>
  <c r="CD126" i="124" s="1"/>
  <c r="CE126" i="124" s="1"/>
  <c r="CG126" i="124" s="1"/>
  <c r="BX92" i="124"/>
  <c r="CC49" i="124"/>
  <c r="CC47" i="124"/>
  <c r="CC55" i="124"/>
  <c r="BQ92" i="124"/>
  <c r="CC43" i="124"/>
  <c r="BW92" i="124"/>
  <c r="CC72" i="124"/>
  <c r="CC120" i="124"/>
  <c r="CD120" i="124" s="1"/>
  <c r="CE120" i="124" s="1"/>
  <c r="CG120" i="124" s="1"/>
  <c r="BW150" i="124"/>
  <c r="BW157" i="124" s="1"/>
  <c r="BZ92" i="124"/>
  <c r="CC102" i="124"/>
  <c r="CD102" i="124" s="1"/>
  <c r="CE102" i="124" s="1"/>
  <c r="CG102" i="124" s="1"/>
  <c r="BR92" i="124"/>
  <c r="CC134" i="124"/>
  <c r="CD134" i="124" s="1"/>
  <c r="CE134" i="124" s="1"/>
  <c r="CG134" i="124" s="1"/>
  <c r="CC103" i="124"/>
  <c r="CD103" i="124" s="1"/>
  <c r="CE103" i="124" s="1"/>
  <c r="CG103" i="124" s="1"/>
  <c r="CC61" i="124"/>
  <c r="CC124" i="124"/>
  <c r="CD124" i="124" s="1"/>
  <c r="CE124" i="124" s="1"/>
  <c r="CG124" i="124" s="1"/>
  <c r="CC63" i="124"/>
  <c r="CC44" i="124"/>
  <c r="CC101" i="124"/>
  <c r="CD101" i="124" s="1"/>
  <c r="CE101" i="124" s="1"/>
  <c r="CG101" i="124" s="1"/>
  <c r="CC73" i="124"/>
  <c r="CC65" i="124"/>
  <c r="CC139" i="124"/>
  <c r="CD139" i="124" s="1"/>
  <c r="CE139" i="124" s="1"/>
  <c r="CG139" i="124" s="1"/>
  <c r="CC70" i="124"/>
  <c r="BS92" i="124"/>
  <c r="CC137" i="124"/>
  <c r="CD137" i="124" s="1"/>
  <c r="CE137" i="124" s="1"/>
  <c r="CG137" i="124" s="1"/>
  <c r="CC125" i="124"/>
  <c r="CD125" i="124" s="1"/>
  <c r="CE125" i="124" s="1"/>
  <c r="CG125" i="124" s="1"/>
  <c r="CC133" i="124"/>
  <c r="CD133" i="124" s="1"/>
  <c r="CE133" i="124" s="1"/>
  <c r="CG133" i="124" s="1"/>
  <c r="CC123" i="124"/>
  <c r="CD123" i="124" s="1"/>
  <c r="CE123" i="124" s="1"/>
  <c r="CG123" i="124" s="1"/>
  <c r="CC77" i="124"/>
  <c r="CC118" i="124"/>
  <c r="CD118" i="124" s="1"/>
  <c r="CE118" i="124" s="1"/>
  <c r="CG118" i="124" s="1"/>
  <c r="CC76" i="124"/>
  <c r="CC59" i="124"/>
  <c r="CC66" i="124"/>
  <c r="CC136" i="124"/>
  <c r="CD136" i="124" s="1"/>
  <c r="CE136" i="124" s="1"/>
  <c r="CG136" i="124" s="1"/>
  <c r="CC109" i="124"/>
  <c r="CD109" i="124" s="1"/>
  <c r="CE109" i="124" s="1"/>
  <c r="CG109" i="124" s="1"/>
  <c r="CC80" i="124"/>
  <c r="CC106" i="124"/>
  <c r="CD106" i="124" s="1"/>
  <c r="CE106" i="124" s="1"/>
  <c r="CG106" i="124" s="1"/>
  <c r="CC74" i="124"/>
  <c r="CC78" i="124"/>
  <c r="CC58" i="124"/>
  <c r="BV157" i="124"/>
  <c r="CC48" i="124"/>
  <c r="CC132" i="124"/>
  <c r="CD132" i="124" s="1"/>
  <c r="CE132" i="124" s="1"/>
  <c r="CG132" i="124" s="1"/>
  <c r="CC45" i="124"/>
  <c r="BO150" i="124"/>
  <c r="BO157" i="124" s="1"/>
  <c r="CB150" i="124"/>
  <c r="CB157" i="124" s="1"/>
  <c r="CC110" i="124"/>
  <c r="CD110" i="124" s="1"/>
  <c r="CE110" i="124" s="1"/>
  <c r="CG110" i="124" s="1"/>
  <c r="CC68" i="124"/>
  <c r="CC114" i="124"/>
  <c r="CD114" i="124" s="1"/>
  <c r="CE114" i="124" s="1"/>
  <c r="CG114" i="124" s="1"/>
  <c r="CA92" i="124"/>
  <c r="CC71" i="124"/>
  <c r="CC81" i="124"/>
  <c r="BR150" i="124"/>
  <c r="CC127" i="124"/>
  <c r="CD127" i="124" s="1"/>
  <c r="CE127" i="124" s="1"/>
  <c r="CG127" i="124" s="1"/>
  <c r="CC52" i="124"/>
  <c r="CC116" i="124"/>
  <c r="CD116" i="124" s="1"/>
  <c r="CE116" i="124" s="1"/>
  <c r="CG116" i="124" s="1"/>
  <c r="CC75" i="124"/>
  <c r="CC122" i="124"/>
  <c r="CD122" i="124" s="1"/>
  <c r="CE122" i="124" s="1"/>
  <c r="CG122" i="124" s="1"/>
  <c r="CC111" i="124"/>
  <c r="CD111" i="124" s="1"/>
  <c r="CE111" i="124" s="1"/>
  <c r="CG111" i="124" s="1"/>
  <c r="CC54" i="124"/>
  <c r="BU150" i="124"/>
  <c r="BU157" i="124" s="1"/>
  <c r="BX150" i="124"/>
  <c r="BX157" i="124" s="1"/>
  <c r="CC60" i="124"/>
  <c r="CC50" i="124"/>
  <c r="CC100" i="124"/>
  <c r="BS150" i="124"/>
  <c r="BS157" i="124" s="1"/>
  <c r="BZ150" i="124"/>
  <c r="BZ157" i="124" s="1"/>
  <c r="CC119" i="124"/>
  <c r="CD119" i="124" s="1"/>
  <c r="CE119" i="124" s="1"/>
  <c r="CG119" i="124" s="1"/>
  <c r="CC46" i="124"/>
  <c r="CC112" i="124"/>
  <c r="CD112" i="124" s="1"/>
  <c r="CE112" i="124" s="1"/>
  <c r="CG112" i="124" s="1"/>
  <c r="BY150" i="124"/>
  <c r="BY157" i="124" s="1"/>
  <c r="CC69" i="124"/>
  <c r="CC129" i="124"/>
  <c r="CD129" i="124" s="1"/>
  <c r="CE129" i="124" s="1"/>
  <c r="CG129" i="124" s="1"/>
  <c r="CC64" i="124"/>
  <c r="CC62" i="124"/>
  <c r="CC131" i="124"/>
  <c r="CD131" i="124" s="1"/>
  <c r="CE131" i="124" s="1"/>
  <c r="CG131" i="124" s="1"/>
  <c r="CC121" i="124"/>
  <c r="CD121" i="124" s="1"/>
  <c r="CE121" i="124" s="1"/>
  <c r="CG121" i="124" s="1"/>
  <c r="BT92" i="124"/>
  <c r="CC135" i="124"/>
  <c r="CD135" i="124" s="1"/>
  <c r="CE135" i="124" s="1"/>
  <c r="CG135" i="124" s="1"/>
  <c r="CC56" i="124"/>
  <c r="CC53" i="124"/>
  <c r="CC107" i="124"/>
  <c r="CD107" i="124" s="1"/>
  <c r="CE107" i="124" s="1"/>
  <c r="CG107" i="124" s="1"/>
  <c r="CC51" i="124"/>
  <c r="BU92" i="124"/>
  <c r="CC130" i="124"/>
  <c r="CD130" i="124" s="1"/>
  <c r="CE130" i="124" s="1"/>
  <c r="CG130" i="124" s="1"/>
  <c r="CC105" i="124"/>
  <c r="CD105" i="124" s="1"/>
  <c r="CE105" i="124" s="1"/>
  <c r="CG105" i="124" s="1"/>
  <c r="CC128" i="124"/>
  <c r="CD128" i="124" s="1"/>
  <c r="CE128" i="124" s="1"/>
  <c r="CG128" i="124" s="1"/>
  <c r="BM25" i="124" l="1"/>
  <c r="CC157" i="124"/>
  <c r="CE157" i="124" s="1"/>
  <c r="CD100" i="124"/>
  <c r="CC150" i="124"/>
  <c r="BN25" i="124"/>
  <c r="CC92" i="124"/>
  <c r="BZ25" i="124"/>
  <c r="BR25" i="124"/>
  <c r="CC23" i="124"/>
  <c r="CB23" i="124" s="1"/>
  <c r="BO25" i="124"/>
  <c r="BP25" i="124"/>
  <c r="CC22" i="124"/>
  <c r="CD24" i="124"/>
  <c r="CB24" i="124"/>
  <c r="CD53" i="124"/>
  <c r="CE53" i="124"/>
  <c r="CD64" i="124"/>
  <c r="CE64" i="124"/>
  <c r="CD54" i="124"/>
  <c r="CE54" i="124"/>
  <c r="CD81" i="124"/>
  <c r="CE81" i="124"/>
  <c r="CG81" i="124" s="1"/>
  <c r="CD45" i="124"/>
  <c r="CE45" i="124"/>
  <c r="CD80" i="124"/>
  <c r="CE80" i="124"/>
  <c r="CG80" i="124" s="1"/>
  <c r="CD43" i="124"/>
  <c r="CE43" i="124" s="1"/>
  <c r="CD79" i="124"/>
  <c r="CE79" i="124"/>
  <c r="CD56" i="124"/>
  <c r="CE56" i="124"/>
  <c r="CD71" i="124"/>
  <c r="CE71" i="124"/>
  <c r="CD73" i="124"/>
  <c r="CE73" i="124"/>
  <c r="CD57" i="124"/>
  <c r="CE57" i="124"/>
  <c r="CD55" i="124"/>
  <c r="CE55" i="124"/>
  <c r="CD69" i="124"/>
  <c r="CE69" i="124"/>
  <c r="CD75" i="124"/>
  <c r="CE75" i="124"/>
  <c r="CD66" i="124"/>
  <c r="CE66" i="124"/>
  <c r="CD44" i="124"/>
  <c r="CE44" i="124"/>
  <c r="CD47" i="124"/>
  <c r="CE47" i="124"/>
  <c r="CD67" i="124"/>
  <c r="CE67" i="124"/>
  <c r="CD48" i="124"/>
  <c r="CE48" i="124"/>
  <c r="CD50" i="124"/>
  <c r="CE50" i="124"/>
  <c r="CD68" i="124"/>
  <c r="CE68" i="124"/>
  <c r="CD58" i="124"/>
  <c r="CE58" i="124"/>
  <c r="CD59" i="124"/>
  <c r="CE59" i="124"/>
  <c r="CD63" i="124"/>
  <c r="CE63" i="124"/>
  <c r="CD49" i="124"/>
  <c r="CE49" i="124"/>
  <c r="CD60" i="124"/>
  <c r="CE60" i="124"/>
  <c r="CD52" i="124"/>
  <c r="CE52" i="124"/>
  <c r="CD78" i="124"/>
  <c r="CE78" i="124"/>
  <c r="CD76" i="124"/>
  <c r="CE76" i="124"/>
  <c r="CD70" i="124"/>
  <c r="CE70" i="124"/>
  <c r="CD51" i="124"/>
  <c r="CE51" i="124"/>
  <c r="CD74" i="124"/>
  <c r="CE74" i="124"/>
  <c r="CD61" i="124"/>
  <c r="CE61" i="124"/>
  <c r="CD72" i="124"/>
  <c r="CE72" i="124"/>
  <c r="CD62" i="124"/>
  <c r="CE62" i="124"/>
  <c r="CD46" i="124"/>
  <c r="CE46" i="124"/>
  <c r="CD77" i="124"/>
  <c r="CE77" i="124"/>
  <c r="CD65" i="124"/>
  <c r="CE65" i="124"/>
  <c r="CD42" i="124"/>
  <c r="CD92" i="124" s="1"/>
  <c r="Z194" i="275"/>
  <c r="AU191" i="275"/>
  <c r="AW189" i="275" s="1"/>
  <c r="CD157" i="124" l="1"/>
  <c r="CE100" i="124"/>
  <c r="CE150" i="124" s="1"/>
  <c r="CD150" i="124"/>
  <c r="CD151" i="124" s="1"/>
  <c r="CE42" i="124"/>
  <c r="CC25" i="124"/>
  <c r="CB25" i="124" s="1"/>
  <c r="CD23" i="124"/>
  <c r="CD22" i="124"/>
  <c r="CD25" i="124" s="1"/>
  <c r="CE24" i="124" s="1"/>
  <c r="CB22" i="124"/>
  <c r="CD93" i="124"/>
  <c r="CG62" i="124"/>
  <c r="CG51" i="124"/>
  <c r="CG52" i="124"/>
  <c r="CG59" i="124"/>
  <c r="CG48" i="124"/>
  <c r="CG66" i="124"/>
  <c r="CG57" i="124"/>
  <c r="CG79" i="124"/>
  <c r="CG65" i="124"/>
  <c r="CG72" i="124"/>
  <c r="CG70" i="124"/>
  <c r="CG60" i="124"/>
  <c r="CG58" i="124"/>
  <c r="CG67" i="124"/>
  <c r="CG75" i="124"/>
  <c r="CG73" i="124"/>
  <c r="CG43" i="124"/>
  <c r="CG54" i="124"/>
  <c r="CG77" i="124"/>
  <c r="CG61" i="124"/>
  <c r="CG76" i="124"/>
  <c r="CG49" i="124"/>
  <c r="CG68" i="124"/>
  <c r="CG47" i="124"/>
  <c r="CG69" i="124"/>
  <c r="CG71" i="124"/>
  <c r="CG64" i="124"/>
  <c r="CG46" i="124"/>
  <c r="CG74" i="124"/>
  <c r="CG78" i="124"/>
  <c r="CG63" i="124"/>
  <c r="CG50" i="124"/>
  <c r="CG44" i="124"/>
  <c r="CG55" i="124"/>
  <c r="CG56" i="124"/>
  <c r="CG45" i="124"/>
  <c r="CG53" i="124"/>
  <c r="CG157" i="124"/>
  <c r="AW191" i="275"/>
  <c r="Z180" i="275"/>
  <c r="AU177" i="275"/>
  <c r="AW177" i="275" s="1"/>
  <c r="J40" i="105" l="1"/>
  <c r="O40" i="105" s="1"/>
  <c r="CG100" i="124"/>
  <c r="CG42" i="124"/>
  <c r="CE92" i="124"/>
  <c r="J39" i="105" s="1"/>
  <c r="O39" i="105" s="1"/>
  <c r="CE23" i="124"/>
  <c r="CE22" i="124"/>
  <c r="CE25" i="124" s="1"/>
  <c r="AW175" i="275"/>
  <c r="Z166" i="275"/>
  <c r="AU163" i="275"/>
  <c r="AW161" i="275" s="1"/>
  <c r="Z152" i="275"/>
  <c r="AU149" i="275"/>
  <c r="AW149" i="275" s="1"/>
  <c r="AU135" i="275"/>
  <c r="AW133" i="275" s="1"/>
  <c r="Z138" i="275"/>
  <c r="Z124" i="275"/>
  <c r="AU121" i="275"/>
  <c r="AW121" i="275" s="1"/>
  <c r="AU107" i="275"/>
  <c r="AW107" i="275" s="1"/>
  <c r="AL10" i="275" a="1"/>
  <c r="AL10" i="275" s="1"/>
  <c r="AS10" i="275" s="1"/>
  <c r="I97" i="365"/>
  <c r="Z110" i="275"/>
  <c r="AW163" i="275" l="1"/>
  <c r="AW147" i="275"/>
  <c r="AW135" i="275"/>
  <c r="AW119" i="275"/>
  <c r="I97" i="367"/>
  <c r="I97" i="368"/>
  <c r="I97" i="372"/>
  <c r="I97" i="370"/>
  <c r="I97" i="359"/>
  <c r="BR23" i="359" s="1"/>
  <c r="I97" i="366"/>
  <c r="I97" i="362"/>
  <c r="BY34" i="124"/>
  <c r="I97" i="360"/>
  <c r="AW105" i="275"/>
  <c r="I97" i="97"/>
  <c r="BR23" i="97" s="1"/>
  <c r="I97" i="361"/>
  <c r="I97" i="371"/>
  <c r="I97" i="363"/>
  <c r="I97" i="369"/>
  <c r="I97" i="364"/>
  <c r="K22" i="105"/>
  <c r="K21" i="105"/>
  <c r="O22" i="105" l="1"/>
  <c r="CD23" i="359"/>
  <c r="O21" i="105"/>
  <c r="CD23"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D20" authorId="0" shapeId="0" xr:uid="{00000000-0006-0000-0100-000001000000}">
      <text>
        <r>
          <rPr>
            <sz val="9"/>
            <color indexed="81"/>
            <rFont val="Tahoma"/>
            <family val="2"/>
          </rPr>
          <t>Merci de renseigner  le personnel encadrant de l'institution. ATTENTION, uniquement le personnel qui compte dans la dotation de la structure.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3E5F7457-48F0-4701-A89B-D9F48DA4C815}">
      <text>
        <r>
          <rPr>
            <sz val="9"/>
            <color rgb="FF000000"/>
            <rFont val="Tahoma"/>
            <family val="2"/>
          </rPr>
          <t xml:space="preserve">Pour les groupes verticaux, merci de compléter avec l'âge de l'enfant le plus jeune du groupe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C399F22F-A585-4FEE-A327-9DC50E92B975}">
      <text>
        <r>
          <rPr>
            <sz val="9"/>
            <color rgb="FF000000"/>
            <rFont val="Tahoma"/>
            <family val="2"/>
          </rPr>
          <t xml:space="preserve">Pour les groupes verticaux, merci de compléter avec l'âge de l'enfant le plus jeune du groupe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EBA7FA01-E6D2-4793-80AB-12C0B5DBECC2}">
      <text>
        <r>
          <rPr>
            <sz val="9"/>
            <color rgb="FF000000"/>
            <rFont val="Tahoma"/>
            <family val="2"/>
          </rPr>
          <t xml:space="preserve">Pour les groupes verticaux, merci de compléter avec l'âge de l'enfant le plus jeune du groupe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BCFD39AE-FEDF-40F5-A0F9-C11075199D82}">
      <text>
        <r>
          <rPr>
            <sz val="9"/>
            <color rgb="FF000000"/>
            <rFont val="Tahoma"/>
            <family val="2"/>
          </rPr>
          <t xml:space="preserve">Pour les groupes verticaux, merci de compléter avec l'âge de l'enfant le plus jeune du groupe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F66B2BAB-549B-45B3-B245-8E692CFF142B}">
      <text>
        <r>
          <rPr>
            <sz val="9"/>
            <color rgb="FF000000"/>
            <rFont val="Tahoma"/>
            <family val="2"/>
          </rPr>
          <t xml:space="preserve">Pour les groupes verticaux, merci de compléter avec l'âge de l'enfant le plus jeune du groupe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0B109DB0-F1B2-44BD-BF6F-1BB5E243F7BA}">
      <text>
        <r>
          <rPr>
            <sz val="9"/>
            <color rgb="FF000000"/>
            <rFont val="Tahoma"/>
            <family val="2"/>
          </rPr>
          <t xml:space="preserve">Pour les groupes verticaux, merci de compléter avec l'âge de l'enfant le plus jeune du groupe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19BB93B8-98C7-4D30-9441-0FA87E122E96}">
      <text>
        <r>
          <rPr>
            <sz val="9"/>
            <color rgb="FF000000"/>
            <rFont val="Tahoma"/>
            <family val="2"/>
          </rPr>
          <t xml:space="preserve">Pour les groupes verticaux, merci de compléter avec l'âge de l'enfant le plus jeune du groupe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00000000-0006-0000-0200-000001000000}">
      <text>
        <r>
          <rPr>
            <sz val="9"/>
            <color rgb="FF000000"/>
            <rFont val="Tahoma"/>
            <family val="2"/>
          </rPr>
          <t xml:space="preserve">Pour les groupes verticaux, merci de compléter avec l'âge de l'enfant le plus jeune du groupe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701823F6-2155-4E13-8C4D-203D0BB55FA4}">
      <text>
        <r>
          <rPr>
            <sz val="9"/>
            <color rgb="FF000000"/>
            <rFont val="Tahoma"/>
            <family val="2"/>
          </rPr>
          <t xml:space="preserve">Pour les groupes verticaux, merci de compléter avec l'âge de l'enfant le plus jeune du groupe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3111DC9D-77DF-4138-A526-D1363E20F480}">
      <text>
        <r>
          <rPr>
            <sz val="9"/>
            <color rgb="FF000000"/>
            <rFont val="Tahoma"/>
            <family val="2"/>
          </rPr>
          <t xml:space="preserve">Pour les groupes verticaux, merci de compléter avec l'âge de l'enfant le plus jeune du groupe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B5688BAD-7B8D-4CF4-A450-AB45E7C93FCD}">
      <text>
        <r>
          <rPr>
            <sz val="9"/>
            <color rgb="FF000000"/>
            <rFont val="Tahoma"/>
            <family val="2"/>
          </rPr>
          <t xml:space="preserve">Pour les groupes verticaux, merci de compléter avec l'âge de l'enfant le plus jeune du groupe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E524C566-C6B4-4FE4-B1D6-84674E1792E3}">
      <text>
        <r>
          <rPr>
            <sz val="9"/>
            <color rgb="FF000000"/>
            <rFont val="Tahoma"/>
            <family val="2"/>
          </rPr>
          <t xml:space="preserve">Pour les groupes verticaux, merci de compléter avec l'âge de l'enfant le plus jeune du groupe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117E17FC-EEF3-4E31-A8EF-BAFFCEC6ABEF}">
      <text>
        <r>
          <rPr>
            <sz val="9"/>
            <color rgb="FF000000"/>
            <rFont val="Tahoma"/>
            <family val="2"/>
          </rPr>
          <t xml:space="preserve">Pour les groupes verticaux, merci de compléter avec l'âge de l'enfant le plus jeune du groupe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07F5E07E-CCA1-4CF4-8F24-3CB8B4BD3409}">
      <text>
        <r>
          <rPr>
            <sz val="9"/>
            <color rgb="FF000000"/>
            <rFont val="Tahoma"/>
            <family val="2"/>
          </rPr>
          <t xml:space="preserve">Pour les groupes verticaux, merci de compléter avec l'âge de l'enfant le plus jeune du groupe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Gendre Dominique</author>
  </authors>
  <commentList>
    <comment ref="U23" authorId="0" shapeId="0" xr:uid="{C3955B4B-19D0-41F9-B8AD-17392EA1AB94}">
      <text>
        <r>
          <rPr>
            <sz val="9"/>
            <color rgb="FF000000"/>
            <rFont val="Tahoma"/>
            <family val="2"/>
          </rPr>
          <t xml:space="preserve">Pour les groupes verticaux, merci de compléter avec l'âge de l'enfant le plus jeune du groupe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<sst xmlns="http://schemas.openxmlformats.org/spreadsheetml/2006/main" count="5308" uniqueCount="399">
  <si>
    <t>Lundi</t>
  </si>
  <si>
    <t>6h00</t>
  </si>
  <si>
    <t>7h00</t>
  </si>
  <si>
    <t>8h00</t>
  </si>
  <si>
    <t>9h00</t>
  </si>
  <si>
    <t>10h00</t>
  </si>
  <si>
    <t>11h00</t>
  </si>
  <si>
    <t>12h00</t>
  </si>
  <si>
    <t>13h00</t>
  </si>
  <si>
    <t>14h00</t>
  </si>
  <si>
    <t>15h00</t>
  </si>
  <si>
    <t>16h00</t>
  </si>
  <si>
    <t>17h00</t>
  </si>
  <si>
    <t>18h00</t>
  </si>
  <si>
    <t>19h00</t>
  </si>
  <si>
    <t>20h00</t>
  </si>
  <si>
    <t>Mardi</t>
  </si>
  <si>
    <t>Mercredi</t>
  </si>
  <si>
    <t>Jeudi</t>
  </si>
  <si>
    <t>Vendredi</t>
  </si>
  <si>
    <t>EDE</t>
  </si>
  <si>
    <t>HORS DOT</t>
  </si>
  <si>
    <t>ASE</t>
  </si>
  <si>
    <t>Nom de l'institution</t>
  </si>
  <si>
    <t>1P-4P</t>
  </si>
  <si>
    <t>Numéro d'autorisation</t>
  </si>
  <si>
    <t>APE</t>
  </si>
  <si>
    <t>5P-6P</t>
  </si>
  <si>
    <t>7P-8P</t>
  </si>
  <si>
    <t>Total enfants</t>
  </si>
  <si>
    <t>THPE</t>
  </si>
  <si>
    <t>Total</t>
  </si>
  <si>
    <t>PE</t>
  </si>
  <si>
    <t>Fonction</t>
  </si>
  <si>
    <t xml:space="preserve">Calcul de dotation </t>
  </si>
  <si>
    <t>de l'institution</t>
  </si>
  <si>
    <t>Date du calcul</t>
  </si>
  <si>
    <t>Remarque de la direction</t>
  </si>
  <si>
    <t>Capacité d'accueil autorisée</t>
  </si>
  <si>
    <t>Nom(s) de la direction pédagogique</t>
  </si>
  <si>
    <t>Adresse mail de l'institution</t>
  </si>
  <si>
    <t>Numéro de téléphone de la personne ayant complété les données</t>
  </si>
  <si>
    <t xml:space="preserve">                    </t>
  </si>
  <si>
    <t>min requis selon directives</t>
  </si>
  <si>
    <t xml:space="preserve">Check </t>
  </si>
  <si>
    <t>Pourcentage</t>
  </si>
  <si>
    <t>Date de naissance</t>
  </si>
  <si>
    <t>No.</t>
  </si>
  <si>
    <t>Nom du groupe</t>
  </si>
  <si>
    <t>enfants par adulte</t>
  </si>
  <si>
    <t>Commentaires</t>
  </si>
  <si>
    <t></t>
  </si>
  <si>
    <t></t>
  </si>
  <si>
    <t>Légendes (symbole Windings 2)</t>
  </si>
  <si>
    <t>Fct</t>
  </si>
  <si>
    <t xml:space="preserve">No. </t>
  </si>
  <si>
    <t>Suivi</t>
  </si>
  <si>
    <t>Heures PE</t>
  </si>
  <si>
    <t>Heures THPE</t>
  </si>
  <si>
    <t>Heures Suivi</t>
  </si>
  <si>
    <t>Total heures</t>
  </si>
  <si>
    <t>Parascolaire</t>
  </si>
  <si>
    <t>Préscolaire</t>
  </si>
  <si>
    <t>Groupe</t>
  </si>
  <si>
    <t>Enfants par adulte</t>
  </si>
  <si>
    <t>Nurserie : 0 à 18-24 mois</t>
  </si>
  <si>
    <t>Trotteur : 18-24 à 30-36 mois</t>
  </si>
  <si>
    <t>Grand : 30-36 mois à Ecole</t>
  </si>
  <si>
    <t xml:space="preserve">Groupe </t>
  </si>
  <si>
    <t>Base de données</t>
  </si>
  <si>
    <t>préscolaire</t>
  </si>
  <si>
    <t>parascolaire</t>
  </si>
  <si>
    <t>Renseigner le groupe SVP</t>
  </si>
  <si>
    <t>Type accueil</t>
  </si>
  <si>
    <t>Secteur</t>
  </si>
  <si>
    <t>…</t>
  </si>
  <si>
    <t>Type d'accueil</t>
  </si>
  <si>
    <t>Etat du personnel</t>
  </si>
  <si>
    <t>Enfants</t>
  </si>
  <si>
    <t>Entre</t>
  </si>
  <si>
    <t>et</t>
  </si>
  <si>
    <t>nombre min. de EDE/ASE</t>
  </si>
  <si>
    <t>ASE/EDE minimum</t>
  </si>
  <si>
    <t>EDE minimum</t>
  </si>
  <si>
    <t>Encadrement global</t>
  </si>
  <si>
    <t>-</t>
  </si>
  <si>
    <t>Horaire</t>
  </si>
  <si>
    <t>Conforme</t>
  </si>
  <si>
    <t>Non-conforme</t>
  </si>
  <si>
    <t>Check</t>
  </si>
  <si>
    <t>Encadrement spécifique</t>
  </si>
  <si>
    <t>Heure max avec enfant</t>
  </si>
  <si>
    <t>De 1 à 24 enfants, min. 1 EDE/ASE
De 25 à 48 enfants, min. 2 EDE/ASE
De 49 à 72 enfants, min. 3 EDE/ASE
De 73 à 96 enfants, min. 4 EDE/ASE</t>
  </si>
  <si>
    <t>De 1 à 30 enfants, min. 1 EDE/ASE
De 31 à 60 enfants, min. 2 EDE/ASE
De 61 à 90 enfants, min. 3 EDE/ASE</t>
  </si>
  <si>
    <t>De 1 à 36 enfants, min. 1 EDE/ASE
De 37 à 72 enfants, min. 2 EDE/ASE
De 73 à 108 enfants, min. 3 EDE/ASE</t>
  </si>
  <si>
    <t>PAS UTILISÉ</t>
  </si>
  <si>
    <t>EDE 40% minimum
EDE/ASE 80% minimum
(check sur base hebdomadaire)</t>
  </si>
  <si>
    <t>Présence max auprès d'enfants</t>
  </si>
  <si>
    <t>h quotidienne</t>
  </si>
  <si>
    <t>Pourcentage contractuel</t>
  </si>
  <si>
    <t>Heures</t>
  </si>
  <si>
    <t>Taux</t>
  </si>
  <si>
    <t>EDE + ASE</t>
  </si>
  <si>
    <t>Jour</t>
  </si>
  <si>
    <t>Messages d'erreur</t>
  </si>
  <si>
    <t>Check temps max présence avec enfant (8.5h, 9h)</t>
  </si>
  <si>
    <t>Check professionnel de l'enfance</t>
  </si>
  <si>
    <t>Capacité d'accueil du groupe</t>
  </si>
  <si>
    <t xml:space="preserve"> Suivi</t>
  </si>
  <si>
    <t>Heures de travail dans le groupe - aperçu hebdomadaire</t>
  </si>
  <si>
    <t>Nbre max d'enfants</t>
  </si>
  <si>
    <t>Check nbre max enfants</t>
  </si>
  <si>
    <t>Check encadr. gén.</t>
  </si>
  <si>
    <t>Check présence max auprès enf.</t>
  </si>
  <si>
    <t>Check encadr. spéc. PARA</t>
  </si>
  <si>
    <t>Check encadr. spéc. PRE</t>
  </si>
  <si>
    <t>(max de la semaine)</t>
  </si>
  <si>
    <t>Récapitulatif</t>
  </si>
  <si>
    <t>G2</t>
  </si>
  <si>
    <t>G1</t>
  </si>
  <si>
    <t>G3</t>
  </si>
  <si>
    <t>G4</t>
  </si>
  <si>
    <t>G5</t>
  </si>
  <si>
    <t>G6</t>
  </si>
  <si>
    <t>G7</t>
  </si>
  <si>
    <t>G8</t>
  </si>
  <si>
    <t>%</t>
  </si>
  <si>
    <t>TE</t>
  </si>
  <si>
    <t>ème colonne</t>
  </si>
  <si>
    <t>Heures totales (TE + THPE + Suivi)</t>
  </si>
  <si>
    <t>Présence max auprès enfants</t>
  </si>
  <si>
    <t>Office de l'accueil</t>
  </si>
  <si>
    <t>de jour des enfants</t>
  </si>
  <si>
    <t>Rue de la Paix 4</t>
  </si>
  <si>
    <t>1014 Lausanne</t>
  </si>
  <si>
    <t>% moy</t>
  </si>
  <si>
    <t>% dans ce groupe</t>
  </si>
  <si>
    <t>Taux EDE pas respecté --&gt; augmenter la proportion d'EDE sur un ou plusieurs jours de la semaine</t>
  </si>
  <si>
    <t>Capacité d'accueil du groupe dépassée --&gt; une tranche horaire de la semaine ne respecte pas cette capacité</t>
  </si>
  <si>
    <t>CELLULES A MASQUER</t>
  </si>
  <si>
    <t>champs à renseigner</t>
  </si>
  <si>
    <t>Hors zone impression</t>
  </si>
  <si>
    <t>Informations sur le groupe</t>
  </si>
  <si>
    <t>Informations sur l'institution</t>
  </si>
  <si>
    <t>Horaire hebdomadaire</t>
  </si>
  <si>
    <t>Exigences légales</t>
  </si>
  <si>
    <r>
      <t>Aperçu par type de travail</t>
    </r>
    <r>
      <rPr>
        <sz val="10"/>
        <color theme="1"/>
        <rFont val="Calibri"/>
        <family val="2"/>
        <scheme val="minor"/>
      </rPr>
      <t xml:space="preserve"> (PE+THPE+Suivi)</t>
    </r>
  </si>
  <si>
    <t>Aperçu par fonction (EDE/ASE/APE)</t>
  </si>
  <si>
    <t>Taux d'encadrement</t>
  </si>
  <si>
    <t>Conformité du nombre d'enfants autorisés pour ce groupe</t>
  </si>
  <si>
    <t>Conformité de la présence maximum quotidienne auprès des enfants</t>
  </si>
  <si>
    <t xml:space="preserve">Conformité du taux d'encadrement </t>
  </si>
  <si>
    <t>Conformité de la répartition des professionnels de l'enfance</t>
  </si>
  <si>
    <t>Taux d'encadrement non-conforme --&gt; voir horaire hebdomadaire</t>
  </si>
  <si>
    <t>Taux EDE+ASE non-conforme --&gt; augmenter la proportion d'EDE/ASE sur un ou plusieurs jours de la semaine</t>
  </si>
  <si>
    <t>Rép. prof. enfance - préscolaire</t>
  </si>
  <si>
    <t>Rép. prof. enfance - parascolaire</t>
  </si>
  <si>
    <t>Nombre d'enfants max</t>
  </si>
  <si>
    <t>Taux EDE</t>
  </si>
  <si>
    <t>Taux EDE+ASE</t>
  </si>
  <si>
    <t>Nombre d'heures max de travail auprès d'enfants dépassé --&gt; voir horaire hebdomadaire</t>
  </si>
  <si>
    <t xml:space="preserve">Office de l'accueil </t>
  </si>
  <si>
    <t>Information sur l'institution</t>
  </si>
  <si>
    <t>Récapitulatif par fonction</t>
  </si>
  <si>
    <t>Champs à renseigner</t>
  </si>
  <si>
    <t>Check % contractuel</t>
  </si>
  <si>
    <t>Taux encadrement</t>
  </si>
  <si>
    <t>Message d'information</t>
  </si>
  <si>
    <t>Contrôle du temps de travail</t>
  </si>
  <si>
    <t>Récapitulatif des exigences légales par groupe</t>
  </si>
  <si>
    <t>Taux THPE</t>
  </si>
  <si>
    <t xml:space="preserve">minimum, par employé, pour préscolaire </t>
  </si>
  <si>
    <t>minimum, par groupe, pour parascolaire</t>
  </si>
  <si>
    <t xml:space="preserve">Heures TE + THPE + Suivi </t>
  </si>
  <si>
    <t>Attention</t>
  </si>
  <si>
    <t>Contrôle personnel - contrôle temps de travail</t>
  </si>
  <si>
    <t>Contrôle personnel - contrôle THPE préscolaire</t>
  </si>
  <si>
    <t>Contrôle personnel - contrôle THPE parascolaire</t>
  </si>
  <si>
    <t>Nombre max d'enfants</t>
  </si>
  <si>
    <t>Récapitulatif du contrôle des heures du personnel</t>
  </si>
  <si>
    <t>¯</t>
  </si>
  <si>
    <t>Comparaison du pourcentage contractuel (onglet "Personnel") avec le pourcentage effectif travaillé. 
La valeur "1%" (modifiable) correspond au pourcentage d'erreur accepté pour obtenir la conformité. Exemple: pour un 80% contractuel, alors le résultat sera conforme si le pourcentage effectif se trouve entre 79% et 81%.</t>
  </si>
  <si>
    <t>Récap : exigences légales</t>
  </si>
  <si>
    <t>Récap : contrôle des heures du personnel</t>
  </si>
  <si>
    <t>Non-conformité dans les heures du personnel --&gt; voir messages d'erreur dans l'onglet "ControlePersonnel".</t>
  </si>
  <si>
    <t xml:space="preserve">Non-conformité parmi les exigences légales --&gt; voir messages d'erreur dans l'onglet </t>
  </si>
  <si>
    <t>Guide d'utilisation</t>
  </si>
  <si>
    <t>Le personnel</t>
  </si>
  <si>
    <r>
      <t>1</t>
    </r>
    <r>
      <rPr>
        <b/>
        <vertAlign val="superscript"/>
        <sz val="14"/>
        <color theme="1"/>
        <rFont val="Calibri"/>
        <family val="2"/>
        <scheme val="minor"/>
      </rPr>
      <t>er</t>
    </r>
    <r>
      <rPr>
        <b/>
        <sz val="14"/>
        <color theme="1"/>
        <rFont val="Calibri"/>
        <family val="2"/>
        <scheme val="minor"/>
      </rPr>
      <t xml:space="preserve"> onglet à compléter:</t>
    </r>
  </si>
  <si>
    <t>Informations générales</t>
  </si>
  <si>
    <t xml:space="preserve">- </t>
  </si>
  <si>
    <t>Le nombre maximum d'enfants au sein du groupe</t>
  </si>
  <si>
    <t>Présence quotidienne maximum auprès des enfants</t>
  </si>
  <si>
    <t>Les heures de temps de travail hors présence des enfants (THPE)</t>
  </si>
  <si>
    <t>Cette grille de dotation du personnel ne permet pas de vérifier:</t>
  </si>
  <si>
    <t>Lien références légales</t>
  </si>
  <si>
    <t xml:space="preserve">Le contrôle du personnel </t>
  </si>
  <si>
    <t>Taux d'encadrement du groupe</t>
  </si>
  <si>
    <t>Les différentes parties de l'onglet sont:</t>
  </si>
  <si>
    <r>
      <rPr>
        <b/>
        <sz val="10"/>
        <color theme="1"/>
        <rFont val="Calibri"/>
        <family val="2"/>
        <scheme val="minor"/>
      </rPr>
      <t>Information sur l'institution</t>
    </r>
    <r>
      <rPr>
        <sz val="10"/>
        <color theme="1"/>
        <rFont val="Calibri"/>
        <family val="2"/>
        <scheme val="minor"/>
      </rPr>
      <t>: reprise automatique via l'onglet personnel</t>
    </r>
  </si>
  <si>
    <r>
      <rPr>
        <b/>
        <sz val="10"/>
        <color theme="1"/>
        <rFont val="Calibri"/>
        <family val="2"/>
        <scheme val="minor"/>
      </rPr>
      <t>Information sur le groupe:</t>
    </r>
    <r>
      <rPr>
        <sz val="10"/>
        <color theme="1"/>
        <rFont val="Calibri"/>
        <family val="2"/>
        <scheme val="minor"/>
      </rPr>
      <t xml:space="preserve"> champs à renseigner en fonction de la salle de vie fonctionnelle</t>
    </r>
  </si>
  <si>
    <t>La colonne "L" indique les champs à compléter</t>
  </si>
  <si>
    <t>Le contrôle du personnel</t>
  </si>
  <si>
    <t>Le récapitulatif</t>
  </si>
  <si>
    <t>Administration</t>
  </si>
  <si>
    <t>Parascolaire: merci de renseigner votre organisation pendant les vacances scolaires le cas échéant</t>
  </si>
  <si>
    <t>Par la présente coche, je confirme que les données figurant sur cette grille de dotation sont exhaustives et véridiques.</t>
  </si>
  <si>
    <t>Lieu, date</t>
  </si>
  <si>
    <t>Nom(s) et prénom(s) de la direction pédagogique</t>
  </si>
  <si>
    <t>Adresse e-mail de la personne ayant complété les données</t>
  </si>
  <si>
    <t>Fonction de la personne ayant complété les données</t>
  </si>
  <si>
    <t>Les onglets sont à compléter dans l'ordre:</t>
  </si>
  <si>
    <r>
      <t xml:space="preserve">Hors zone impression
</t>
    </r>
    <r>
      <rPr>
        <sz val="12"/>
        <color rgb="FFFF0000"/>
        <rFont val="Calibri"/>
        <family val="2"/>
        <scheme val="minor"/>
      </rPr>
      <t xml:space="preserve">
Les cellules oranges donnent des informations 
en cas de non-conformité</t>
    </r>
  </si>
  <si>
    <r>
      <rPr>
        <sz val="16"/>
        <color rgb="FFFF0000"/>
        <rFont val="Calibri"/>
        <family val="2"/>
        <scheme val="minor"/>
      </rPr>
      <t xml:space="preserve">Hors zone impression
</t>
    </r>
    <r>
      <rPr>
        <sz val="12"/>
        <color rgb="FFFF0000"/>
        <rFont val="Calibri"/>
        <family val="2"/>
        <scheme val="minor"/>
      </rPr>
      <t>Les cellules oranges donnent des informations 
en cas de non-conformité</t>
    </r>
  </si>
  <si>
    <r>
      <t xml:space="preserve">Zone hors impression
</t>
    </r>
    <r>
      <rPr>
        <sz val="12"/>
        <color rgb="FFFF0000"/>
        <rFont val="Calibri"/>
        <family val="2"/>
        <scheme val="minor"/>
      </rPr>
      <t>Les cellules oranges donnent des informations 
en cas de non-conformité</t>
    </r>
  </si>
  <si>
    <t>Rappel des directives cantonales :</t>
  </si>
  <si>
    <t>Lien directives</t>
  </si>
  <si>
    <t>art. 2 al. 2</t>
  </si>
  <si>
    <t>art. 2 al. 4</t>
  </si>
  <si>
    <t>art. 2 al. 10</t>
  </si>
  <si>
    <t>art. 2 al. 8</t>
  </si>
  <si>
    <t>Répartition du personnel hebdomadaire:</t>
  </si>
  <si>
    <t>THPE hebdomadaire:</t>
  </si>
  <si>
    <t>Travail journalier:</t>
  </si>
  <si>
    <r>
      <t xml:space="preserve">art. 2 al. 10 </t>
    </r>
    <r>
      <rPr>
        <vertAlign val="superscript"/>
        <sz val="10"/>
        <color theme="1"/>
        <rFont val="Calibri"/>
        <family val="2"/>
        <scheme val="minor"/>
      </rPr>
      <t>bis</t>
    </r>
  </si>
  <si>
    <t>art. 2 al. 11</t>
  </si>
  <si>
    <r>
      <t>2</t>
    </r>
    <r>
      <rPr>
        <b/>
        <vertAlign val="superscript"/>
        <sz val="14"/>
        <color theme="1"/>
        <rFont val="Calibri"/>
        <family val="2"/>
        <scheme val="minor"/>
      </rPr>
      <t>e</t>
    </r>
    <r>
      <rPr>
        <b/>
        <sz val="14"/>
        <color theme="1"/>
        <rFont val="Calibri"/>
        <family val="2"/>
        <scheme val="minor"/>
      </rPr>
      <t xml:space="preserve"> onglet à compléter:</t>
    </r>
  </si>
  <si>
    <t>Une partie de cet onglet se remplit automatiquement en fonction des informations complétées dans les autres onglets. Il est utilisé principalement pour le contrôle du personnel.</t>
  </si>
  <si>
    <r>
      <t>3</t>
    </r>
    <r>
      <rPr>
        <b/>
        <vertAlign val="superscript"/>
        <sz val="14"/>
        <color theme="1"/>
        <rFont val="Calibri"/>
        <family val="2"/>
        <scheme val="minor"/>
      </rPr>
      <t>e</t>
    </r>
    <r>
      <rPr>
        <b/>
        <sz val="14"/>
        <color theme="1"/>
        <rFont val="Calibri"/>
        <family val="2"/>
        <scheme val="minor"/>
      </rPr>
      <t xml:space="preserve"> onglet à compléter:</t>
    </r>
  </si>
  <si>
    <r>
      <t>4</t>
    </r>
    <r>
      <rPr>
        <b/>
        <vertAlign val="superscript"/>
        <sz val="14"/>
        <color theme="1"/>
        <rFont val="Calibri"/>
        <family val="2"/>
        <scheme val="minor"/>
      </rPr>
      <t>e</t>
    </r>
    <r>
      <rPr>
        <b/>
        <sz val="14"/>
        <color theme="1"/>
        <rFont val="Calibri"/>
        <family val="2"/>
        <scheme val="minor"/>
      </rPr>
      <t xml:space="preserve"> onglet:</t>
    </r>
  </si>
  <si>
    <t>G9</t>
  </si>
  <si>
    <t>G10</t>
  </si>
  <si>
    <t>G11</t>
  </si>
  <si>
    <t>G12</t>
  </si>
  <si>
    <t>G13</t>
  </si>
  <si>
    <t>G14</t>
  </si>
  <si>
    <t>G15</t>
  </si>
  <si>
    <r>
      <t xml:space="preserve">Nom et prénom de la personne ayant complété les données </t>
    </r>
    <r>
      <rPr>
        <i/>
        <sz val="11"/>
        <color theme="1"/>
        <rFont val="Calibri"/>
        <family val="2"/>
        <scheme val="minor"/>
      </rPr>
      <t>(si différents de la direction pédagogique)</t>
    </r>
  </si>
  <si>
    <r>
      <t>Heures totales</t>
    </r>
    <r>
      <rPr>
        <sz val="12"/>
        <color theme="1"/>
        <rFont val="Calibri"/>
        <family val="2"/>
        <scheme val="minor"/>
      </rPr>
      <t xml:space="preserve"> (TE + THPE + Suivi)</t>
    </r>
  </si>
  <si>
    <t>Les groupes (G1 à G15)</t>
  </si>
  <si>
    <t>Le taux d'encadrement</t>
  </si>
  <si>
    <t>La présence quotidienne maximum auprès des enfants</t>
  </si>
  <si>
    <t>Le chevauchement de planning si une personne travaille sur deux groupes différents</t>
  </si>
  <si>
    <t>Consignes pour remplir la grille des horaires du personnel:</t>
  </si>
  <si>
    <t>"1" pour les heures auprès des enfants</t>
  </si>
  <si>
    <t>La colone "CD" donne les explications en cas de non-conformité</t>
  </si>
  <si>
    <t>La colonne "AG" indique les champs à compléter</t>
  </si>
  <si>
    <t>La colone "AX" donne les explications en cas de non-conformité</t>
  </si>
  <si>
    <t>art. 2 al. 1, 2 et 3</t>
  </si>
  <si>
    <t>Taux d'encadrement au quart d'heure:</t>
  </si>
  <si>
    <t>Les groupes (G1; G2; G3; etc.)</t>
  </si>
  <si>
    <r>
      <t xml:space="preserve">Le classeur Excel contient plusieurs onglets </t>
    </r>
    <r>
      <rPr>
        <sz val="10"/>
        <color theme="1"/>
        <rFont val="Calibri"/>
        <family val="2"/>
        <scheme val="minor"/>
      </rPr>
      <t>:</t>
    </r>
  </si>
  <si>
    <t>"s" pour le suivi du personnel en formation</t>
  </si>
  <si>
    <t>Les check du groupe concerné sont:</t>
  </si>
  <si>
    <t>Corrélation du nombre d'enfants maximum annoncé dans le groupe et le nombre d'enfants effectivement accueillis</t>
  </si>
  <si>
    <r>
      <rPr>
        <b/>
        <sz val="10"/>
        <color theme="1"/>
        <rFont val="Calibri"/>
        <family val="2"/>
        <scheme val="minor"/>
      </rPr>
      <t>Heures de travail dans le groupe:</t>
    </r>
    <r>
      <rPr>
        <sz val="10"/>
        <color theme="1"/>
        <rFont val="Calibri"/>
        <family val="2"/>
        <scheme val="minor"/>
      </rPr>
      <t xml:space="preserve"> récapitulatif automatique des heures effectuées sur la semaine par fonction et par type de travail (présence enfant, THPE, suivi du personnel en formation)</t>
    </r>
  </si>
  <si>
    <t>Personnel d'encadrement</t>
  </si>
  <si>
    <t>Taux de la direction pédagogique</t>
  </si>
  <si>
    <t>Nbre d'heures hebdomadaires d'ouverture</t>
  </si>
  <si>
    <t>Nbre d'heures hebdomadaires pour un 100%</t>
  </si>
  <si>
    <t>Nbre de personnes en formation dans l'institution</t>
  </si>
  <si>
    <t>Nom et prénom</t>
  </si>
  <si>
    <t>Répartition des professionnel-le-s</t>
  </si>
  <si>
    <t>Analyse et constats de l'OAJE en cas de taux d'encadrement inférieur au minimum requis</t>
  </si>
  <si>
    <t>Répartition des professionnel-le-s de l'enfance non-conforme</t>
  </si>
  <si>
    <t>Parascolaire: répartition des professionnel-le-s de l'enfance non-conforme --&gt; voir horaire hebdomadaire</t>
  </si>
  <si>
    <t>Répartition des professionnel-le-s de l'enfance</t>
  </si>
  <si>
    <t>Le temps de présence maximum auprès d'enfants est dépassé --&gt; diminuer les heures avec enfants</t>
  </si>
  <si>
    <t>Taux d'encadrement non-conforme --&gt; augmenter personnel dans tranche horaire concernée</t>
  </si>
  <si>
    <t>Nombre max d'enfants au-delà de la capacité d'accueil du groupe --&gt; voir horaire hebdomadaire</t>
  </si>
  <si>
    <t>Sous-charge : le taux effectif de l'employé est inférieur à son taux contractuel --&gt; augmenter ses heures</t>
  </si>
  <si>
    <t>Surcharge : le taux effectif de l'employé dépasse son taux contractuel --&gt; diminuer ses heures</t>
  </si>
  <si>
    <r>
      <t>Personnel d'</t>
    </r>
    <r>
      <rPr>
        <b/>
        <sz val="14"/>
        <rFont val="Calibri"/>
        <family val="2"/>
        <scheme val="minor"/>
      </rPr>
      <t>encadrement</t>
    </r>
    <r>
      <rPr>
        <b/>
        <sz val="14"/>
        <color theme="1"/>
        <rFont val="Calibri"/>
        <family val="2"/>
        <scheme val="minor"/>
      </rPr>
      <t xml:space="preserve"> de l'institution</t>
    </r>
  </si>
  <si>
    <t>Personnel d'encadrement  -  aperçu hebdomadaire</t>
  </si>
  <si>
    <t>Contrôle des heures du personnel d'encadrement</t>
  </si>
  <si>
    <t>GRILLE DE DOTATION DU PERSONNEL D'ENCADREMENT</t>
  </si>
  <si>
    <t xml:space="preserve">Warning </t>
  </si>
  <si>
    <t>Min requis</t>
  </si>
  <si>
    <t>min requis APE</t>
  </si>
  <si>
    <t>Min requis EDE</t>
  </si>
  <si>
    <t>Min. requis</t>
  </si>
  <si>
    <t>Max. requis</t>
  </si>
  <si>
    <t>min requis EDE+ASE</t>
  </si>
  <si>
    <t>Travaille dans plusieurs groupes</t>
  </si>
  <si>
    <t>En cas de question, veuillez vous adresser à la chargée d'évaluation des milieux d'accueil en charge de votre institution</t>
  </si>
  <si>
    <r>
      <rPr>
        <b/>
        <sz val="10"/>
        <color theme="1"/>
        <rFont val="Calibri"/>
        <family val="2"/>
        <scheme val="minor"/>
      </rPr>
      <t>Horaire hebdomadaire:</t>
    </r>
    <r>
      <rPr>
        <sz val="10"/>
        <color theme="1"/>
        <rFont val="Calibri"/>
        <family val="2"/>
        <scheme val="minor"/>
      </rPr>
      <t xml:space="preserve"> renseigner le nombre d'enfants par quart d'heure par jour ainsi que les horaires du personnel et les commentaires le cas échéant</t>
    </r>
  </si>
  <si>
    <t>"h" pour le THPE (hors temps de direction)</t>
  </si>
  <si>
    <t>Il est important d'utiliser le menu déroulant pour la fonction des personnes afin que les formules fonctionnent dans les autres onglets</t>
  </si>
  <si>
    <t>La colonne "A" indique les champs à compléter</t>
  </si>
  <si>
    <t>il est également nécessaire de supprimer ses horaires sous chaque jour afin que le calcul soit correct</t>
  </si>
  <si>
    <t xml:space="preserve">Lorsque vous supprimez une personne dans le tableau du personnel d'encadrement d'un groupe dans l'onglet "groupe" (G1 par exemple), </t>
  </si>
  <si>
    <t>Il est nécessaire d'utiliser les menus déroulants afin de pouvoir utiliser toutes les fonctionnalités du fichier</t>
  </si>
  <si>
    <t>Astuces techniques</t>
  </si>
  <si>
    <t>! A LIRE ATTENTIVEMENT AVANT DE REMPLIR LE FICHIER !</t>
  </si>
  <si>
    <t xml:space="preserve"> </t>
  </si>
  <si>
    <t>contrôle des heures THPE par personne</t>
  </si>
  <si>
    <t>Contrôle des heures THPE pour l'institution</t>
  </si>
  <si>
    <t>Check taux THPE par personne</t>
  </si>
  <si>
    <t>Taux THPE inférieur au 10% --&gt; augmenter le nombre d'heures THPE de cet employé dans son/ses groupe-s</t>
  </si>
  <si>
    <t>Taux THPE inférieur au 10% exigé --&gt; augmenter le nombre d'heures THPE dans les groupes</t>
  </si>
  <si>
    <t xml:space="preserve">Check taux THPE hebdomadaire
</t>
  </si>
  <si>
    <t>Dans l'institution, un minimum de 10% d'heures THPE doit être réalisé parmi l'ensemble des heures des groupes.</t>
  </si>
  <si>
    <t>Total heures groupes</t>
  </si>
  <si>
    <t>Différence % du manque ou du surplus (préscolaire uniquement)</t>
  </si>
  <si>
    <t>co</t>
  </si>
  <si>
    <t>Total en heures</t>
  </si>
  <si>
    <t>% effectif</t>
  </si>
  <si>
    <t>Total h. effectives</t>
  </si>
  <si>
    <t>Total h. requises</t>
  </si>
  <si>
    <t>Un autre membre du personnel d'encadrement peut se rendre en tout temps et sans délai dans l'institution en cas d'urgence</t>
  </si>
  <si>
    <t>Dans ces onglets il s'agit d'indiquer les informations sur le groupe concerné, le nombre d'enfants par groupe et par jour ainsi que les horaires du personnel d'encadrement</t>
  </si>
  <si>
    <t>ou vous pouvez envoyer un mail à :</t>
  </si>
  <si>
    <t>info.oaje@vd.ch</t>
  </si>
  <si>
    <t>Groupes préscolaires et parascolaires</t>
  </si>
  <si>
    <t xml:space="preserve">Heures totales TE+THPE+Suivi </t>
  </si>
  <si>
    <t>A titre informatif,indicatation si le pourcentage d'heures THPE supérieur ou égal à 10%</t>
  </si>
  <si>
    <t>Titre professionnel</t>
  </si>
  <si>
    <t>Titre équivalent obtenu en Suisse</t>
  </si>
  <si>
    <t>Check de la répartition des professionnel-le-s de l'enfance</t>
  </si>
  <si>
    <r>
      <t>Heures</t>
    </r>
    <r>
      <rPr>
        <sz val="11"/>
        <color theme="1"/>
        <rFont val="Calibri"/>
        <family val="2"/>
        <scheme val="minor"/>
      </rPr>
      <t xml:space="preserve"> (PE+THPE+Suivi)</t>
    </r>
  </si>
  <si>
    <t xml:space="preserve">Contrôle des heures THPE </t>
  </si>
  <si>
    <t>De plus, lorsque des secteurs sont rassemblés pendant les ouvertures et les fermetures, un maximum de 10 enfants est autorisé</t>
  </si>
  <si>
    <t>Dans le cas où une personne d'un groupe plus agé fait l'ouverture dans un groupe plus jeune, elle doit être mentionnée également dans le groupe en question</t>
  </si>
  <si>
    <t xml:space="preserve">% relatif </t>
  </si>
  <si>
    <t>Pour tous les points indiqués comme non-conformes</t>
  </si>
  <si>
    <t>, un commentaire explicatif doit être mentionné dans les champs de commentaire prévus dans chaque onglet</t>
  </si>
  <si>
    <t>doivent être signalés en commentaire</t>
  </si>
  <si>
    <t xml:space="preserve"> dans le tableau</t>
  </si>
  <si>
    <t>Le temps administratif de la direction. En effet, seul le temps éducatif de la direction doit être mentionné</t>
  </si>
  <si>
    <t>Dans ce tableau, la direction doit mentionner uniquement son temps éducatif auprès des enfants et son THPE, et non pas son taux total qui comprend son temps administratif</t>
  </si>
  <si>
    <t>Année du titre</t>
  </si>
  <si>
    <t>Différentiel effectif vs requis 
en %</t>
  </si>
  <si>
    <t>La conformité de la répartition du personnel sur le temps de midi pour l'accueil parascolaire</t>
  </si>
  <si>
    <t>Dans l'onglet "Personnel", le tableau "Personnel d'encadrement de l'institution" ne doit pas présenter d'espaces dans la liste du personnel</t>
  </si>
  <si>
    <r>
      <t xml:space="preserve">Le </t>
    </r>
    <r>
      <rPr>
        <b/>
        <u/>
        <sz val="10"/>
        <color theme="1"/>
        <rFont val="Calibri"/>
        <family val="2"/>
        <scheme val="minor"/>
      </rPr>
      <t>pourcentage</t>
    </r>
    <r>
      <rPr>
        <u/>
        <sz val="10"/>
        <color theme="1"/>
        <rFont val="Calibri"/>
        <family val="2"/>
        <scheme val="minor"/>
      </rPr>
      <t xml:space="preserve"> </t>
    </r>
    <r>
      <rPr>
        <b/>
        <u/>
        <sz val="10"/>
        <color theme="1"/>
        <rFont val="Calibri"/>
        <family val="2"/>
        <scheme val="minor"/>
      </rPr>
      <t>contractuel</t>
    </r>
    <r>
      <rPr>
        <sz val="10"/>
        <color theme="1"/>
        <rFont val="Calibri"/>
        <family val="2"/>
        <scheme val="minor"/>
      </rPr>
      <t xml:space="preserve"> du personnel doit être indiqué dans ce tableau. Si la personne travaille sur plusieurs groupes, il faut la mentionner qu'une seule fois. L'onglet "récap" récupère les données dans tous les groupes et fait ainsi le calcul total des heures travaillées</t>
    </r>
  </si>
  <si>
    <t>Différentiel des heures effectives vs heures requises
(Préscolaire uniquement)</t>
  </si>
  <si>
    <t>NB: La direction tient à jour cette grille de dotation du personnel et s'assure</t>
  </si>
  <si>
    <t xml:space="preserve"> qu'elle soit à disposition d'une chargée d'évaluation des milieux d'accueil en cas de visite. </t>
  </si>
  <si>
    <t>Il est impératif que cette page soit dûment complétée et signée</t>
  </si>
  <si>
    <t>Cette grille de dotation du personnel permet de vérifier la conformité au regard des directives cantonales 
des éléments suivants:</t>
  </si>
  <si>
    <t>% total du groupe relatif</t>
  </si>
  <si>
    <t>% total requis du groupe relatif</t>
  </si>
  <si>
    <t xml:space="preserve">Heures </t>
  </si>
  <si>
    <t>NB. Dans le cas où une institution possède une ou plusieurs antennes, il faut remplir une seule grille de dotation, le groupe 1 étant l'institution principale et les antennes les groupe 2, groupe 3,…</t>
  </si>
  <si>
    <r>
      <t xml:space="preserve">Dans cet onglet, merci de compléter toutes les informations concernant l'institution et son </t>
    </r>
    <r>
      <rPr>
        <b/>
        <u/>
        <sz val="10"/>
        <color theme="1"/>
        <rFont val="Calibri"/>
        <family val="2"/>
        <scheme val="minor"/>
      </rPr>
      <t>personnel d'encadrement</t>
    </r>
    <r>
      <rPr>
        <sz val="10"/>
        <color theme="1"/>
        <rFont val="Calibri"/>
        <family val="2"/>
        <scheme val="minor"/>
      </rPr>
      <t xml:space="preserve">. Les données du personnel seront reprises dans les groupes </t>
    </r>
  </si>
  <si>
    <t>par un menu déroulant</t>
  </si>
  <si>
    <t>d’enfant le plus jeune</t>
  </si>
  <si>
    <t>EDE+ASE</t>
  </si>
  <si>
    <t>Total des heures requises</t>
  </si>
  <si>
    <t>Préscolaire - différentiels des heures effectives vs requises</t>
  </si>
  <si>
    <t>professionnels-les</t>
  </si>
  <si>
    <t>Nbre d'heures hebdomadaires pour un 100 %</t>
  </si>
  <si>
    <r>
      <t>La répartition des</t>
    </r>
    <r>
      <rPr>
        <b/>
        <sz val="10"/>
        <color rgb="FFFF0000"/>
        <rFont val="Calibri"/>
        <family val="2"/>
        <scheme val="minor"/>
      </rPr>
      <t xml:space="preserve"> </t>
    </r>
    <r>
      <rPr>
        <b/>
        <sz val="10"/>
        <rFont val="Calibri"/>
        <family val="2"/>
        <scheme val="minor"/>
      </rPr>
      <t>professionnels-les</t>
    </r>
    <r>
      <rPr>
        <b/>
        <sz val="10"/>
        <color theme="1"/>
        <rFont val="Calibri"/>
        <family val="2"/>
        <scheme val="minor"/>
      </rPr>
      <t xml:space="preserve"> de l'enfance </t>
    </r>
  </si>
  <si>
    <t>Le récapitulatif des checks des exigences légales pour l'institution</t>
  </si>
  <si>
    <r>
      <t xml:space="preserve">Afin d'assurer une bonne </t>
    </r>
    <r>
      <rPr>
        <b/>
        <sz val="10"/>
        <rFont val="Calibri"/>
        <family val="2"/>
        <scheme val="minor"/>
      </rPr>
      <t>compatibilité</t>
    </r>
    <r>
      <rPr>
        <b/>
        <sz val="10"/>
        <color theme="1"/>
        <rFont val="Calibri"/>
        <family val="2"/>
        <scheme val="minor"/>
      </rPr>
      <t>, une version Office 2010 au minimum est requise</t>
    </r>
  </si>
  <si>
    <t>Le soutien/renfort éducatif subventionné par le département en charge de l’éducation spécialisée ne doit pas être compté dans le taux d’encadrement</t>
  </si>
  <si>
    <t>Si le personnel a un contrat annualisé, la directrice doit le mentionner sous « Remarques de la direction ».  Dans l’onglet « ControlePersonnel », le check pour le contrôle du temps de travail sera en rouge « Surcharge ». Il s’agit de vérifier que la différence entre le contrat et le % de travail hebdomadaire varie de 10 % environ</t>
  </si>
  <si>
    <t>Nombre d'apprenant-e-s dans l'institution: la direction doit mentionner toutes les personnes en formation qui bénéficient d'un suivi qu'elle soit en formation, stage ou en apprentissage</t>
  </si>
  <si>
    <r>
      <t xml:space="preserve">Pour les remplacements, il convient de noter le nom du ou de la titulaire du poste, et non celui des </t>
    </r>
    <r>
      <rPr>
        <sz val="10"/>
        <rFont val="Calibri"/>
        <family val="2"/>
      </rPr>
      <t>remplaçants-tes</t>
    </r>
    <r>
      <rPr>
        <sz val="10"/>
        <color theme="1"/>
        <rFont val="Calibri"/>
        <family val="2"/>
      </rPr>
      <t xml:space="preserve">, mais ces remplacements et leur type (congé matérnité, autres)  </t>
    </r>
  </si>
  <si>
    <t>elle figurera également dans ce groupe de nurserie</t>
  </si>
  <si>
    <r>
      <t xml:space="preserve">Une personne peut travailler sur plusieurs groupes, notamment pour la surveillance de la sieste. Il s'agit donc de la mentionner dans chaque groupe dans </t>
    </r>
    <r>
      <rPr>
        <sz val="10"/>
        <rFont val="Calibri"/>
        <family val="2"/>
      </rPr>
      <t>lequel</t>
    </r>
    <r>
      <rPr>
        <sz val="10"/>
        <color rgb="FFFF0000"/>
        <rFont val="Calibri"/>
        <family val="2"/>
      </rPr>
      <t xml:space="preserve"> </t>
    </r>
    <r>
      <rPr>
        <sz val="10"/>
        <color theme="1"/>
        <rFont val="Calibri"/>
        <family val="2"/>
      </rPr>
      <t>elle travaille</t>
    </r>
  </si>
  <si>
    <t xml:space="preserve">Quand il est prévu de rassembler des secteurs, notamment lors des ouvertures et fermetures, le nombre d’enfants accueillis simultanément doit être noté dans le groupe </t>
  </si>
  <si>
    <t>Exemple: si une ouverture comprend des enfants dès l'âge nurserie, le nombre d'enfants concernés sera indiqué dans ce groupe-là. Si la personne encadrante est active dans un groupe autre</t>
  </si>
  <si>
    <r>
      <t xml:space="preserve">Répartition des </t>
    </r>
    <r>
      <rPr>
        <sz val="10"/>
        <rFont val="Calibri"/>
        <family val="2"/>
        <scheme val="minor"/>
      </rPr>
      <t>professionnels-les</t>
    </r>
    <r>
      <rPr>
        <sz val="10"/>
        <color theme="1"/>
        <rFont val="Calibri"/>
        <family val="2"/>
        <scheme val="minor"/>
      </rPr>
      <t xml:space="preserve"> de l'enfance du groupe</t>
    </r>
  </si>
  <si>
    <r>
      <rPr>
        <b/>
        <sz val="10"/>
        <color theme="1"/>
        <rFont val="Calibri"/>
        <family val="2"/>
        <scheme val="minor"/>
      </rPr>
      <t>Personnel d'encadrement:</t>
    </r>
    <r>
      <rPr>
        <sz val="10"/>
        <color theme="1"/>
        <rFont val="Calibri"/>
        <family val="2"/>
        <scheme val="minor"/>
      </rPr>
      <t xml:space="preserve"> indiquer à l'aide du menu déroulant le </t>
    </r>
    <r>
      <rPr>
        <sz val="10"/>
        <rFont val="Calibri"/>
        <family val="2"/>
        <scheme val="minor"/>
      </rPr>
      <t>personnel</t>
    </r>
    <r>
      <rPr>
        <sz val="10"/>
        <color rgb="FFFF0000"/>
        <rFont val="Calibri"/>
        <family val="2"/>
        <scheme val="minor"/>
      </rPr>
      <t xml:space="preserve"> </t>
    </r>
    <r>
      <rPr>
        <sz val="10"/>
        <color theme="1"/>
        <rFont val="Calibri"/>
        <family val="2"/>
        <scheme val="minor"/>
      </rPr>
      <t>travaillant sur ce groupe</t>
    </r>
  </si>
  <si>
    <r>
      <t>Dans cet onglet, vous trouverez une vision d'ensemble, des contrôles effectués dans l'institutio</t>
    </r>
    <r>
      <rPr>
        <sz val="10"/>
        <rFont val="Calibri"/>
        <family val="2"/>
        <scheme val="minor"/>
      </rPr>
      <t>n.</t>
    </r>
    <r>
      <rPr>
        <sz val="10"/>
        <color theme="1"/>
        <rFont val="Calibri"/>
        <family val="2"/>
        <scheme val="minor"/>
      </rPr>
      <t xml:space="preserve"> Celle-ci se remplit automatiquement</t>
    </r>
  </si>
  <si>
    <r>
      <t xml:space="preserve">Ce formulaire doit être retourné en version électronique en format Excel à l'adresse mail de votre chargée d'évaluation ou à l'adresse mail info.oaje@vd.ch + informations </t>
    </r>
    <r>
      <rPr>
        <b/>
        <sz val="10"/>
        <rFont val="Calibri"/>
        <family val="2"/>
        <scheme val="minor"/>
      </rPr>
      <t>dûment</t>
    </r>
    <r>
      <rPr>
        <b/>
        <sz val="10"/>
        <color theme="1"/>
        <rFont val="Calibri"/>
        <family val="2"/>
        <scheme val="minor"/>
      </rPr>
      <t xml:space="preserve"> </t>
    </r>
    <r>
      <rPr>
        <b/>
        <sz val="10"/>
        <rFont val="Calibri"/>
        <family val="2"/>
        <scheme val="minor"/>
      </rPr>
      <t>remplies</t>
    </r>
  </si>
  <si>
    <t>À défaut, elle la complétera directement à la suite de la visite de surveillance.</t>
  </si>
  <si>
    <t>Proportion des fonctions requise pour l'institution selon les directives</t>
  </si>
  <si>
    <t>Proportion des fonctions selon les directives</t>
  </si>
  <si>
    <t>Soit pour 
l'institution:</t>
  </si>
  <si>
    <t>Min.</t>
  </si>
  <si>
    <t>Max.</t>
  </si>
  <si>
    <t>80% Min.</t>
  </si>
  <si>
    <t>40%Min.</t>
  </si>
  <si>
    <t>20% Max.</t>
  </si>
  <si>
    <t>Le calcul "Total des heures requises" selon les directives pour l'accueil collectif de jour préscolaire se base uniquement sur les données fournies par l'institution dans ce tableau et tient compte des temps de suivi des apprenant-e-s qui y sont mentionnés</t>
  </si>
  <si>
    <t xml:space="preserve">Pour plus d'explications, visionnez le tuto en vidéo </t>
  </si>
  <si>
    <t xml:space="preserve">Préscolaire : la direction organise la répartition du personnel au sein des secteurs en veillant à la complémentarité des compétences professionnelles </t>
  </si>
  <si>
    <t>Préscolaire repartiton warning</t>
  </si>
  <si>
    <t>Préscolaire : répartition des professionnel-le-s de l’enfance non-conforme par rapport au taux d’encadrement global de l’institution</t>
  </si>
  <si>
    <t>Préscolaire: il est à noter que les professionnel-le-s de l’enfance doivent composer au minimum 80% du taux d’encadrement global et que la répartition du personnel d’encadrement au sein des secteurs est de la responsabilité de la direction qui doit veiller à la diversité et à la complémentarité des compétences professionnelles dans les secteurs. Dans le cas où dans un secteur, il y a moins de 40% d’EDE ou moins de 80% d’EDE et d’ASE, la case est alors en orange car une attention particulière doit être portée sur ce point.</t>
  </si>
  <si>
    <r>
      <rPr>
        <b/>
        <sz val="11"/>
        <color theme="1"/>
        <rFont val="Arial"/>
        <family val="2"/>
      </rPr>
      <t>Heures totales requises (TE + THPE + Suivi)</t>
    </r>
    <r>
      <rPr>
        <b/>
        <sz val="12"/>
        <color theme="1"/>
        <rFont val="Arial"/>
        <family val="2"/>
      </rPr>
      <t xml:space="preserve">
</t>
    </r>
    <r>
      <rPr>
        <b/>
        <sz val="11"/>
        <color theme="1"/>
        <rFont val="Arial"/>
        <family val="2"/>
      </rPr>
      <t>Préscolaire uniquement</t>
    </r>
  </si>
  <si>
    <t>Total pré</t>
  </si>
  <si>
    <t>Total para</t>
  </si>
  <si>
    <t xml:space="preserve"> </t>
  </si>
  <si>
    <t>Check temps max présence avec enfant tous groupes (8.5h, 9h)</t>
  </si>
  <si>
    <t>Le temps de présence maximum auprès d'enfants est dépassé (tous groupes compris) --&gt; diminuer les heures avec enfants</t>
  </si>
  <si>
    <t>TOTAL</t>
  </si>
  <si>
    <t>l</t>
  </si>
  <si>
    <t>m</t>
  </si>
  <si>
    <t>j</t>
  </si>
  <si>
    <t>v</t>
  </si>
  <si>
    <t>L</t>
  </si>
  <si>
    <t>M</t>
  </si>
  <si>
    <t>J</t>
  </si>
  <si>
    <t>V</t>
  </si>
  <si>
    <t>v.2.6</t>
  </si>
  <si>
    <t xml:space="preserve">       Contrôle du temps de travail par groupe et par jour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</si>
</sst>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F800]dddd\,\ mmmm\ dd\,\ yyyy"/>
    <numFmt numFmtId="166" formatCode="0.0%"/>
    <numFmt numFmtId="167" formatCode="[&gt;=0]\+\ 0.00%;[&lt;0]\-\ 0.00%;General"/>
    <numFmt numFmtId="168" formatCode="0.000"/>
  </numFmts>
  <fonts count="11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u/>
      <sz val="10"/>
      <color theme="10"/>
      <name val="Arial"/>
      <family val="2"/>
    </font>
    <font>
      <u/>
      <sz val="10"/>
      <color theme="11"/>
      <name val="Arial"/>
      <family val="2"/>
    </font>
    <font>
      <sz val="9"/>
      <color indexed="81"/>
      <name val="Tahoma"/>
      <family val="2"/>
    </font>
    <font>
      <b/>
      <sz val="8"/>
      <name val="Arial"/>
      <family val="2"/>
    </font>
    <font>
      <sz val="10"/>
      <color theme="1"/>
      <name val="Arial"/>
      <family val="2"/>
    </font>
    <font>
      <b/>
      <sz val="11"/>
      <color theme="1"/>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b/>
      <sz val="8"/>
      <name val="Calibri"/>
      <family val="2"/>
      <scheme val="minor"/>
    </font>
    <font>
      <b/>
      <sz val="10"/>
      <color rgb="FFFF0000"/>
      <name val="Calibri"/>
      <family val="2"/>
      <scheme val="minor"/>
    </font>
    <font>
      <sz val="12"/>
      <color theme="1"/>
      <name val="Calibri"/>
      <family val="2"/>
      <scheme val="minor"/>
    </font>
    <font>
      <sz val="9"/>
      <color theme="1"/>
      <name val="Calibri"/>
      <family val="2"/>
      <scheme val="minor"/>
    </font>
    <font>
      <sz val="8"/>
      <color theme="1"/>
      <name val="Calibri"/>
      <family val="2"/>
      <scheme val="minor"/>
    </font>
    <font>
      <b/>
      <sz val="8"/>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0"/>
      <name val="Calibri"/>
      <family val="2"/>
      <scheme val="minor"/>
    </font>
    <font>
      <sz val="10"/>
      <name val="Calibri"/>
      <family val="2"/>
      <scheme val="minor"/>
    </font>
    <font>
      <b/>
      <sz val="14"/>
      <color theme="1"/>
      <name val="Calibri"/>
      <family val="2"/>
      <scheme val="minor"/>
    </font>
    <font>
      <sz val="11"/>
      <color rgb="FFFF0000"/>
      <name val="Calibri"/>
      <family val="2"/>
      <scheme val="minor"/>
    </font>
    <font>
      <sz val="11"/>
      <color theme="1"/>
      <name val="Arial"/>
      <family val="2"/>
    </font>
    <font>
      <sz val="10"/>
      <color rgb="FFFF0000"/>
      <name val="Arial"/>
      <family val="2"/>
    </font>
    <font>
      <sz val="10"/>
      <color rgb="FFFF0000"/>
      <name val="Calibri"/>
      <family val="2"/>
      <scheme val="minor"/>
    </font>
    <font>
      <sz val="8"/>
      <color theme="1"/>
      <name val="Wingdings 2"/>
      <family val="1"/>
      <charset val="2"/>
    </font>
    <font>
      <sz val="10"/>
      <color rgb="FF006100"/>
      <name val="Verdana"/>
      <family val="2"/>
    </font>
    <font>
      <sz val="10"/>
      <color rgb="FF9C0006"/>
      <name val="Verdana"/>
      <family val="2"/>
    </font>
    <font>
      <sz val="10"/>
      <color theme="1"/>
      <name val="Wingdings 2"/>
      <family val="1"/>
      <charset val="2"/>
    </font>
    <font>
      <sz val="10"/>
      <name val="Wingdings 2"/>
      <family val="1"/>
      <charset val="2"/>
    </font>
    <font>
      <sz val="9"/>
      <color theme="1"/>
      <name val="Wingdings 2"/>
      <family val="1"/>
      <charset val="2"/>
    </font>
    <font>
      <sz val="10"/>
      <color rgb="FF006100"/>
      <name val="Wingdings 2"/>
      <family val="1"/>
      <charset val="2"/>
    </font>
    <font>
      <sz val="10"/>
      <color rgb="FF9C0006"/>
      <name val="Wingdings 2"/>
      <family val="1"/>
      <charset val="2"/>
    </font>
    <font>
      <sz val="8"/>
      <name val="Arial"/>
      <family val="2"/>
    </font>
    <font>
      <b/>
      <sz val="16"/>
      <color theme="1"/>
      <name val="Arial"/>
      <family val="2"/>
    </font>
    <font>
      <b/>
      <sz val="11"/>
      <color rgb="FFFF0000"/>
      <name val="Calibri"/>
      <family val="2"/>
      <scheme val="minor"/>
    </font>
    <font>
      <b/>
      <sz val="16"/>
      <color rgb="FFFF0000"/>
      <name val="Calibri"/>
      <family val="2"/>
      <scheme val="minor"/>
    </font>
    <font>
      <b/>
      <sz val="20"/>
      <color theme="1"/>
      <name val="Arial"/>
      <family val="2"/>
    </font>
    <font>
      <sz val="9"/>
      <color rgb="FFFF0000"/>
      <name val="Calibri"/>
      <family val="2"/>
      <scheme val="minor"/>
    </font>
    <font>
      <sz val="12"/>
      <color rgb="FFFF0000"/>
      <name val="Calibri"/>
      <family val="2"/>
      <scheme val="minor"/>
    </font>
    <font>
      <sz val="8"/>
      <color rgb="FFFF0000"/>
      <name val="Calibri"/>
      <family val="2"/>
      <scheme val="minor"/>
    </font>
    <font>
      <sz val="10"/>
      <name val="Arial"/>
      <family val="2"/>
    </font>
    <font>
      <b/>
      <sz val="18"/>
      <color theme="1"/>
      <name val="Arial"/>
      <family val="2"/>
    </font>
    <font>
      <sz val="16"/>
      <color rgb="FFFF0000"/>
      <name val="Calibri"/>
      <family val="2"/>
      <scheme val="minor"/>
    </font>
    <font>
      <sz val="18"/>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sz val="20"/>
      <color rgb="FFFF0000"/>
      <name val="Calibri"/>
      <family val="2"/>
      <scheme val="minor"/>
    </font>
    <font>
      <i/>
      <sz val="10"/>
      <color theme="9" tint="-0.249977111117893"/>
      <name val="Calibri"/>
      <family val="2"/>
      <scheme val="minor"/>
    </font>
    <font>
      <i/>
      <sz val="11"/>
      <color theme="9" tint="-0.249977111117893"/>
      <name val="Calibri"/>
      <family val="2"/>
      <scheme val="minor"/>
    </font>
    <font>
      <i/>
      <sz val="8"/>
      <color theme="9" tint="-0.249977111117893"/>
      <name val="Calibri"/>
      <family val="2"/>
      <scheme val="minor"/>
    </font>
    <font>
      <b/>
      <i/>
      <sz val="10"/>
      <color theme="9" tint="-0.249977111117893"/>
      <name val="Calibri"/>
      <family val="2"/>
      <scheme val="minor"/>
    </font>
    <font>
      <sz val="14"/>
      <color rgb="FFFF0000"/>
      <name val="Calibri"/>
      <family val="2"/>
      <scheme val="minor"/>
    </font>
    <font>
      <b/>
      <sz val="14"/>
      <name val="Calibri"/>
      <family val="2"/>
      <scheme val="minor"/>
    </font>
    <font>
      <sz val="14"/>
      <color theme="1"/>
      <name val="Calibri"/>
      <family val="2"/>
      <scheme val="minor"/>
    </font>
    <font>
      <b/>
      <i/>
      <sz val="11"/>
      <color theme="9" tint="-0.249977111117893"/>
      <name val="Calibri"/>
      <family val="2"/>
      <scheme val="minor"/>
    </font>
    <font>
      <sz val="10"/>
      <color rgb="FF9C6500"/>
      <name val="Verdana"/>
      <family val="2"/>
    </font>
    <font>
      <b/>
      <sz val="10"/>
      <color theme="1"/>
      <name val="Wingdings 2"/>
      <family val="1"/>
      <charset val="2"/>
    </font>
    <font>
      <sz val="10"/>
      <color rgb="FF9C6500"/>
      <name val="Wingdings 2"/>
      <family val="1"/>
      <charset val="2"/>
    </font>
    <font>
      <sz val="12"/>
      <color theme="1"/>
      <name val="Wingdings 2"/>
      <family val="1"/>
      <charset val="2"/>
    </font>
    <font>
      <sz val="11"/>
      <color theme="9" tint="-0.249977111117893"/>
      <name val="Calibri"/>
      <family val="2"/>
      <scheme val="minor"/>
    </font>
    <font>
      <sz val="20"/>
      <color rgb="FFFF0000"/>
      <name val="Calibri"/>
      <family val="2"/>
      <scheme val="minor"/>
    </font>
    <font>
      <b/>
      <vertAlign val="superscript"/>
      <sz val="14"/>
      <color theme="1"/>
      <name val="Calibri"/>
      <family val="2"/>
      <scheme val="minor"/>
    </font>
    <font>
      <vertAlign val="superscript"/>
      <sz val="10"/>
      <color theme="1"/>
      <name val="Calibri"/>
      <family val="2"/>
      <scheme val="minor"/>
    </font>
    <font>
      <u/>
      <sz val="10"/>
      <color theme="1"/>
      <name val="Calibri"/>
      <family val="2"/>
      <scheme val="minor"/>
    </font>
    <font>
      <i/>
      <sz val="10"/>
      <color rgb="FFFF0000"/>
      <name val="Calibri"/>
      <family val="2"/>
      <scheme val="minor"/>
    </font>
    <font>
      <i/>
      <sz val="10"/>
      <color theme="1"/>
      <name val="Calibri"/>
      <family val="2"/>
      <scheme val="minor"/>
    </font>
    <font>
      <sz val="10"/>
      <color rgb="FF000000"/>
      <name val="Calibri"/>
      <family val="2"/>
    </font>
    <font>
      <b/>
      <sz val="12"/>
      <color theme="1"/>
      <name val="Wingdings 2"/>
      <family val="1"/>
      <charset val="2"/>
    </font>
    <font>
      <b/>
      <i/>
      <sz val="12"/>
      <color theme="9" tint="-0.249977111117893"/>
      <name val="Calibri"/>
      <family val="2"/>
      <scheme val="minor"/>
    </font>
    <font>
      <i/>
      <sz val="6"/>
      <color theme="9" tint="-0.249977111117893"/>
      <name val="Calibri"/>
      <family val="2"/>
      <scheme val="minor"/>
    </font>
    <font>
      <sz val="9"/>
      <color rgb="FF000000"/>
      <name val="Tahoma"/>
      <family val="2"/>
    </font>
    <font>
      <sz val="10"/>
      <color theme="1"/>
      <name val="Calibri"/>
      <family val="2"/>
    </font>
    <font>
      <b/>
      <u/>
      <sz val="10"/>
      <color theme="1"/>
      <name val="Calibri"/>
      <family val="2"/>
      <scheme val="minor"/>
    </font>
    <font>
      <b/>
      <i/>
      <sz val="10"/>
      <name val="Calibri"/>
      <family val="2"/>
      <scheme val="minor"/>
    </font>
    <font>
      <b/>
      <sz val="12"/>
      <color rgb="FFFF0000"/>
      <name val="Calibri"/>
      <family val="2"/>
      <scheme val="minor"/>
    </font>
    <font>
      <b/>
      <sz val="12"/>
      <name val="Calibri"/>
      <family val="2"/>
      <scheme val="minor"/>
    </font>
    <font>
      <sz val="10"/>
      <color theme="0"/>
      <name val="Calibri"/>
      <family val="2"/>
      <scheme val="minor"/>
    </font>
    <font>
      <b/>
      <sz val="9"/>
      <color theme="1"/>
      <name val="Calibri"/>
      <family val="2"/>
      <scheme val="minor"/>
    </font>
    <font>
      <sz val="9"/>
      <color theme="1"/>
      <name val="Arial"/>
      <family val="2"/>
    </font>
    <font>
      <sz val="8"/>
      <color theme="1"/>
      <name val="Arial"/>
      <family val="2"/>
    </font>
    <font>
      <b/>
      <sz val="10"/>
      <color theme="0"/>
      <name val="Calibri"/>
      <family val="2"/>
      <scheme val="minor"/>
    </font>
    <font>
      <b/>
      <sz val="14"/>
      <color theme="0"/>
      <name val="Calibri"/>
      <family val="2"/>
      <scheme val="minor"/>
    </font>
    <font>
      <sz val="10"/>
      <name val="Calibri"/>
      <family val="2"/>
    </font>
    <font>
      <sz val="10"/>
      <color rgb="FFFF3300"/>
      <name val="Calibri"/>
      <family val="2"/>
      <scheme val="minor"/>
    </font>
    <font>
      <b/>
      <sz val="22"/>
      <color theme="1"/>
      <name val="Arial"/>
      <family val="2"/>
    </font>
    <font>
      <sz val="10"/>
      <color rgb="FFFF0000"/>
      <name val="Calibri"/>
      <family val="2"/>
    </font>
    <font>
      <b/>
      <sz val="12"/>
      <color theme="1"/>
      <name val="Arial"/>
      <family val="2"/>
    </font>
    <font>
      <b/>
      <sz val="9"/>
      <color theme="1"/>
      <name val="Arial"/>
      <family val="2"/>
    </font>
    <font>
      <b/>
      <sz val="14"/>
      <name val="Arial"/>
      <family val="2"/>
    </font>
    <font>
      <b/>
      <sz val="11"/>
      <color theme="1"/>
      <name val="Arial"/>
      <family val="2"/>
    </font>
    <font>
      <sz val="10"/>
      <color rgb="FF00B050"/>
      <name val="Arial"/>
      <family val="2"/>
    </font>
  </fonts>
  <fills count="2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66"/>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EB9C"/>
      </patternFill>
    </fill>
    <fill>
      <patternFill patternType="solid">
        <fgColor rgb="FFFF3300"/>
        <bgColor indexed="64"/>
      </patternFill>
    </fill>
  </fills>
  <borders count="9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top style="thin">
        <color theme="0" tint="-0.24994659260841701"/>
      </top>
      <bottom style="thin">
        <color theme="0" tint="-0.24994659260841701"/>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top/>
      <bottom style="medium">
        <color theme="1" tint="0.499984740745262"/>
      </bottom>
      <diagonal/>
    </border>
    <border>
      <left/>
      <right/>
      <top style="medium">
        <color theme="1" tint="0.499984740745262"/>
      </top>
      <bottom/>
      <diagonal/>
    </border>
    <border>
      <left style="thin">
        <color auto="1"/>
      </left>
      <right/>
      <top style="thin">
        <color auto="1"/>
      </top>
      <bottom style="medium">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diagonal/>
    </border>
    <border>
      <left/>
      <right style="thin">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top style="medium">
        <color indexed="64"/>
      </top>
      <bottom style="thin">
        <color auto="1"/>
      </bottom>
      <diagonal/>
    </border>
    <border>
      <left style="medium">
        <color indexed="64"/>
      </left>
      <right style="medium">
        <color indexed="64"/>
      </right>
      <top style="thin">
        <color indexed="64"/>
      </top>
      <bottom/>
      <diagonal/>
    </border>
    <border>
      <left style="thin">
        <color auto="1"/>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auto="1"/>
      </top>
      <bottom/>
      <diagonal/>
    </border>
    <border>
      <left/>
      <right/>
      <top style="medium">
        <color auto="1"/>
      </top>
      <bottom/>
      <diagonal/>
    </border>
    <border>
      <left/>
      <right style="thin">
        <color indexed="64"/>
      </right>
      <top style="medium">
        <color auto="1"/>
      </top>
      <bottom/>
      <diagonal/>
    </border>
    <border>
      <left style="thin">
        <color auto="1"/>
      </left>
      <right/>
      <top style="medium">
        <color indexed="64"/>
      </top>
      <bottom style="medium">
        <color indexed="64"/>
      </bottom>
      <diagonal/>
    </border>
    <border>
      <left/>
      <right/>
      <top style="thin">
        <color auto="1"/>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style="thin">
        <color auto="1"/>
      </right>
      <top/>
      <bottom/>
      <diagonal/>
    </border>
    <border>
      <left style="thin">
        <color auto="1"/>
      </left>
      <right style="medium">
        <color indexed="64"/>
      </right>
      <top style="thin">
        <color auto="1"/>
      </top>
      <bottom/>
      <diagonal/>
    </border>
    <border>
      <left/>
      <right/>
      <top/>
      <bottom style="thin">
        <color theme="1" tint="0.499984740745262"/>
      </bottom>
      <diagonal/>
    </border>
    <border>
      <left/>
      <right/>
      <top style="thin">
        <color theme="1" tint="0.499984740745262"/>
      </top>
      <bottom/>
      <diagonal/>
    </border>
    <border>
      <left style="thin">
        <color auto="1"/>
      </left>
      <right/>
      <top/>
      <bottom style="medium">
        <color indexed="64"/>
      </bottom>
      <diagonal/>
    </border>
    <border>
      <left style="medium">
        <color auto="1"/>
      </left>
      <right style="thin">
        <color auto="1"/>
      </right>
      <top/>
      <bottom style="thin">
        <color auto="1"/>
      </bottom>
      <diagonal/>
    </border>
    <border>
      <left style="thin">
        <color auto="1"/>
      </left>
      <right style="medium">
        <color indexed="64"/>
      </right>
      <top/>
      <bottom style="thin">
        <color auto="1"/>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auto="1"/>
      </top>
      <bottom/>
      <diagonal/>
    </border>
    <border>
      <left/>
      <right style="medium">
        <color theme="3"/>
      </right>
      <top/>
      <bottom style="medium">
        <color theme="3"/>
      </bottom>
      <diagonal/>
    </border>
    <border>
      <left/>
      <right/>
      <top/>
      <bottom style="medium">
        <color theme="3"/>
      </bottom>
      <diagonal/>
    </border>
    <border>
      <left style="medium">
        <color theme="3"/>
      </left>
      <right/>
      <top/>
      <bottom style="medium">
        <color theme="3"/>
      </bottom>
      <diagonal/>
    </border>
    <border>
      <left/>
      <right style="medium">
        <color theme="3"/>
      </right>
      <top/>
      <bottom/>
      <diagonal/>
    </border>
    <border>
      <left style="medium">
        <color theme="3"/>
      </left>
      <right/>
      <top/>
      <bottom/>
      <diagonal/>
    </border>
    <border>
      <left/>
      <right style="medium">
        <color theme="3"/>
      </right>
      <top style="medium">
        <color theme="3"/>
      </top>
      <bottom/>
      <diagonal/>
    </border>
    <border>
      <left/>
      <right/>
      <top style="medium">
        <color theme="3"/>
      </top>
      <bottom/>
      <diagonal/>
    </border>
    <border>
      <left style="medium">
        <color theme="3"/>
      </left>
      <right/>
      <top style="medium">
        <color theme="3"/>
      </top>
      <bottom/>
      <diagonal/>
    </border>
    <border>
      <left style="medium">
        <color auto="1"/>
      </left>
      <right style="medium">
        <color indexed="64"/>
      </right>
      <top/>
      <bottom style="thin">
        <color auto="1"/>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auto="1"/>
      </left>
      <right style="thin">
        <color auto="1"/>
      </right>
      <top style="thin">
        <color theme="5"/>
      </top>
      <bottom style="thin">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38">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21" fillId="0" borderId="0" applyFont="0" applyFill="0" applyBorder="0" applyAlignment="0" applyProtection="0"/>
    <xf numFmtId="0" fontId="14" fillId="0" borderId="0"/>
    <xf numFmtId="0" fontId="39" fillId="0" borderId="0"/>
    <xf numFmtId="0" fontId="43" fillId="6" borderId="0" applyNumberFormat="0" applyBorder="0" applyAlignment="0" applyProtection="0"/>
    <xf numFmtId="0" fontId="44" fillId="7" borderId="0" applyNumberFormat="0" applyBorder="0" applyAlignment="0" applyProtection="0"/>
    <xf numFmtId="0" fontId="74" fillId="18" borderId="0" applyNumberFormat="0" applyBorder="0" applyAlignment="0" applyProtection="0"/>
    <xf numFmtId="0" fontId="17" fillId="0" borderId="0" applyNumberFormat="0" applyFill="0" applyBorder="0" applyAlignment="0" applyProtection="0"/>
    <xf numFmtId="0" fontId="12" fillId="0" borderId="0"/>
    <xf numFmtId="0" fontId="2" fillId="0" borderId="0"/>
  </cellStyleXfs>
  <cellXfs count="1496">
    <xf numFmtId="0" fontId="0" fillId="0" borderId="0" xfId="0"/>
    <xf numFmtId="0" fontId="24" fillId="0" borderId="0" xfId="0" applyFont="1" applyProtection="1">
      <protection hidden="1"/>
    </xf>
    <xf numFmtId="0" fontId="23" fillId="0" borderId="0" xfId="0" applyFont="1" applyBorder="1" applyAlignment="1" applyProtection="1">
      <alignment vertical="center"/>
      <protection hidden="1"/>
    </xf>
    <xf numFmtId="0" fontId="24" fillId="0" borderId="0" xfId="0" applyNumberFormat="1"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Fill="1" applyAlignment="1" applyProtection="1">
      <alignment vertical="center"/>
      <protection hidden="1"/>
    </xf>
    <xf numFmtId="0" fontId="27" fillId="0" borderId="0" xfId="0" applyFont="1" applyBorder="1" applyAlignment="1" applyProtection="1">
      <alignment vertical="center" wrapText="1"/>
      <protection hidden="1"/>
    </xf>
    <xf numFmtId="0" fontId="24" fillId="0" borderId="0" xfId="0" applyFont="1" applyFill="1" applyProtection="1">
      <protection hidden="1"/>
    </xf>
    <xf numFmtId="0" fontId="24" fillId="0" borderId="0" xfId="0" applyFont="1" applyBorder="1" applyProtection="1">
      <protection hidden="1"/>
    </xf>
    <xf numFmtId="49" fontId="26" fillId="0" borderId="0" xfId="0" applyNumberFormat="1" applyFont="1" applyFill="1" applyBorder="1" applyAlignment="1" applyProtection="1">
      <alignment vertical="center"/>
      <protection hidden="1"/>
    </xf>
    <xf numFmtId="0" fontId="24" fillId="0" borderId="0" xfId="0" applyFont="1" applyFill="1" applyBorder="1" applyProtection="1">
      <protection hidden="1"/>
    </xf>
    <xf numFmtId="0" fontId="23" fillId="0" borderId="0" xfId="0" applyFont="1" applyFill="1" applyAlignment="1" applyProtection="1">
      <alignment horizontal="right" vertical="center" wrapText="1"/>
      <protection hidden="1"/>
    </xf>
    <xf numFmtId="0" fontId="23" fillId="0" borderId="0" xfId="0" applyFont="1" applyFill="1" applyAlignment="1" applyProtection="1">
      <alignment horizontal="center" vertical="center"/>
      <protection hidden="1"/>
    </xf>
    <xf numFmtId="49" fontId="35" fillId="0" borderId="0" xfId="0" applyNumberFormat="1" applyFont="1" applyFill="1" applyBorder="1" applyAlignment="1" applyProtection="1">
      <alignment vertical="center"/>
      <protection hidden="1"/>
    </xf>
    <xf numFmtId="0" fontId="0" fillId="0" borderId="0" xfId="0" applyProtection="1">
      <protection hidden="1"/>
    </xf>
    <xf numFmtId="0" fontId="29" fillId="0" borderId="0" xfId="0" applyFont="1" applyProtection="1">
      <protection hidden="1"/>
    </xf>
    <xf numFmtId="0" fontId="24" fillId="0" borderId="0" xfId="0" applyFont="1" applyFill="1" applyBorder="1" applyAlignment="1" applyProtection="1">
      <alignment horizontal="center" vertical="center"/>
      <protection hidden="1"/>
    </xf>
    <xf numFmtId="0" fontId="31" fillId="0" borderId="0" xfId="0" applyFont="1" applyFill="1" applyBorder="1" applyAlignment="1" applyProtection="1">
      <protection hidden="1"/>
    </xf>
    <xf numFmtId="0" fontId="23" fillId="0" borderId="0" xfId="0" applyFont="1" applyFill="1" applyBorder="1" applyAlignment="1" applyProtection="1">
      <alignment vertical="center"/>
      <protection hidden="1"/>
    </xf>
    <xf numFmtId="49" fontId="23" fillId="0" borderId="0" xfId="0"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left"/>
      <protection hidden="1"/>
    </xf>
    <xf numFmtId="0" fontId="22" fillId="0" borderId="0" xfId="0" applyFont="1" applyFill="1" applyBorder="1" applyAlignment="1" applyProtection="1">
      <alignment horizontal="left"/>
      <protection hidden="1"/>
    </xf>
    <xf numFmtId="0" fontId="28" fillId="0" borderId="0" xfId="0" applyFont="1" applyFill="1" applyBorder="1" applyProtection="1">
      <protection hidden="1"/>
    </xf>
    <xf numFmtId="0" fontId="33" fillId="0" borderId="0" xfId="0" applyFont="1" applyFill="1" applyBorder="1" applyAlignment="1" applyProtection="1">
      <alignment horizontal="right"/>
      <protection hidden="1"/>
    </xf>
    <xf numFmtId="0" fontId="23" fillId="0" borderId="0" xfId="0" applyFont="1" applyAlignment="1" applyProtection="1">
      <alignment horizontal="center" vertical="center" wrapText="1"/>
      <protection hidden="1"/>
    </xf>
    <xf numFmtId="49" fontId="23" fillId="0" borderId="0" xfId="0" applyNumberFormat="1" applyFont="1" applyAlignment="1" applyProtection="1">
      <alignment horizontal="center" vertical="center"/>
      <protection hidden="1"/>
    </xf>
    <xf numFmtId="0" fontId="35" fillId="0" borderId="0" xfId="0" applyNumberFormat="1" applyFont="1" applyFill="1" applyBorder="1" applyAlignment="1" applyProtection="1">
      <alignment vertical="center"/>
      <protection hidden="1"/>
    </xf>
    <xf numFmtId="0" fontId="23" fillId="0" borderId="0" xfId="0" applyFont="1" applyBorder="1" applyAlignment="1" applyProtection="1">
      <alignment horizontal="right" vertical="center"/>
      <protection hidden="1"/>
    </xf>
    <xf numFmtId="0" fontId="24" fillId="0" borderId="0" xfId="0" applyFont="1" applyBorder="1" applyAlignment="1" applyProtection="1">
      <alignment vertical="center"/>
      <protection hidden="1"/>
    </xf>
    <xf numFmtId="0" fontId="24" fillId="0" borderId="0" xfId="0" applyFont="1" applyBorder="1" applyAlignment="1" applyProtection="1">
      <alignment horizontal="left" vertical="center"/>
      <protection hidden="1"/>
    </xf>
    <xf numFmtId="0" fontId="24" fillId="0" borderId="3" xfId="0" applyNumberFormat="1" applyFont="1" applyFill="1" applyBorder="1" applyAlignment="1" applyProtection="1">
      <alignment horizontal="center" vertical="center"/>
      <protection hidden="1"/>
    </xf>
    <xf numFmtId="49" fontId="24" fillId="0" borderId="37" xfId="0" applyNumberFormat="1" applyFont="1" applyFill="1" applyBorder="1" applyAlignment="1" applyProtection="1">
      <alignment horizontal="left" vertical="center" wrapText="1"/>
      <protection hidden="1"/>
    </xf>
    <xf numFmtId="0" fontId="24" fillId="0" borderId="7" xfId="0" applyNumberFormat="1" applyFont="1" applyFill="1" applyBorder="1" applyAlignment="1" applyProtection="1">
      <alignment horizontal="center" vertical="center"/>
      <protection hidden="1"/>
    </xf>
    <xf numFmtId="49" fontId="24" fillId="0" borderId="30" xfId="0" applyNumberFormat="1" applyFont="1" applyFill="1" applyBorder="1" applyAlignment="1" applyProtection="1">
      <alignment horizontal="left" vertical="center" wrapText="1"/>
      <protection hidden="1"/>
    </xf>
    <xf numFmtId="0" fontId="24" fillId="0" borderId="9" xfId="0" applyNumberFormat="1" applyFont="1" applyFill="1" applyBorder="1" applyAlignment="1" applyProtection="1">
      <alignment horizontal="center" vertical="center"/>
      <protection hidden="1"/>
    </xf>
    <xf numFmtId="49" fontId="24" fillId="0" borderId="31" xfId="0" applyNumberFormat="1" applyFont="1" applyFill="1" applyBorder="1" applyAlignment="1" applyProtection="1">
      <alignment horizontal="left" vertical="center" wrapText="1"/>
      <protection hidden="1"/>
    </xf>
    <xf numFmtId="0" fontId="13" fillId="0" borderId="0" xfId="0" applyFont="1" applyAlignment="1" applyProtection="1">
      <alignment vertical="center"/>
      <protection hidden="1"/>
    </xf>
    <xf numFmtId="0" fontId="30" fillId="0" borderId="0" xfId="0" applyFont="1" applyBorder="1" applyAlignment="1" applyProtection="1">
      <alignment vertical="center"/>
      <protection hidden="1"/>
    </xf>
    <xf numFmtId="0" fontId="29" fillId="0" borderId="0" xfId="0" applyFont="1" applyFill="1" applyProtection="1">
      <protection hidden="1"/>
    </xf>
    <xf numFmtId="49" fontId="30" fillId="0" borderId="0" xfId="0" applyNumberFormat="1" applyFont="1" applyFill="1" applyAlignment="1" applyProtection="1">
      <alignment horizontal="center" vertical="center" wrapText="1"/>
      <protection hidden="1"/>
    </xf>
    <xf numFmtId="0" fontId="30" fillId="0" borderId="0" xfId="0" applyFont="1" applyFill="1" applyAlignment="1" applyProtection="1">
      <alignment horizontal="right"/>
      <protection hidden="1"/>
    </xf>
    <xf numFmtId="0" fontId="42" fillId="0" borderId="0" xfId="0" applyFont="1" applyFill="1" applyAlignment="1" applyProtection="1">
      <alignment horizontal="center" vertical="center"/>
      <protection hidden="1"/>
    </xf>
    <xf numFmtId="0" fontId="29" fillId="0" borderId="0" xfId="0" applyFont="1" applyFill="1" applyAlignment="1" applyProtection="1">
      <alignment horizontal="center" vertical="center"/>
      <protection hidden="1"/>
    </xf>
    <xf numFmtId="49" fontId="36"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vertical="center"/>
      <protection hidden="1"/>
    </xf>
    <xf numFmtId="0" fontId="30" fillId="0" borderId="0" xfId="0" applyFont="1" applyFill="1" applyBorder="1" applyAlignment="1" applyProtection="1">
      <protection hidden="1"/>
    </xf>
    <xf numFmtId="0" fontId="35" fillId="0" borderId="0" xfId="0" applyFont="1" applyFill="1" applyBorder="1" applyAlignment="1" applyProtection="1">
      <alignment vertical="center"/>
      <protection hidden="1"/>
    </xf>
    <xf numFmtId="49" fontId="46" fillId="0" borderId="0" xfId="0" applyNumberFormat="1" applyFont="1" applyFill="1" applyBorder="1" applyAlignment="1" applyProtection="1">
      <alignment vertical="center"/>
      <protection hidden="1"/>
    </xf>
    <xf numFmtId="49" fontId="23" fillId="0" borderId="0" xfId="0" applyNumberFormat="1" applyFont="1" applyAlignment="1" applyProtection="1">
      <alignment horizontal="right" vertical="top"/>
      <protection hidden="1"/>
    </xf>
    <xf numFmtId="49" fontId="23" fillId="0" borderId="0" xfId="0" applyNumberFormat="1" applyFont="1" applyAlignment="1" applyProtection="1">
      <alignment vertical="top"/>
      <protection hidden="1"/>
    </xf>
    <xf numFmtId="0" fontId="24" fillId="0" borderId="0" xfId="0" applyFont="1" applyAlignment="1" applyProtection="1">
      <alignment horizontal="center" vertical="center"/>
      <protection hidden="1"/>
    </xf>
    <xf numFmtId="0" fontId="23" fillId="0" borderId="0" xfId="0" applyFont="1" applyBorder="1" applyAlignment="1" applyProtection="1">
      <alignment horizontal="left" vertical="center"/>
      <protection hidden="1"/>
    </xf>
    <xf numFmtId="0" fontId="23" fillId="0" borderId="0" xfId="0" applyFont="1" applyAlignment="1" applyProtection="1">
      <alignment horizontal="left" vertical="center"/>
      <protection hidden="1"/>
    </xf>
    <xf numFmtId="2" fontId="28" fillId="0" borderId="0" xfId="0" applyNumberFormat="1" applyFont="1" applyFill="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41" fillId="0" borderId="0" xfId="0" applyFont="1" applyBorder="1" applyAlignment="1" applyProtection="1">
      <alignment horizontal="left" vertical="center"/>
      <protection hidden="1"/>
    </xf>
    <xf numFmtId="0" fontId="24" fillId="0" borderId="0" xfId="0" applyNumberFormat="1" applyFont="1" applyFill="1" applyBorder="1" applyAlignment="1" applyProtection="1">
      <alignment horizontal="left" vertical="center"/>
      <protection hidden="1"/>
    </xf>
    <xf numFmtId="0" fontId="24" fillId="0" borderId="0" xfId="0" applyFont="1" applyAlignment="1" applyProtection="1">
      <alignment horizontal="center"/>
      <protection hidden="1"/>
    </xf>
    <xf numFmtId="0" fontId="48" fillId="6" borderId="0" xfId="32" applyFont="1" applyBorder="1" applyAlignment="1" applyProtection="1">
      <alignment horizontal="center" vertical="center"/>
      <protection hidden="1"/>
    </xf>
    <xf numFmtId="0" fontId="49" fillId="7" borderId="0" xfId="33" applyFont="1" applyAlignment="1" applyProtection="1">
      <alignment horizontal="center" vertical="center"/>
      <protection hidden="1"/>
    </xf>
    <xf numFmtId="0" fontId="24" fillId="0" borderId="0" xfId="0" applyFont="1" applyBorder="1" applyAlignment="1" applyProtection="1">
      <alignment horizontal="left"/>
      <protection hidden="1"/>
    </xf>
    <xf numFmtId="0" fontId="23" fillId="0" borderId="0" xfId="0" applyFont="1" applyFill="1" applyBorder="1" applyAlignment="1" applyProtection="1">
      <alignment horizontal="left" vertical="center"/>
      <protection hidden="1"/>
    </xf>
    <xf numFmtId="0" fontId="23" fillId="0" borderId="0" xfId="0" applyFont="1" applyBorder="1" applyAlignment="1" applyProtection="1">
      <alignment horizontal="center" vertical="center" wrapText="1"/>
      <protection hidden="1"/>
    </xf>
    <xf numFmtId="0" fontId="23" fillId="0" borderId="0" xfId="0" applyFont="1" applyBorder="1" applyAlignment="1" applyProtection="1">
      <alignment vertical="center" wrapText="1"/>
      <protection hidden="1"/>
    </xf>
    <xf numFmtId="0" fontId="23" fillId="3" borderId="0" xfId="0" applyFont="1" applyFill="1" applyBorder="1" applyAlignment="1" applyProtection="1">
      <alignment horizontal="center" vertical="center"/>
      <protection hidden="1"/>
    </xf>
    <xf numFmtId="2" fontId="32" fillId="3" borderId="0" xfId="0" applyNumberFormat="1" applyFont="1" applyFill="1" applyBorder="1" applyAlignment="1" applyProtection="1">
      <alignment horizontal="center" vertical="center"/>
      <protection hidden="1"/>
    </xf>
    <xf numFmtId="0" fontId="23" fillId="3" borderId="0" xfId="0" applyFont="1" applyFill="1" applyBorder="1" applyProtection="1">
      <protection hidden="1"/>
    </xf>
    <xf numFmtId="0" fontId="23" fillId="0" borderId="0" xfId="0" applyFont="1" applyBorder="1" applyProtection="1">
      <protection hidden="1"/>
    </xf>
    <xf numFmtId="0" fontId="32" fillId="0" borderId="0" xfId="0" applyFont="1" applyFill="1" applyBorder="1" applyAlignment="1" applyProtection="1">
      <alignment vertical="center"/>
      <protection hidden="1"/>
    </xf>
    <xf numFmtId="49" fontId="24" fillId="8" borderId="4" xfId="0" applyNumberFormat="1" applyFont="1" applyFill="1" applyBorder="1" applyAlignment="1" applyProtection="1">
      <alignment vertical="center" wrapText="1"/>
      <protection locked="0"/>
    </xf>
    <xf numFmtId="49" fontId="24" fillId="8" borderId="1" xfId="0" applyNumberFormat="1" applyFont="1" applyFill="1" applyBorder="1" applyAlignment="1" applyProtection="1">
      <alignment vertical="center" wrapText="1"/>
      <protection locked="0"/>
    </xf>
    <xf numFmtId="49" fontId="24" fillId="8" borderId="10" xfId="0" applyNumberFormat="1" applyFont="1" applyFill="1" applyBorder="1" applyAlignment="1" applyProtection="1">
      <alignment vertical="center" wrapText="1"/>
      <protection locked="0"/>
    </xf>
    <xf numFmtId="0" fontId="24" fillId="8" borderId="3" xfId="0" applyFont="1" applyFill="1" applyBorder="1" applyAlignment="1" applyProtection="1">
      <alignment horizontal="center" vertical="center"/>
      <protection locked="0"/>
    </xf>
    <xf numFmtId="0" fontId="24" fillId="8" borderId="4" xfId="0" applyFont="1" applyFill="1" applyBorder="1" applyAlignment="1" applyProtection="1">
      <alignment horizontal="center" vertical="center"/>
      <protection locked="0"/>
    </xf>
    <xf numFmtId="0" fontId="24" fillId="8" borderId="5" xfId="0" applyFont="1" applyFill="1" applyBorder="1" applyAlignment="1" applyProtection="1">
      <alignment horizontal="center" vertical="center"/>
      <protection locked="0"/>
    </xf>
    <xf numFmtId="0" fontId="24" fillId="8" borderId="36" xfId="0" applyFont="1" applyFill="1" applyBorder="1" applyAlignment="1" applyProtection="1">
      <alignment horizontal="center" vertical="center"/>
      <protection locked="0"/>
    </xf>
    <xf numFmtId="0" fontId="24" fillId="8" borderId="37" xfId="0" applyFont="1" applyFill="1" applyBorder="1" applyAlignment="1" applyProtection="1">
      <alignment horizontal="center" vertical="center"/>
      <protection locked="0"/>
    </xf>
    <xf numFmtId="0" fontId="24" fillId="8" borderId="35" xfId="0" applyFont="1" applyFill="1" applyBorder="1" applyAlignment="1" applyProtection="1">
      <alignment horizontal="center" vertical="center"/>
      <protection locked="0"/>
    </xf>
    <xf numFmtId="0" fontId="24" fillId="8" borderId="6" xfId="0" applyFont="1" applyFill="1" applyBorder="1" applyAlignment="1" applyProtection="1">
      <alignment horizontal="center" vertical="center"/>
      <protection locked="0"/>
    </xf>
    <xf numFmtId="0" fontId="24" fillId="8" borderId="7" xfId="0" applyFont="1" applyFill="1" applyBorder="1" applyAlignment="1" applyProtection="1">
      <alignment horizontal="center" vertical="center"/>
      <protection locked="0"/>
    </xf>
    <xf numFmtId="0" fontId="24" fillId="8" borderId="8" xfId="0" applyFont="1" applyFill="1" applyBorder="1" applyAlignment="1" applyProtection="1">
      <alignment horizontal="center" vertical="center"/>
      <protection locked="0"/>
    </xf>
    <xf numFmtId="0" fontId="24" fillId="8" borderId="30" xfId="0" applyFont="1" applyFill="1" applyBorder="1" applyAlignment="1" applyProtection="1">
      <alignment horizontal="center" vertical="center"/>
      <protection locked="0"/>
    </xf>
    <xf numFmtId="0" fontId="24" fillId="8" borderId="26" xfId="0" applyFont="1" applyFill="1" applyBorder="1" applyAlignment="1" applyProtection="1">
      <alignment horizontal="center" vertical="center"/>
      <protection locked="0"/>
    </xf>
    <xf numFmtId="0" fontId="24" fillId="8" borderId="25" xfId="0" applyFont="1" applyFill="1" applyBorder="1" applyAlignment="1" applyProtection="1">
      <alignment horizontal="center" vertical="center"/>
      <protection locked="0"/>
    </xf>
    <xf numFmtId="0" fontId="24" fillId="8" borderId="27" xfId="0" applyFont="1" applyFill="1" applyBorder="1" applyAlignment="1" applyProtection="1">
      <alignment horizontal="center" vertical="center"/>
      <protection locked="0"/>
    </xf>
    <xf numFmtId="0" fontId="24" fillId="8" borderId="20" xfId="0" applyFont="1" applyFill="1" applyBorder="1" applyAlignment="1" applyProtection="1">
      <alignment horizontal="center" vertical="center"/>
      <protection locked="0"/>
    </xf>
    <xf numFmtId="0" fontId="24" fillId="8" borderId="21" xfId="0" applyFont="1" applyFill="1" applyBorder="1" applyAlignment="1" applyProtection="1">
      <alignment horizontal="center" vertical="center"/>
      <protection locked="0"/>
    </xf>
    <xf numFmtId="0" fontId="24" fillId="8" borderId="28" xfId="0" applyFont="1" applyFill="1" applyBorder="1" applyAlignment="1" applyProtection="1">
      <alignment horizontal="center" vertical="center"/>
      <protection locked="0"/>
    </xf>
    <xf numFmtId="0" fontId="24" fillId="8" borderId="29" xfId="0" applyFont="1" applyFill="1" applyBorder="1" applyAlignment="1" applyProtection="1">
      <alignment horizontal="center" vertical="center"/>
      <protection locked="0"/>
    </xf>
    <xf numFmtId="0" fontId="24" fillId="8" borderId="18" xfId="0" applyFont="1" applyFill="1" applyBorder="1" applyAlignment="1" applyProtection="1">
      <alignment horizontal="center" vertical="center"/>
      <protection locked="0"/>
    </xf>
    <xf numFmtId="0" fontId="24" fillId="8" borderId="17" xfId="0" applyFont="1" applyFill="1" applyBorder="1" applyAlignment="1" applyProtection="1">
      <alignment horizontal="center" vertical="center"/>
      <protection locked="0"/>
    </xf>
    <xf numFmtId="0" fontId="24" fillId="8" borderId="9" xfId="0" applyFont="1" applyFill="1" applyBorder="1" applyAlignment="1" applyProtection="1">
      <alignment horizontal="center" vertical="center"/>
      <protection locked="0"/>
    </xf>
    <xf numFmtId="0" fontId="24" fillId="8" borderId="10" xfId="0" applyFont="1" applyFill="1" applyBorder="1" applyAlignment="1" applyProtection="1">
      <alignment horizontal="center" vertical="center"/>
      <protection locked="0"/>
    </xf>
    <xf numFmtId="0" fontId="24" fillId="8" borderId="31" xfId="0" applyFont="1" applyFill="1" applyBorder="1" applyAlignment="1" applyProtection="1">
      <alignment horizontal="center" vertical="center"/>
      <protection locked="0"/>
    </xf>
    <xf numFmtId="0" fontId="24" fillId="8" borderId="34" xfId="0" applyFont="1" applyFill="1" applyBorder="1" applyAlignment="1" applyProtection="1">
      <alignment horizontal="center" vertical="center"/>
      <protection locked="0"/>
    </xf>
    <xf numFmtId="0" fontId="24" fillId="8" borderId="39" xfId="0" applyFont="1" applyFill="1" applyBorder="1" applyAlignment="1" applyProtection="1">
      <alignment horizontal="center" vertical="center"/>
      <protection locked="0"/>
    </xf>
    <xf numFmtId="0" fontId="24" fillId="0" borderId="0" xfId="0" applyFont="1" applyFill="1" applyBorder="1" applyAlignment="1" applyProtection="1">
      <protection hidden="1"/>
    </xf>
    <xf numFmtId="0" fontId="23" fillId="0" borderId="0" xfId="0" applyFont="1" applyFill="1" applyBorder="1" applyAlignment="1" applyProtection="1">
      <alignment horizontal="right" vertical="center"/>
      <protection hidden="1"/>
    </xf>
    <xf numFmtId="14" fontId="25" fillId="0" borderId="0" xfId="0" applyNumberFormat="1" applyFont="1" applyFill="1" applyBorder="1" applyAlignment="1" applyProtection="1">
      <protection hidden="1"/>
    </xf>
    <xf numFmtId="0" fontId="22" fillId="0" borderId="0" xfId="0" applyFont="1" applyFill="1" applyBorder="1" applyAlignment="1" applyProtection="1">
      <protection hidden="1"/>
    </xf>
    <xf numFmtId="0" fontId="0" fillId="0" borderId="0" xfId="0" applyFill="1" applyAlignment="1" applyProtection="1">
      <alignment horizontal="center"/>
      <protection hidden="1"/>
    </xf>
    <xf numFmtId="0" fontId="24" fillId="0" borderId="33" xfId="0" applyFont="1" applyFill="1" applyBorder="1" applyAlignment="1" applyProtection="1">
      <alignment horizontal="center"/>
      <protection hidden="1"/>
    </xf>
    <xf numFmtId="0" fontId="22" fillId="0" borderId="33" xfId="0" applyFont="1" applyFill="1" applyBorder="1" applyAlignment="1" applyProtection="1">
      <alignment horizontal="left"/>
      <protection hidden="1"/>
    </xf>
    <xf numFmtId="0" fontId="0" fillId="0" borderId="0" xfId="0" applyFill="1" applyBorder="1" applyProtection="1">
      <protection hidden="1"/>
    </xf>
    <xf numFmtId="0" fontId="0" fillId="0" borderId="0" xfId="0" applyAlignment="1" applyProtection="1">
      <alignment horizontal="center"/>
      <protection hidden="1"/>
    </xf>
    <xf numFmtId="0" fontId="24" fillId="0" borderId="0" xfId="0" applyNumberFormat="1" applyFont="1" applyFill="1" applyBorder="1" applyAlignment="1" applyProtection="1">
      <alignment vertical="center"/>
      <protection hidden="1"/>
    </xf>
    <xf numFmtId="0" fontId="40" fillId="0" borderId="0" xfId="0" applyFont="1" applyProtection="1">
      <protection hidden="1"/>
    </xf>
    <xf numFmtId="0" fontId="0" fillId="0" borderId="0" xfId="0" applyAlignment="1" applyProtection="1">
      <alignment vertical="center"/>
      <protection hidden="1"/>
    </xf>
    <xf numFmtId="0" fontId="38" fillId="0" borderId="0" xfId="30" applyFont="1" applyAlignment="1" applyProtection="1">
      <protection hidden="1"/>
    </xf>
    <xf numFmtId="0" fontId="38" fillId="0" borderId="0" xfId="30" applyFont="1" applyAlignment="1" applyProtection="1">
      <alignment vertical="center"/>
      <protection hidden="1"/>
    </xf>
    <xf numFmtId="165" fontId="24" fillId="0" borderId="0" xfId="0" applyNumberFormat="1" applyFont="1" applyFill="1" applyBorder="1" applyAlignment="1" applyProtection="1">
      <alignment vertical="center"/>
      <protection hidden="1"/>
    </xf>
    <xf numFmtId="9" fontId="24" fillId="0" borderId="0" xfId="29" applyFont="1" applyFill="1" applyBorder="1" applyAlignment="1" applyProtection="1">
      <alignment horizontal="left" vertical="center"/>
      <protection hidden="1"/>
    </xf>
    <xf numFmtId="0" fontId="38" fillId="0" borderId="0" xfId="30" applyFont="1" applyAlignment="1" applyProtection="1">
      <alignment vertical="top"/>
      <protection hidden="1"/>
    </xf>
    <xf numFmtId="0" fontId="40" fillId="0" borderId="0" xfId="0" applyFont="1" applyAlignment="1" applyProtection="1">
      <alignment horizontal="left" vertical="top"/>
      <protection hidden="1"/>
    </xf>
    <xf numFmtId="0" fontId="35" fillId="0" borderId="0" xfId="0" applyFont="1" applyFill="1" applyBorder="1" applyAlignment="1" applyProtection="1">
      <alignment horizontal="right" vertical="center"/>
      <protection hidden="1"/>
    </xf>
    <xf numFmtId="0" fontId="23" fillId="0" borderId="0" xfId="0" applyFont="1" applyFill="1" applyBorder="1" applyProtection="1">
      <protection hidden="1"/>
    </xf>
    <xf numFmtId="9" fontId="0" fillId="0" borderId="0" xfId="0" applyNumberFormat="1" applyProtection="1">
      <protection hidden="1"/>
    </xf>
    <xf numFmtId="9" fontId="16" fillId="0" borderId="0" xfId="29" applyFont="1" applyFill="1" applyBorder="1" applyAlignment="1" applyProtection="1">
      <alignment horizontal="center"/>
      <protection hidden="1"/>
    </xf>
    <xf numFmtId="9" fontId="16" fillId="0" borderId="0" xfId="0" applyNumberFormat="1" applyFont="1" applyFill="1" applyBorder="1" applyProtection="1">
      <protection hidden="1"/>
    </xf>
    <xf numFmtId="0" fontId="0" fillId="0" borderId="0" xfId="0" applyBorder="1" applyAlignment="1" applyProtection="1">
      <alignment vertical="center"/>
      <protection hidden="1"/>
    </xf>
    <xf numFmtId="49" fontId="24" fillId="8" borderId="1" xfId="0" applyNumberFormat="1" applyFont="1" applyFill="1" applyBorder="1" applyAlignment="1" applyProtection="1">
      <alignment vertical="center" wrapText="1" shrinkToFit="1"/>
      <protection locked="0"/>
    </xf>
    <xf numFmtId="0" fontId="24" fillId="8" borderId="1" xfId="0" applyFont="1" applyFill="1" applyBorder="1" applyAlignment="1" applyProtection="1">
      <alignment horizontal="center" vertical="center" wrapText="1" shrinkToFit="1"/>
      <protection locked="0"/>
    </xf>
    <xf numFmtId="9" fontId="24" fillId="8" borderId="1" xfId="0" applyNumberFormat="1" applyFont="1" applyFill="1" applyBorder="1" applyAlignment="1" applyProtection="1">
      <alignment horizontal="center" vertical="center" wrapText="1" shrinkToFit="1"/>
      <protection locked="0"/>
    </xf>
    <xf numFmtId="14" fontId="24" fillId="8" borderId="1" xfId="0" applyNumberFormat="1" applyFont="1" applyFill="1" applyBorder="1" applyAlignment="1" applyProtection="1">
      <alignment horizontal="center" vertical="center" wrapText="1" shrinkToFit="1"/>
      <protection locked="0"/>
    </xf>
    <xf numFmtId="0" fontId="13" fillId="0" borderId="0" xfId="0" applyFont="1" applyAlignment="1" applyProtection="1">
      <alignment horizontal="left" vertical="center"/>
      <protection hidden="1"/>
    </xf>
    <xf numFmtId="0" fontId="24"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0" fillId="0" borderId="22" xfId="0" applyFont="1" applyFill="1" applyBorder="1" applyAlignment="1" applyProtection="1">
      <alignment horizontal="center" vertical="center"/>
      <protection hidden="1"/>
    </xf>
    <xf numFmtId="0" fontId="30" fillId="0" borderId="15" xfId="0" applyFont="1" applyFill="1" applyBorder="1" applyAlignment="1" applyProtection="1">
      <alignment horizontal="center" vertical="center"/>
      <protection hidden="1"/>
    </xf>
    <xf numFmtId="0" fontId="42" fillId="0" borderId="23" xfId="0" applyFont="1" applyFill="1" applyBorder="1" applyAlignment="1" applyProtection="1">
      <alignment horizontal="center" vertical="center"/>
      <protection hidden="1"/>
    </xf>
    <xf numFmtId="0" fontId="42" fillId="0" borderId="11" xfId="0" applyFont="1" applyFill="1" applyBorder="1" applyAlignment="1" applyProtection="1">
      <alignment horizontal="center" vertical="center"/>
      <protection hidden="1"/>
    </xf>
    <xf numFmtId="0" fontId="42" fillId="0" borderId="24" xfId="0" applyFont="1" applyFill="1" applyBorder="1" applyAlignment="1" applyProtection="1">
      <alignment horizontal="center" vertical="center"/>
      <protection hidden="1"/>
    </xf>
    <xf numFmtId="0" fontId="30" fillId="0" borderId="0" xfId="0" applyFont="1" applyFill="1" applyAlignment="1" applyProtection="1">
      <alignment horizontal="center" vertical="center"/>
      <protection hidden="1"/>
    </xf>
    <xf numFmtId="0" fontId="37" fillId="0" borderId="0" xfId="0" applyFont="1" applyProtection="1">
      <protection hidden="1"/>
    </xf>
    <xf numFmtId="0" fontId="37" fillId="0" borderId="0" xfId="0" applyFont="1" applyFill="1" applyBorder="1" applyAlignment="1" applyProtection="1">
      <alignment vertical="center"/>
      <protection hidden="1"/>
    </xf>
    <xf numFmtId="0" fontId="53" fillId="0" borderId="0" xfId="0" applyFont="1" applyBorder="1" applyProtection="1">
      <protection hidden="1"/>
    </xf>
    <xf numFmtId="49" fontId="24" fillId="0" borderId="0" xfId="0" applyNumberFormat="1" applyFont="1" applyFill="1" applyBorder="1" applyAlignment="1" applyProtection="1">
      <alignment horizontal="left" vertical="center" wrapText="1"/>
      <protection hidden="1"/>
    </xf>
    <xf numFmtId="0" fontId="30" fillId="0" borderId="19" xfId="0" applyFont="1" applyFill="1" applyBorder="1" applyAlignment="1" applyProtection="1">
      <alignment horizontal="center" vertical="center"/>
      <protection hidden="1"/>
    </xf>
    <xf numFmtId="0" fontId="30" fillId="0" borderId="20" xfId="0" applyFont="1" applyFill="1" applyBorder="1" applyAlignment="1" applyProtection="1">
      <alignment horizontal="center" vertical="center"/>
      <protection hidden="1"/>
    </xf>
    <xf numFmtId="0" fontId="30" fillId="0" borderId="21" xfId="0" applyFont="1" applyFill="1" applyBorder="1" applyAlignment="1" applyProtection="1">
      <alignment horizontal="center" vertical="center"/>
      <protection hidden="1"/>
    </xf>
    <xf numFmtId="0" fontId="29" fillId="0" borderId="19"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0" xfId="0" applyFont="1" applyBorder="1" applyProtection="1">
      <protection hidden="1"/>
    </xf>
    <xf numFmtId="0" fontId="29" fillId="0" borderId="23" xfId="0" applyFont="1" applyBorder="1" applyAlignment="1" applyProtection="1">
      <alignment horizontal="center" vertical="center"/>
      <protection hidden="1"/>
    </xf>
    <xf numFmtId="0" fontId="29" fillId="0" borderId="11" xfId="0" applyFont="1" applyBorder="1" applyProtection="1">
      <protection hidden="1"/>
    </xf>
    <xf numFmtId="0" fontId="24" fillId="0" borderId="0" xfId="0" applyFont="1" applyBorder="1" applyAlignment="1" applyProtection="1">
      <alignment vertical="center" wrapText="1"/>
      <protection hidden="1"/>
    </xf>
    <xf numFmtId="0" fontId="23" fillId="0" borderId="0" xfId="0" applyFont="1" applyFill="1" applyAlignment="1" applyProtection="1">
      <alignment horizontal="right" vertical="center"/>
      <protection hidden="1"/>
    </xf>
    <xf numFmtId="0" fontId="41" fillId="0" borderId="0" xfId="0" applyFont="1" applyBorder="1" applyAlignment="1" applyProtection="1">
      <alignment wrapText="1"/>
      <protection hidden="1"/>
    </xf>
    <xf numFmtId="0" fontId="24" fillId="0" borderId="0" xfId="0" applyFont="1" applyFill="1" applyBorder="1" applyAlignment="1" applyProtection="1">
      <alignment vertical="center" wrapText="1"/>
      <protection hidden="1"/>
    </xf>
    <xf numFmtId="0" fontId="23" fillId="0" borderId="40" xfId="0" applyFont="1" applyFill="1" applyBorder="1" applyAlignment="1" applyProtection="1">
      <alignment horizontal="center" vertical="center" wrapText="1"/>
      <protection hidden="1"/>
    </xf>
    <xf numFmtId="0" fontId="27" fillId="0" borderId="0" xfId="0" applyFont="1" applyFill="1" applyBorder="1" applyAlignment="1" applyProtection="1">
      <alignment vertical="center"/>
      <protection hidden="1"/>
    </xf>
    <xf numFmtId="0" fontId="41" fillId="0" borderId="0" xfId="0" applyFont="1" applyFill="1" applyAlignment="1" applyProtection="1">
      <alignment horizontal="left" vertical="center"/>
      <protection hidden="1"/>
    </xf>
    <xf numFmtId="0" fontId="27" fillId="0" borderId="0" xfId="0" applyFont="1" applyBorder="1" applyAlignment="1" applyProtection="1">
      <alignment horizontal="left" vertical="center"/>
      <protection hidden="1"/>
    </xf>
    <xf numFmtId="0" fontId="55" fillId="0" borderId="0" xfId="0" applyFont="1" applyFill="1" applyAlignment="1" applyProtection="1">
      <alignment horizontal="left" vertical="center"/>
      <protection hidden="1"/>
    </xf>
    <xf numFmtId="0" fontId="24" fillId="12" borderId="0" xfId="0" applyFont="1" applyFill="1" applyProtection="1">
      <protection hidden="1"/>
    </xf>
    <xf numFmtId="0" fontId="23" fillId="12" borderId="0" xfId="0" applyFont="1" applyFill="1" applyBorder="1" applyProtection="1">
      <protection hidden="1"/>
    </xf>
    <xf numFmtId="0" fontId="30" fillId="12" borderId="0" xfId="0" applyFont="1" applyFill="1" applyProtection="1">
      <protection hidden="1"/>
    </xf>
    <xf numFmtId="0" fontId="30" fillId="12" borderId="0" xfId="0" applyFont="1" applyFill="1" applyAlignment="1" applyProtection="1">
      <alignment vertical="center"/>
      <protection hidden="1"/>
    </xf>
    <xf numFmtId="2" fontId="30" fillId="12" borderId="0" xfId="0" applyNumberFormat="1" applyFont="1" applyFill="1" applyAlignment="1" applyProtection="1">
      <alignment vertical="center"/>
      <protection hidden="1"/>
    </xf>
    <xf numFmtId="0" fontId="23" fillId="12" borderId="0" xfId="0" applyFont="1" applyFill="1" applyBorder="1" applyAlignment="1" applyProtection="1">
      <alignment horizontal="center" vertical="center" wrapText="1"/>
      <protection hidden="1"/>
    </xf>
    <xf numFmtId="0" fontId="30" fillId="8" borderId="40" xfId="0" applyFont="1" applyFill="1" applyBorder="1" applyAlignment="1" applyProtection="1">
      <alignment horizontal="center" vertical="center" textRotation="90"/>
      <protection locked="0"/>
    </xf>
    <xf numFmtId="0" fontId="30" fillId="8" borderId="41" xfId="0" applyFont="1" applyFill="1" applyBorder="1" applyAlignment="1" applyProtection="1">
      <alignment horizontal="center" vertical="center" textRotation="90"/>
      <protection locked="0"/>
    </xf>
    <xf numFmtId="0" fontId="30" fillId="8" borderId="42" xfId="0" applyFont="1" applyFill="1" applyBorder="1" applyAlignment="1" applyProtection="1">
      <alignment horizontal="center" vertical="center" textRotation="90"/>
      <protection locked="0"/>
    </xf>
    <xf numFmtId="0" fontId="30" fillId="8" borderId="43" xfId="0" applyFont="1" applyFill="1" applyBorder="1" applyAlignment="1" applyProtection="1">
      <alignment horizontal="center" vertical="center" textRotation="90"/>
      <protection locked="0"/>
    </xf>
    <xf numFmtId="0" fontId="24" fillId="0" borderId="0" xfId="0" applyFont="1" applyAlignment="1" applyProtection="1">
      <protection hidden="1"/>
    </xf>
    <xf numFmtId="0" fontId="30" fillId="11" borderId="0" xfId="0" applyFont="1" applyFill="1" applyAlignment="1" applyProtection="1">
      <alignment vertical="center"/>
      <protection hidden="1"/>
    </xf>
    <xf numFmtId="2" fontId="30" fillId="11" borderId="0" xfId="0" applyNumberFormat="1" applyFont="1" applyFill="1" applyAlignment="1" applyProtection="1">
      <alignment vertical="center"/>
      <protection hidden="1"/>
    </xf>
    <xf numFmtId="0" fontId="30" fillId="11" borderId="0" xfId="0" applyFont="1" applyFill="1" applyAlignment="1" applyProtection="1">
      <alignment horizontal="center" vertical="center"/>
      <protection hidden="1"/>
    </xf>
    <xf numFmtId="0" fontId="57" fillId="12" borderId="0" xfId="0" applyFont="1" applyFill="1" applyAlignment="1" applyProtection="1">
      <alignment horizontal="center" vertical="center"/>
      <protection hidden="1"/>
    </xf>
    <xf numFmtId="1" fontId="30" fillId="11" borderId="0" xfId="0" applyNumberFormat="1" applyFont="1" applyFill="1" applyAlignment="1" applyProtection="1">
      <alignment horizontal="center" vertical="center"/>
      <protection hidden="1"/>
    </xf>
    <xf numFmtId="0" fontId="41" fillId="0" borderId="0" xfId="0" applyFont="1" applyAlignment="1" applyProtection="1">
      <alignment horizontal="left" vertical="center"/>
      <protection hidden="1"/>
    </xf>
    <xf numFmtId="0" fontId="30" fillId="12" borderId="0" xfId="0" applyFont="1" applyFill="1" applyAlignment="1" applyProtection="1">
      <alignment horizontal="center" vertical="center"/>
      <protection hidden="1"/>
    </xf>
    <xf numFmtId="0" fontId="35" fillId="0" borderId="0"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top"/>
      <protection hidden="1"/>
    </xf>
    <xf numFmtId="0" fontId="41" fillId="0" borderId="0" xfId="0" applyFont="1" applyBorder="1" applyAlignment="1" applyProtection="1">
      <alignment vertical="center"/>
      <protection hidden="1"/>
    </xf>
    <xf numFmtId="0" fontId="24" fillId="0" borderId="0" xfId="0" applyFont="1" applyBorder="1" applyAlignment="1" applyProtection="1">
      <protection hidden="1"/>
    </xf>
    <xf numFmtId="9" fontId="24" fillId="0" borderId="0" xfId="0" applyNumberFormat="1" applyFont="1" applyFill="1" applyBorder="1" applyAlignment="1" applyProtection="1">
      <alignment horizontal="center" vertical="center"/>
      <protection hidden="1"/>
    </xf>
    <xf numFmtId="0" fontId="0" fillId="0" borderId="0" xfId="0" applyNumberFormat="1" applyProtection="1">
      <protection hidden="1"/>
    </xf>
    <xf numFmtId="0" fontId="23" fillId="10" borderId="1" xfId="0" applyFont="1" applyFill="1" applyBorder="1" applyAlignment="1" applyProtection="1">
      <alignment horizontal="center" vertical="center" wrapText="1" shrinkToFit="1"/>
      <protection hidden="1"/>
    </xf>
    <xf numFmtId="0" fontId="23" fillId="15" borderId="1" xfId="0" applyFont="1" applyFill="1" applyBorder="1" applyAlignment="1" applyProtection="1">
      <alignment horizontal="center" vertical="center" wrapText="1" shrinkToFit="1"/>
      <protection hidden="1"/>
    </xf>
    <xf numFmtId="0" fontId="23" fillId="16" borderId="1" xfId="0" applyFont="1" applyFill="1" applyBorder="1" applyAlignment="1" applyProtection="1">
      <alignment horizontal="center" vertical="center" wrapText="1" shrinkToFit="1"/>
      <protection hidden="1"/>
    </xf>
    <xf numFmtId="0" fontId="23" fillId="14" borderId="1" xfId="0" applyFont="1" applyFill="1" applyBorder="1" applyAlignment="1" applyProtection="1">
      <alignment horizontal="center" vertical="center" wrapText="1" shrinkToFit="1"/>
      <protection hidden="1"/>
    </xf>
    <xf numFmtId="0" fontId="16" fillId="0" borderId="0" xfId="0" applyFont="1" applyProtection="1">
      <protection hidden="1"/>
    </xf>
    <xf numFmtId="0" fontId="51" fillId="0" borderId="0" xfId="0" applyFont="1" applyProtection="1">
      <protection hidden="1"/>
    </xf>
    <xf numFmtId="0" fontId="59" fillId="0" borderId="0" xfId="0" applyFont="1" applyProtection="1">
      <protection hidden="1"/>
    </xf>
    <xf numFmtId="0" fontId="0" fillId="15" borderId="0" xfId="0" applyFill="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4" borderId="0" xfId="0" applyFill="1" applyAlignment="1" applyProtection="1">
      <alignment horizontal="center" vertical="center"/>
      <protection hidden="1"/>
    </xf>
    <xf numFmtId="0" fontId="0" fillId="16" borderId="0" xfId="0" applyFill="1" applyAlignment="1" applyProtection="1">
      <alignment horizontal="center" vertical="center"/>
      <protection hidden="1"/>
    </xf>
    <xf numFmtId="166" fontId="0" fillId="0" borderId="0" xfId="0" applyNumberFormat="1" applyAlignment="1" applyProtection="1">
      <alignment horizontal="center" vertical="center"/>
      <protection hidden="1"/>
    </xf>
    <xf numFmtId="0" fontId="0" fillId="0" borderId="0" xfId="0" applyAlignment="1" applyProtection="1">
      <alignment vertical="top"/>
      <protection hidden="1"/>
    </xf>
    <xf numFmtId="0" fontId="35" fillId="0" borderId="0" xfId="0" applyFont="1" applyFill="1" applyBorder="1" applyAlignment="1" applyProtection="1">
      <alignment horizontal="center" vertical="center" wrapText="1" shrinkToFit="1"/>
      <protection hidden="1"/>
    </xf>
    <xf numFmtId="0" fontId="36" fillId="0" borderId="0" xfId="0" applyNumberFormat="1" applyFont="1" applyFill="1" applyBorder="1" applyAlignment="1" applyProtection="1">
      <alignment horizontal="center" vertical="center" wrapText="1" shrinkToFit="1"/>
      <protection hidden="1"/>
    </xf>
    <xf numFmtId="0" fontId="16" fillId="0" borderId="0" xfId="0" applyFont="1" applyAlignment="1" applyProtection="1">
      <alignment vertical="center"/>
      <protection hidden="1"/>
    </xf>
    <xf numFmtId="166" fontId="24" fillId="0" borderId="1" xfId="0" applyNumberFormat="1" applyFont="1" applyFill="1" applyBorder="1" applyAlignment="1" applyProtection="1">
      <alignment horizontal="center" vertical="center" wrapText="1" shrinkToFit="1"/>
      <protection hidden="1"/>
    </xf>
    <xf numFmtId="49" fontId="24" fillId="0" borderId="1" xfId="0" applyNumberFormat="1" applyFont="1" applyFill="1" applyBorder="1" applyAlignment="1" applyProtection="1">
      <alignment vertical="center" wrapText="1" shrinkToFit="1"/>
      <protection hidden="1"/>
    </xf>
    <xf numFmtId="0" fontId="24" fillId="0" borderId="1" xfId="0" applyFont="1" applyFill="1" applyBorder="1" applyAlignment="1" applyProtection="1">
      <alignment horizontal="center" vertical="center" wrapText="1" shrinkToFit="1"/>
      <protection hidden="1"/>
    </xf>
    <xf numFmtId="0" fontId="24" fillId="0" borderId="1" xfId="0" applyNumberFormat="1" applyFont="1" applyFill="1" applyBorder="1" applyAlignment="1" applyProtection="1">
      <alignment horizontal="center" vertical="center" wrapText="1" shrinkToFit="1"/>
      <protection hidden="1"/>
    </xf>
    <xf numFmtId="0" fontId="0" fillId="0" borderId="1" xfId="0" applyBorder="1" applyAlignment="1" applyProtection="1">
      <alignment horizontal="center"/>
      <protection hidden="1"/>
    </xf>
    <xf numFmtId="0" fontId="0" fillId="10" borderId="1" xfId="0" applyFill="1" applyBorder="1" applyAlignment="1" applyProtection="1">
      <alignment horizontal="center" vertical="center"/>
      <protection hidden="1"/>
    </xf>
    <xf numFmtId="0" fontId="24" fillId="0" borderId="3" xfId="0" applyFont="1" applyFill="1" applyBorder="1" applyAlignment="1" applyProtection="1">
      <alignment horizontal="center" vertical="center"/>
      <protection hidden="1"/>
    </xf>
    <xf numFmtId="49" fontId="24" fillId="0" borderId="4" xfId="0" applyNumberFormat="1" applyFont="1" applyFill="1" applyBorder="1" applyAlignment="1" applyProtection="1">
      <alignment vertical="center" wrapText="1" shrinkToFit="1"/>
      <protection hidden="1"/>
    </xf>
    <xf numFmtId="0" fontId="24" fillId="0" borderId="4" xfId="0" applyFont="1" applyFill="1" applyBorder="1" applyAlignment="1" applyProtection="1">
      <alignment horizontal="center" vertical="center" wrapText="1" shrinkToFit="1"/>
      <protection hidden="1"/>
    </xf>
    <xf numFmtId="9" fontId="24" fillId="0" borderId="37" xfId="0" applyNumberFormat="1" applyFont="1" applyFill="1" applyBorder="1" applyAlignment="1" applyProtection="1">
      <alignment horizontal="center" vertical="center" wrapText="1" shrinkToFit="1"/>
      <protection hidden="1"/>
    </xf>
    <xf numFmtId="0" fontId="24" fillId="0" borderId="7" xfId="0" applyFont="1" applyFill="1" applyBorder="1" applyAlignment="1" applyProtection="1">
      <alignment horizontal="center" vertical="center"/>
      <protection hidden="1"/>
    </xf>
    <xf numFmtId="9" fontId="24" fillId="0" borderId="30" xfId="0" applyNumberFormat="1" applyFont="1" applyFill="1" applyBorder="1" applyAlignment="1" applyProtection="1">
      <alignment horizontal="center" vertical="center" wrapText="1" shrinkToFit="1"/>
      <protection hidden="1"/>
    </xf>
    <xf numFmtId="0" fontId="24" fillId="0" borderId="9" xfId="0" applyFont="1" applyFill="1" applyBorder="1" applyAlignment="1" applyProtection="1">
      <alignment horizontal="center" vertical="center"/>
      <protection hidden="1"/>
    </xf>
    <xf numFmtId="49" fontId="24" fillId="0" borderId="10" xfId="0" applyNumberFormat="1" applyFont="1" applyFill="1" applyBorder="1" applyAlignment="1" applyProtection="1">
      <alignment vertical="center" wrapText="1" shrinkToFit="1"/>
      <protection hidden="1"/>
    </xf>
    <xf numFmtId="0" fontId="24" fillId="0" borderId="10" xfId="0" applyFont="1" applyFill="1" applyBorder="1" applyAlignment="1" applyProtection="1">
      <alignment horizontal="center" vertical="center" wrapText="1" shrinkToFit="1"/>
      <protection hidden="1"/>
    </xf>
    <xf numFmtId="9" fontId="24" fillId="0" borderId="31" xfId="0" applyNumberFormat="1" applyFont="1" applyFill="1" applyBorder="1" applyAlignment="1" applyProtection="1">
      <alignment horizontal="center" vertical="center" wrapText="1" shrinkToFit="1"/>
      <protection hidden="1"/>
    </xf>
    <xf numFmtId="0" fontId="24" fillId="0" borderId="3" xfId="0" applyNumberFormat="1" applyFont="1" applyFill="1" applyBorder="1" applyAlignment="1" applyProtection="1">
      <alignment horizontal="center" vertical="center" wrapText="1" shrinkToFit="1"/>
      <protection hidden="1"/>
    </xf>
    <xf numFmtId="0" fontId="24" fillId="0" borderId="37" xfId="0" applyNumberFormat="1" applyFont="1" applyFill="1" applyBorder="1" applyAlignment="1" applyProtection="1">
      <alignment horizontal="center" vertical="center" wrapText="1" shrinkToFit="1"/>
      <protection hidden="1"/>
    </xf>
    <xf numFmtId="0" fontId="24" fillId="0" borderId="7" xfId="0" applyNumberFormat="1" applyFont="1" applyFill="1" applyBorder="1" applyAlignment="1" applyProtection="1">
      <alignment horizontal="center" vertical="center" wrapText="1" shrinkToFit="1"/>
      <protection hidden="1"/>
    </xf>
    <xf numFmtId="0" fontId="24" fillId="0" borderId="30" xfId="0" applyNumberFormat="1" applyFont="1" applyFill="1" applyBorder="1" applyAlignment="1" applyProtection="1">
      <alignment horizontal="center" vertical="center" wrapText="1" shrinkToFit="1"/>
      <protection hidden="1"/>
    </xf>
    <xf numFmtId="0" fontId="24" fillId="0" borderId="9" xfId="0" applyNumberFormat="1" applyFont="1" applyFill="1" applyBorder="1" applyAlignment="1" applyProtection="1">
      <alignment horizontal="center" vertical="center" wrapText="1" shrinkToFit="1"/>
      <protection hidden="1"/>
    </xf>
    <xf numFmtId="0" fontId="24" fillId="0" borderId="10" xfId="0" applyNumberFormat="1" applyFont="1" applyFill="1" applyBorder="1" applyAlignment="1" applyProtection="1">
      <alignment horizontal="center" vertical="center" wrapText="1" shrinkToFit="1"/>
      <protection hidden="1"/>
    </xf>
    <xf numFmtId="166" fontId="24" fillId="0" borderId="10" xfId="0" applyNumberFormat="1" applyFont="1" applyFill="1" applyBorder="1" applyAlignment="1" applyProtection="1">
      <alignment horizontal="center" vertical="center" wrapText="1" shrinkToFit="1"/>
      <protection hidden="1"/>
    </xf>
    <xf numFmtId="0" fontId="24" fillId="0" borderId="31" xfId="0" applyNumberFormat="1" applyFont="1" applyFill="1" applyBorder="1" applyAlignment="1" applyProtection="1">
      <alignment horizontal="center" vertical="center" wrapText="1" shrinkToFit="1"/>
      <protection hidden="1"/>
    </xf>
    <xf numFmtId="166" fontId="0" fillId="13" borderId="30" xfId="0" applyNumberFormat="1"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0" xfId="0" applyFill="1" applyBorder="1" applyAlignment="1" applyProtection="1">
      <alignment vertical="top" wrapText="1"/>
      <protection hidden="1"/>
    </xf>
    <xf numFmtId="0" fontId="0" fillId="0" borderId="0" xfId="0" quotePrefix="1" applyProtection="1">
      <protection hidden="1"/>
    </xf>
    <xf numFmtId="0" fontId="50" fillId="5" borderId="1" xfId="0" applyFont="1" applyFill="1" applyBorder="1" applyAlignment="1" applyProtection="1">
      <alignment vertical="center" wrapText="1"/>
      <protection hidden="1"/>
    </xf>
    <xf numFmtId="0" fontId="50" fillId="13" borderId="1" xfId="0" applyFont="1" applyFill="1" applyBorder="1" applyAlignment="1" applyProtection="1">
      <alignment vertical="center"/>
      <protection hidden="1"/>
    </xf>
    <xf numFmtId="0" fontId="50" fillId="4" borderId="1" xfId="0" applyFont="1" applyFill="1" applyBorder="1" applyAlignment="1" applyProtection="1">
      <alignment vertical="center" wrapText="1"/>
      <protection hidden="1"/>
    </xf>
    <xf numFmtId="0" fontId="50" fillId="0" borderId="0" xfId="0" applyFont="1" applyFill="1" applyBorder="1" applyAlignment="1" applyProtection="1">
      <alignment vertical="center" wrapText="1"/>
      <protection hidden="1"/>
    </xf>
    <xf numFmtId="0" fontId="16" fillId="0" borderId="1" xfId="0" applyFont="1" applyBorder="1" applyProtection="1">
      <protection hidden="1"/>
    </xf>
    <xf numFmtId="0" fontId="0" fillId="0" borderId="1" xfId="0" applyBorder="1" applyProtection="1">
      <protection hidden="1"/>
    </xf>
    <xf numFmtId="0" fontId="0" fillId="10" borderId="1" xfId="0" applyFill="1" applyBorder="1" applyAlignment="1" applyProtection="1">
      <alignment vertical="center"/>
      <protection hidden="1"/>
    </xf>
    <xf numFmtId="9" fontId="0" fillId="10" borderId="1" xfId="0" applyNumberFormat="1" applyFill="1" applyBorder="1" applyAlignment="1" applyProtection="1">
      <alignment horizontal="center" vertical="center"/>
      <protection hidden="1"/>
    </xf>
    <xf numFmtId="0" fontId="0" fillId="10" borderId="1" xfId="0" applyFill="1" applyBorder="1" applyAlignment="1" applyProtection="1">
      <alignment horizontal="left" vertical="center" wrapText="1"/>
      <protection hidden="1"/>
    </xf>
    <xf numFmtId="0" fontId="0" fillId="9" borderId="1" xfId="0" applyFill="1" applyBorder="1" applyAlignment="1" applyProtection="1">
      <alignment vertical="center"/>
      <protection hidden="1"/>
    </xf>
    <xf numFmtId="0" fontId="0" fillId="9" borderId="1" xfId="0" applyFill="1" applyBorder="1" applyAlignment="1" applyProtection="1">
      <alignment horizontal="center" vertical="center"/>
      <protection hidden="1"/>
    </xf>
    <xf numFmtId="0" fontId="0" fillId="9" borderId="1" xfId="0" quotePrefix="1" applyFill="1" applyBorder="1" applyAlignment="1" applyProtection="1">
      <alignment horizontal="center" vertical="center"/>
      <protection hidden="1"/>
    </xf>
    <xf numFmtId="0" fontId="0" fillId="9" borderId="1" xfId="0" applyFill="1" applyBorder="1" applyAlignment="1" applyProtection="1">
      <alignment horizontal="left" vertical="center"/>
      <protection hidden="1"/>
    </xf>
    <xf numFmtId="9" fontId="0" fillId="9" borderId="1" xfId="0" applyNumberFormat="1" applyFill="1" applyBorder="1" applyAlignment="1" applyProtection="1">
      <alignment horizontal="center" vertical="center"/>
      <protection hidden="1"/>
    </xf>
    <xf numFmtId="0" fontId="16" fillId="0" borderId="0" xfId="0" applyFont="1" applyFill="1" applyProtection="1">
      <protection hidden="1"/>
    </xf>
    <xf numFmtId="0" fontId="16" fillId="0" borderId="1" xfId="0" applyFont="1" applyBorder="1" applyAlignment="1" applyProtection="1">
      <alignment horizontal="center"/>
      <protection hidden="1"/>
    </xf>
    <xf numFmtId="0" fontId="0" fillId="10" borderId="1" xfId="0" applyFill="1" applyBorder="1" applyAlignment="1" applyProtection="1">
      <alignment horizontal="center"/>
      <protection hidden="1"/>
    </xf>
    <xf numFmtId="0" fontId="0" fillId="9" borderId="1" xfId="0" applyFill="1" applyBorder="1" applyAlignment="1" applyProtection="1">
      <alignment horizontal="center" vertical="top"/>
      <protection hidden="1"/>
    </xf>
    <xf numFmtId="0" fontId="0" fillId="9" borderId="1" xfId="0" applyFill="1" applyBorder="1" applyAlignment="1" applyProtection="1">
      <alignment horizontal="left" vertical="top" wrapText="1"/>
      <protection hidden="1"/>
    </xf>
    <xf numFmtId="49" fontId="20" fillId="0" borderId="12" xfId="0" applyNumberFormat="1" applyFont="1" applyFill="1" applyBorder="1" applyAlignment="1" applyProtection="1">
      <alignment vertical="top"/>
      <protection hidden="1"/>
    </xf>
    <xf numFmtId="0" fontId="0" fillId="0" borderId="0" xfId="0" applyFill="1" applyAlignment="1" applyProtection="1">
      <alignment vertical="top"/>
      <protection hidden="1"/>
    </xf>
    <xf numFmtId="49" fontId="20" fillId="0" borderId="12" xfId="0" applyNumberFormat="1" applyFont="1" applyFill="1" applyBorder="1" applyAlignment="1" applyProtection="1">
      <alignment vertical="center"/>
      <protection hidden="1"/>
    </xf>
    <xf numFmtId="0" fontId="0" fillId="0" borderId="0" xfId="0" applyBorder="1" applyAlignment="1" applyProtection="1">
      <alignment horizontal="center"/>
      <protection hidden="1"/>
    </xf>
    <xf numFmtId="0" fontId="20" fillId="0" borderId="16" xfId="0" applyFont="1" applyFill="1" applyBorder="1" applyAlignment="1" applyProtection="1">
      <alignment vertical="center" wrapText="1"/>
      <protection hidden="1"/>
    </xf>
    <xf numFmtId="0" fontId="16" fillId="0" borderId="0" xfId="0" applyFont="1" applyFill="1" applyBorder="1" applyAlignment="1" applyProtection="1">
      <alignment horizontal="left"/>
      <protection hidden="1"/>
    </xf>
    <xf numFmtId="0" fontId="0" fillId="11" borderId="1" xfId="0" applyFill="1" applyBorder="1" applyAlignment="1" applyProtection="1">
      <alignment horizontal="center"/>
      <protection hidden="1"/>
    </xf>
    <xf numFmtId="0" fontId="20" fillId="0" borderId="12" xfId="0" applyFont="1" applyFill="1" applyBorder="1" applyAlignment="1" applyProtection="1">
      <alignment vertical="center" wrapText="1"/>
      <protection hidden="1"/>
    </xf>
    <xf numFmtId="0" fontId="20" fillId="0" borderId="0" xfId="0" applyFont="1" applyFill="1" applyBorder="1" applyAlignment="1" applyProtection="1">
      <alignment vertical="center"/>
      <protection hidden="1"/>
    </xf>
    <xf numFmtId="0" fontId="0" fillId="0" borderId="13" xfId="0" applyBorder="1" applyProtection="1">
      <protection hidden="1"/>
    </xf>
    <xf numFmtId="0" fontId="40" fillId="0" borderId="13" xfId="0" applyFont="1" applyBorder="1" applyProtection="1">
      <protection hidden="1"/>
    </xf>
    <xf numFmtId="0" fontId="0" fillId="0" borderId="2" xfId="0" applyBorder="1" applyProtection="1">
      <protection hidden="1"/>
    </xf>
    <xf numFmtId="0" fontId="0" fillId="0" borderId="14" xfId="0" applyBorder="1" applyProtection="1">
      <protection hidden="1"/>
    </xf>
    <xf numFmtId="9" fontId="58" fillId="13" borderId="1" xfId="0" applyNumberFormat="1" applyFont="1" applyFill="1" applyBorder="1" applyAlignment="1" applyProtection="1">
      <alignment horizontal="center"/>
      <protection hidden="1"/>
    </xf>
    <xf numFmtId="0" fontId="58" fillId="13" borderId="1" xfId="0" applyFont="1" applyFill="1" applyBorder="1" applyProtection="1">
      <protection hidden="1"/>
    </xf>
    <xf numFmtId="0" fontId="16" fillId="2" borderId="0" xfId="0" applyFont="1" applyFill="1" applyProtection="1">
      <protection hidden="1"/>
    </xf>
    <xf numFmtId="0" fontId="16" fillId="2" borderId="59" xfId="0" applyFont="1" applyFill="1" applyBorder="1" applyAlignment="1" applyProtection="1">
      <alignment horizontal="center"/>
      <protection hidden="1"/>
    </xf>
    <xf numFmtId="0" fontId="0" fillId="2" borderId="53" xfId="0" applyFill="1" applyBorder="1" applyProtection="1">
      <protection hidden="1"/>
    </xf>
    <xf numFmtId="0" fontId="0" fillId="2" borderId="0" xfId="0" applyFill="1" applyProtection="1">
      <protection hidden="1"/>
    </xf>
    <xf numFmtId="0" fontId="16" fillId="2" borderId="0" xfId="0" applyFont="1" applyFill="1" applyBorder="1" applyAlignment="1" applyProtection="1">
      <alignment horizontal="center"/>
      <protection hidden="1"/>
    </xf>
    <xf numFmtId="0" fontId="16" fillId="2" borderId="28" xfId="0" applyFont="1" applyFill="1" applyBorder="1" applyAlignment="1" applyProtection="1">
      <alignment horizontal="center"/>
      <protection hidden="1"/>
    </xf>
    <xf numFmtId="0" fontId="16" fillId="2" borderId="58" xfId="0" applyFont="1" applyFill="1" applyBorder="1" applyAlignment="1" applyProtection="1">
      <alignment horizontal="center"/>
      <protection hidden="1"/>
    </xf>
    <xf numFmtId="0" fontId="16" fillId="2" borderId="46" xfId="0" applyFont="1" applyFill="1" applyBorder="1" applyAlignment="1" applyProtection="1">
      <alignment horizontal="center"/>
      <protection hidden="1"/>
    </xf>
    <xf numFmtId="0" fontId="0" fillId="2" borderId="1" xfId="0" applyFill="1" applyBorder="1" applyAlignment="1" applyProtection="1">
      <alignment horizontal="center" vertical="center"/>
      <protection hidden="1"/>
    </xf>
    <xf numFmtId="0" fontId="0" fillId="2" borderId="47"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2" borderId="48" xfId="0" applyFill="1" applyBorder="1" applyProtection="1">
      <protection hidden="1"/>
    </xf>
    <xf numFmtId="0" fontId="0" fillId="2" borderId="51" xfId="0" applyFill="1" applyBorder="1" applyAlignment="1" applyProtection="1">
      <alignment horizontal="center"/>
      <protection hidden="1"/>
    </xf>
    <xf numFmtId="0" fontId="0" fillId="2" borderId="49" xfId="0" applyFill="1" applyBorder="1" applyProtection="1">
      <protection hidden="1"/>
    </xf>
    <xf numFmtId="0" fontId="0" fillId="2" borderId="52" xfId="0" applyFill="1" applyBorder="1" applyAlignment="1" applyProtection="1">
      <alignment horizontal="center"/>
      <protection hidden="1"/>
    </xf>
    <xf numFmtId="0" fontId="0" fillId="2" borderId="57" xfId="0" applyFill="1" applyBorder="1" applyAlignment="1" applyProtection="1">
      <alignment horizontal="center"/>
      <protection hidden="1"/>
    </xf>
    <xf numFmtId="0" fontId="0" fillId="2" borderId="56"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0" borderId="0" xfId="0" applyBorder="1" applyProtection="1">
      <protection hidden="1"/>
    </xf>
    <xf numFmtId="49" fontId="23" fillId="0" borderId="0" xfId="0" applyNumberFormat="1" applyFont="1" applyFill="1" applyAlignment="1" applyProtection="1">
      <alignment horizontal="center" vertical="center"/>
      <protection hidden="1"/>
    </xf>
    <xf numFmtId="0" fontId="23" fillId="0" borderId="0" xfId="0" applyFont="1" applyFill="1" applyAlignment="1" applyProtection="1">
      <protection hidden="1"/>
    </xf>
    <xf numFmtId="0" fontId="28" fillId="0" borderId="0" xfId="0" applyFont="1" applyFill="1" applyAlignment="1" applyProtection="1">
      <protection hidden="1"/>
    </xf>
    <xf numFmtId="0" fontId="24" fillId="0" borderId="0" xfId="0" applyFont="1" applyFill="1" applyAlignment="1" applyProtection="1">
      <protection hidden="1"/>
    </xf>
    <xf numFmtId="0" fontId="24" fillId="0" borderId="0" xfId="0" applyFont="1" applyFill="1" applyAlignment="1" applyProtection="1">
      <alignment horizontal="left"/>
      <protection hidden="1"/>
    </xf>
    <xf numFmtId="0" fontId="23" fillId="0" borderId="0" xfId="0" applyFont="1" applyFill="1" applyAlignment="1" applyProtection="1">
      <alignment horizontal="left" vertical="center"/>
      <protection hidden="1"/>
    </xf>
    <xf numFmtId="14" fontId="25" fillId="0" borderId="0" xfId="0" applyNumberFormat="1" applyFont="1" applyFill="1" applyAlignment="1" applyProtection="1">
      <protection hidden="1"/>
    </xf>
    <xf numFmtId="0" fontId="33" fillId="0" borderId="0" xfId="0" applyFont="1" applyFill="1" applyBorder="1" applyAlignment="1" applyProtection="1">
      <alignment horizontal="right" vertical="top"/>
      <protection hidden="1"/>
    </xf>
    <xf numFmtId="0" fontId="22" fillId="0" borderId="0" xfId="0" applyFont="1" applyFill="1" applyAlignment="1" applyProtection="1">
      <protection hidden="1"/>
    </xf>
    <xf numFmtId="0" fontId="28" fillId="0" borderId="0" xfId="0" applyFont="1" applyFill="1" applyBorder="1" applyAlignment="1" applyProtection="1">
      <alignment horizontal="right" vertical="top"/>
      <protection hidden="1"/>
    </xf>
    <xf numFmtId="0" fontId="22" fillId="0" borderId="0" xfId="0" applyFont="1" applyFill="1" applyAlignment="1" applyProtection="1">
      <alignment horizontal="left"/>
      <protection hidden="1"/>
    </xf>
    <xf numFmtId="0" fontId="24" fillId="0" borderId="32" xfId="0" applyFont="1" applyFill="1" applyBorder="1" applyProtection="1">
      <protection hidden="1"/>
    </xf>
    <xf numFmtId="49" fontId="23" fillId="0" borderId="32" xfId="0" applyNumberFormat="1" applyFont="1" applyFill="1" applyBorder="1" applyAlignment="1" applyProtection="1">
      <alignment horizontal="center" vertical="center"/>
      <protection hidden="1"/>
    </xf>
    <xf numFmtId="0" fontId="24" fillId="0" borderId="32" xfId="0" applyFont="1" applyFill="1" applyBorder="1" applyAlignment="1" applyProtection="1">
      <alignment horizontal="left"/>
      <protection hidden="1"/>
    </xf>
    <xf numFmtId="0" fontId="22" fillId="0" borderId="32" xfId="0" applyFont="1" applyFill="1" applyBorder="1" applyAlignment="1" applyProtection="1">
      <alignment horizontal="left"/>
      <protection hidden="1"/>
    </xf>
    <xf numFmtId="0" fontId="24" fillId="0" borderId="32" xfId="0" applyFont="1" applyFill="1" applyBorder="1" applyAlignment="1" applyProtection="1">
      <alignment horizontal="center" vertical="center"/>
      <protection hidden="1"/>
    </xf>
    <xf numFmtId="0" fontId="28" fillId="0" borderId="32" xfId="0" applyFont="1" applyFill="1" applyBorder="1" applyAlignment="1" applyProtection="1">
      <alignment horizontal="right" vertical="top"/>
      <protection hidden="1"/>
    </xf>
    <xf numFmtId="0" fontId="23" fillId="0" borderId="0" xfId="0" applyFont="1" applyFill="1" applyAlignment="1" applyProtection="1">
      <alignment horizontal="left" vertical="center" indent="5"/>
      <protection hidden="1"/>
    </xf>
    <xf numFmtId="0" fontId="28" fillId="0" borderId="0" xfId="0" applyFont="1" applyFill="1" applyAlignment="1" applyProtection="1">
      <alignment horizontal="left" indent="5"/>
      <protection hidden="1"/>
    </xf>
    <xf numFmtId="0" fontId="51" fillId="2" borderId="0" xfId="0" applyFont="1" applyFill="1" applyProtection="1">
      <protection hidden="1"/>
    </xf>
    <xf numFmtId="0" fontId="22" fillId="0" borderId="0" xfId="0" applyFont="1" applyAlignment="1" applyProtection="1">
      <alignment horizontal="right" vertical="center"/>
      <protection hidden="1"/>
    </xf>
    <xf numFmtId="0" fontId="13" fillId="0" borderId="0" xfId="0" applyFont="1" applyProtection="1">
      <protection hidden="1"/>
    </xf>
    <xf numFmtId="0" fontId="13" fillId="0" borderId="0" xfId="0" applyFont="1" applyFill="1" applyAlignment="1" applyProtection="1">
      <alignment horizontal="left" indent="1"/>
      <protection hidden="1"/>
    </xf>
    <xf numFmtId="0" fontId="13" fillId="0" borderId="0" xfId="0" applyFont="1" applyFill="1" applyProtection="1">
      <protection hidden="1"/>
    </xf>
    <xf numFmtId="0" fontId="13" fillId="0" borderId="0" xfId="0" applyFont="1" applyFill="1" applyBorder="1" applyProtection="1">
      <protection hidden="1"/>
    </xf>
    <xf numFmtId="0" fontId="13" fillId="0" borderId="0" xfId="0" applyNumberFormat="1" applyFont="1" applyFill="1" applyBorder="1" applyAlignment="1" applyProtection="1">
      <alignment vertical="center"/>
      <protection hidden="1"/>
    </xf>
    <xf numFmtId="0" fontId="13" fillId="3" borderId="0" xfId="0" applyFont="1" applyFill="1" applyBorder="1" applyAlignment="1" applyProtection="1">
      <alignment horizontal="center" vertical="center"/>
      <protection hidden="1"/>
    </xf>
    <xf numFmtId="9" fontId="13" fillId="0" borderId="0" xfId="0" applyNumberFormat="1" applyFont="1" applyFill="1" applyBorder="1" applyAlignment="1" applyProtection="1">
      <alignment horizontal="left" vertical="center" indent="1"/>
      <protection hidden="1"/>
    </xf>
    <xf numFmtId="0" fontId="13" fillId="0" borderId="0" xfId="0" applyFont="1" applyFill="1" applyBorder="1" applyAlignment="1" applyProtection="1">
      <alignment horizontal="left" vertical="center" indent="1"/>
      <protection hidden="1"/>
    </xf>
    <xf numFmtId="0" fontId="13" fillId="0" borderId="0" xfId="0" applyNumberFormat="1" applyFont="1" applyFill="1" applyBorder="1" applyAlignment="1" applyProtection="1">
      <alignment horizontal="center" vertical="center"/>
      <protection hidden="1"/>
    </xf>
    <xf numFmtId="0" fontId="13" fillId="0" borderId="0" xfId="0" applyFont="1" applyAlignment="1" applyProtection="1">
      <alignment horizontal="right" vertical="center"/>
      <protection hidden="1"/>
    </xf>
    <xf numFmtId="0" fontId="13" fillId="0" borderId="0" xfId="0" applyFont="1" applyFill="1" applyAlignment="1" applyProtection="1">
      <alignment vertical="center"/>
      <protection hidden="1"/>
    </xf>
    <xf numFmtId="0" fontId="13" fillId="0" borderId="0" xfId="0" applyFont="1" applyFill="1" applyAlignment="1" applyProtection="1">
      <alignment horizontal="right" vertical="center"/>
      <protection hidden="1"/>
    </xf>
    <xf numFmtId="49" fontId="13" fillId="0" borderId="0" xfId="0" applyNumberFormat="1" applyFont="1" applyAlignment="1" applyProtection="1">
      <alignment horizontal="right" vertical="center"/>
      <protection hidden="1"/>
    </xf>
    <xf numFmtId="0" fontId="13" fillId="0" borderId="15" xfId="0" applyFont="1" applyBorder="1" applyAlignment="1" applyProtection="1">
      <alignment vertical="center"/>
      <protection hidden="1"/>
    </xf>
    <xf numFmtId="0" fontId="22" fillId="0" borderId="0" xfId="0" applyFont="1" applyAlignment="1" applyProtection="1">
      <alignment vertical="center"/>
      <protection hidden="1"/>
    </xf>
    <xf numFmtId="0" fontId="13" fillId="3" borderId="0"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49" fontId="13" fillId="0" borderId="0" xfId="0" applyNumberFormat="1" applyFont="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0" xfId="0" applyFont="1" applyAlignment="1" applyProtection="1">
      <alignment horizontal="center" vertical="center"/>
      <protection hidden="1"/>
    </xf>
    <xf numFmtId="0" fontId="22" fillId="0"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2" fontId="13" fillId="0" borderId="0" xfId="0" applyNumberFormat="1" applyFont="1" applyFill="1" applyAlignment="1" applyProtection="1">
      <alignment vertical="center"/>
      <protection hidden="1"/>
    </xf>
    <xf numFmtId="0" fontId="52" fillId="0" borderId="0" xfId="0" applyFont="1" applyAlignment="1" applyProtection="1">
      <alignment vertical="center"/>
      <protection hidden="1"/>
    </xf>
    <xf numFmtId="1" fontId="13" fillId="0" borderId="0" xfId="0" applyNumberFormat="1" applyFont="1" applyFill="1" applyBorder="1" applyAlignment="1" applyProtection="1">
      <alignment vertical="top" wrapText="1"/>
      <protection hidden="1"/>
    </xf>
    <xf numFmtId="0" fontId="22" fillId="0" borderId="0" xfId="0" applyFont="1" applyFill="1" applyAlignment="1" applyProtection="1">
      <alignment vertical="center" wrapText="1"/>
      <protection hidden="1"/>
    </xf>
    <xf numFmtId="49" fontId="22" fillId="0" borderId="0" xfId="0" applyNumberFormat="1" applyFont="1" applyAlignment="1" applyProtection="1">
      <alignment horizontal="center" vertical="center"/>
      <protection hidden="1"/>
    </xf>
    <xf numFmtId="0" fontId="62" fillId="0" borderId="0" xfId="0" applyFont="1" applyFill="1" applyAlignment="1" applyProtection="1">
      <alignment vertical="center"/>
      <protection hidden="1"/>
    </xf>
    <xf numFmtId="0" fontId="62" fillId="0" borderId="0" xfId="0" applyFont="1" applyFill="1" applyProtection="1">
      <protection hidden="1"/>
    </xf>
    <xf numFmtId="0" fontId="62" fillId="0" borderId="0" xfId="0" applyFont="1" applyProtection="1">
      <protection hidden="1"/>
    </xf>
    <xf numFmtId="0" fontId="63" fillId="0" borderId="0" xfId="0" applyFont="1" applyAlignment="1" applyProtection="1">
      <alignment horizontal="left" vertical="center"/>
      <protection hidden="1"/>
    </xf>
    <xf numFmtId="0" fontId="13" fillId="0" borderId="0" xfId="0" applyFont="1" applyBorder="1" applyAlignment="1" applyProtection="1">
      <alignment horizontal="right" vertical="center"/>
      <protection hidden="1"/>
    </xf>
    <xf numFmtId="0" fontId="38" fillId="0" borderId="0" xfId="0" applyFont="1" applyAlignment="1" applyProtection="1">
      <alignment vertical="center"/>
      <protection hidden="1"/>
    </xf>
    <xf numFmtId="0" fontId="13" fillId="0" borderId="0" xfId="0" applyFont="1" applyAlignment="1" applyProtection="1">
      <alignment horizontal="center"/>
      <protection hidden="1"/>
    </xf>
    <xf numFmtId="0" fontId="13" fillId="0" borderId="0" xfId="0" applyNumberFormat="1" applyFont="1" applyFill="1" applyBorder="1" applyAlignment="1" applyProtection="1">
      <alignment horizontal="left" vertical="center" indent="1"/>
      <protection hidden="1"/>
    </xf>
    <xf numFmtId="14" fontId="13" fillId="8" borderId="1" xfId="0" applyNumberFormat="1" applyFont="1" applyFill="1" applyBorder="1" applyAlignment="1" applyProtection="1">
      <alignment horizontal="left" vertical="center" indent="1"/>
      <protection locked="0"/>
    </xf>
    <xf numFmtId="0" fontId="13" fillId="0" borderId="0" xfId="0" applyNumberFormat="1" applyFont="1" applyAlignment="1" applyProtection="1">
      <alignment horizontal="left" vertical="center" indent="1"/>
      <protection hidden="1"/>
    </xf>
    <xf numFmtId="2" fontId="13" fillId="8" borderId="1" xfId="0" applyNumberFormat="1" applyFont="1" applyFill="1" applyBorder="1" applyAlignment="1" applyProtection="1">
      <alignment horizontal="left" vertical="center" indent="1"/>
      <protection locked="0"/>
    </xf>
    <xf numFmtId="0" fontId="13" fillId="0" borderId="0" xfId="0" applyNumberFormat="1" applyFont="1" applyFill="1" applyBorder="1" applyAlignment="1" applyProtection="1">
      <alignment horizontal="left" vertical="center"/>
      <protection hidden="1"/>
    </xf>
    <xf numFmtId="9" fontId="13" fillId="0" borderId="0" xfId="29" applyFont="1" applyFill="1" applyBorder="1" applyAlignment="1" applyProtection="1">
      <alignment horizontal="left" vertical="center"/>
      <protection hidden="1"/>
    </xf>
    <xf numFmtId="1" fontId="13" fillId="8" borderId="1" xfId="0" applyNumberFormat="1" applyFont="1" applyFill="1" applyBorder="1" applyAlignment="1" applyProtection="1">
      <alignment horizontal="left" vertical="center" indent="1"/>
      <protection locked="0"/>
    </xf>
    <xf numFmtId="1" fontId="64" fillId="8" borderId="1" xfId="0" applyNumberFormat="1" applyFont="1" applyFill="1" applyBorder="1" applyAlignment="1" applyProtection="1">
      <alignment horizontal="left" vertical="center" wrapText="1" indent="1"/>
      <protection locked="0"/>
    </xf>
    <xf numFmtId="0" fontId="13" fillId="0" borderId="0" xfId="0" applyFont="1" applyAlignment="1" applyProtection="1">
      <alignment horizontal="right" vertical="center" indent="1"/>
      <protection hidden="1"/>
    </xf>
    <xf numFmtId="49" fontId="13" fillId="0" borderId="0" xfId="0" applyNumberFormat="1" applyFont="1" applyAlignment="1" applyProtection="1">
      <alignment horizontal="right" vertical="center" indent="1"/>
      <protection hidden="1"/>
    </xf>
    <xf numFmtId="0" fontId="64" fillId="0" borderId="15" xfId="0" applyFont="1" applyFill="1" applyBorder="1" applyAlignment="1" applyProtection="1">
      <alignment horizontal="right" vertical="center" indent="1"/>
      <protection hidden="1"/>
    </xf>
    <xf numFmtId="49" fontId="23" fillId="0" borderId="71" xfId="0" applyNumberFormat="1" applyFont="1" applyBorder="1" applyAlignment="1" applyProtection="1">
      <alignment horizontal="center" vertical="center"/>
      <protection hidden="1"/>
    </xf>
    <xf numFmtId="0" fontId="24" fillId="0" borderId="71" xfId="0" applyFont="1" applyBorder="1" applyAlignment="1" applyProtection="1">
      <alignment horizontal="center" vertical="center"/>
      <protection hidden="1"/>
    </xf>
    <xf numFmtId="0" fontId="37" fillId="0" borderId="71" xfId="0" applyFont="1" applyFill="1" applyBorder="1" applyAlignment="1" applyProtection="1">
      <alignment horizontal="center" vertical="center"/>
      <protection hidden="1"/>
    </xf>
    <xf numFmtId="0" fontId="15" fillId="0" borderId="71" xfId="0" applyFont="1" applyBorder="1" applyAlignment="1" applyProtection="1">
      <alignment horizontal="center" vertical="center"/>
      <protection hidden="1"/>
    </xf>
    <xf numFmtId="0" fontId="37" fillId="0" borderId="71" xfId="0" applyFont="1" applyBorder="1" applyAlignment="1" applyProtection="1">
      <alignment horizontal="center" vertical="center"/>
      <protection hidden="1"/>
    </xf>
    <xf numFmtId="0" fontId="24" fillId="0" borderId="71" xfId="0" applyFont="1" applyFill="1" applyBorder="1" applyAlignment="1" applyProtection="1">
      <alignment horizontal="center" vertical="center"/>
      <protection hidden="1"/>
    </xf>
    <xf numFmtId="0" fontId="23" fillId="0" borderId="71" xfId="0" applyFont="1" applyFill="1" applyBorder="1" applyAlignment="1" applyProtection="1">
      <alignment horizontal="center" vertical="center"/>
      <protection hidden="1"/>
    </xf>
    <xf numFmtId="0" fontId="41" fillId="0" borderId="71" xfId="0" applyFont="1" applyBorder="1" applyAlignment="1" applyProtection="1">
      <alignment horizontal="center" vertical="center" wrapText="1"/>
      <protection hidden="1"/>
    </xf>
    <xf numFmtId="0" fontId="41" fillId="0" borderId="71" xfId="0" applyFont="1" applyBorder="1" applyAlignment="1" applyProtection="1">
      <alignment horizontal="center" vertical="center"/>
      <protection hidden="1"/>
    </xf>
    <xf numFmtId="0" fontId="23" fillId="0" borderId="71" xfId="0" applyFont="1" applyBorder="1" applyAlignment="1" applyProtection="1">
      <alignment horizontal="center" vertical="center"/>
      <protection hidden="1"/>
    </xf>
    <xf numFmtId="0" fontId="23" fillId="0" borderId="71" xfId="0" applyFont="1" applyBorder="1" applyAlignment="1" applyProtection="1">
      <alignment horizontal="center" vertical="center" wrapText="1"/>
      <protection hidden="1"/>
    </xf>
    <xf numFmtId="0" fontId="23" fillId="3" borderId="71" xfId="0" applyFont="1" applyFill="1" applyBorder="1" applyAlignment="1" applyProtection="1">
      <alignment horizontal="center" vertical="center"/>
      <protection hidden="1"/>
    </xf>
    <xf numFmtId="2" fontId="32" fillId="3" borderId="71" xfId="0" applyNumberFormat="1" applyFont="1" applyFill="1" applyBorder="1" applyAlignment="1" applyProtection="1">
      <alignment horizontal="center" vertical="center"/>
      <protection hidden="1"/>
    </xf>
    <xf numFmtId="0" fontId="35" fillId="0" borderId="71" xfId="0" applyFont="1" applyFill="1" applyBorder="1" applyAlignment="1" applyProtection="1">
      <alignment horizontal="center" vertical="center" wrapText="1"/>
      <protection hidden="1"/>
    </xf>
    <xf numFmtId="0" fontId="35" fillId="0" borderId="71" xfId="0" applyFont="1" applyFill="1" applyBorder="1" applyAlignment="1" applyProtection="1">
      <alignment horizontal="center" vertical="center"/>
      <protection hidden="1"/>
    </xf>
    <xf numFmtId="0" fontId="31" fillId="0" borderId="71" xfId="0" applyFont="1" applyFill="1" applyBorder="1" applyAlignment="1" applyProtection="1">
      <alignment horizontal="center" vertical="center"/>
      <protection hidden="1"/>
    </xf>
    <xf numFmtId="49" fontId="35" fillId="0" borderId="71" xfId="0" applyNumberFormat="1" applyFont="1" applyFill="1" applyBorder="1" applyAlignment="1" applyProtection="1">
      <alignment horizontal="center" vertical="center"/>
      <protection hidden="1"/>
    </xf>
    <xf numFmtId="0" fontId="67" fillId="3" borderId="0" xfId="0" applyFont="1" applyFill="1" applyAlignment="1" applyProtection="1">
      <alignment horizontal="center" vertical="center"/>
      <protection hidden="1"/>
    </xf>
    <xf numFmtId="0" fontId="67" fillId="0" borderId="0" xfId="0" applyFont="1" applyAlignment="1" applyProtection="1">
      <alignment horizontal="left" vertical="center"/>
      <protection hidden="1"/>
    </xf>
    <xf numFmtId="0" fontId="67" fillId="0" borderId="0" xfId="0" applyFont="1" applyAlignment="1" applyProtection="1">
      <alignment horizontal="center" vertical="center"/>
      <protection hidden="1"/>
    </xf>
    <xf numFmtId="0" fontId="42" fillId="0" borderId="22" xfId="0" applyFont="1" applyFill="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42" fillId="0" borderId="15" xfId="0" applyFont="1" applyFill="1" applyBorder="1" applyAlignment="1" applyProtection="1">
      <alignment horizontal="center" vertical="center"/>
      <protection hidden="1"/>
    </xf>
    <xf numFmtId="0" fontId="67" fillId="0" borderId="0" xfId="0" applyFont="1" applyBorder="1" applyAlignment="1" applyProtection="1">
      <alignment horizontal="center" vertical="center"/>
      <protection hidden="1"/>
    </xf>
    <xf numFmtId="0" fontId="24" fillId="0" borderId="22" xfId="0" applyFont="1" applyBorder="1" applyProtection="1">
      <protection hidden="1"/>
    </xf>
    <xf numFmtId="10" fontId="32" fillId="3" borderId="0" xfId="0" applyNumberFormat="1" applyFont="1" applyFill="1" applyBorder="1" applyAlignment="1" applyProtection="1">
      <alignment vertical="center"/>
      <protection hidden="1"/>
    </xf>
    <xf numFmtId="0" fontId="24" fillId="8" borderId="1" xfId="0" applyFont="1" applyFill="1" applyBorder="1" applyAlignment="1" applyProtection="1">
      <alignment horizontal="center" vertical="center"/>
      <protection locked="0"/>
    </xf>
    <xf numFmtId="0" fontId="24" fillId="0" borderId="0" xfId="0" applyFont="1" applyFill="1" applyAlignment="1" applyProtection="1">
      <alignment horizontal="center"/>
      <protection hidden="1"/>
    </xf>
    <xf numFmtId="0" fontId="24" fillId="8" borderId="13" xfId="0" applyFont="1" applyFill="1" applyBorder="1" applyAlignment="1" applyProtection="1">
      <alignment horizontal="center" vertical="center"/>
      <protection locked="0"/>
    </xf>
    <xf numFmtId="0" fontId="24" fillId="8" borderId="2" xfId="0" applyFont="1" applyFill="1" applyBorder="1" applyAlignment="1" applyProtection="1">
      <alignment horizontal="center" vertical="center"/>
      <protection locked="0"/>
    </xf>
    <xf numFmtId="0" fontId="24" fillId="8" borderId="14" xfId="0" applyFont="1" applyFill="1" applyBorder="1" applyAlignment="1" applyProtection="1">
      <alignment horizontal="center" vertical="center"/>
      <protection locked="0"/>
    </xf>
    <xf numFmtId="0" fontId="0" fillId="0" borderId="13" xfId="0" applyBorder="1" applyAlignment="1" applyProtection="1">
      <alignment horizontal="left"/>
      <protection hidden="1"/>
    </xf>
    <xf numFmtId="0" fontId="28" fillId="0" borderId="0" xfId="0" applyFont="1" applyFill="1" applyBorder="1" applyAlignment="1" applyProtection="1">
      <alignment vertical="center"/>
      <protection hidden="1"/>
    </xf>
    <xf numFmtId="0" fontId="33"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horizontal="left" vertical="center"/>
      <protection hidden="1"/>
    </xf>
    <xf numFmtId="0" fontId="41" fillId="0" borderId="0" xfId="0" applyFont="1" applyAlignment="1" applyProtection="1">
      <alignment horizontal="left" vertical="top"/>
      <protection hidden="1"/>
    </xf>
    <xf numFmtId="9" fontId="24" fillId="0" borderId="0" xfId="0" applyNumberFormat="1" applyFont="1" applyProtection="1">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31" xfId="0" applyFill="1" applyBorder="1" applyAlignment="1" applyProtection="1">
      <alignment horizontal="center" vertical="center"/>
      <protection hidden="1"/>
    </xf>
    <xf numFmtId="0" fontId="0" fillId="13" borderId="30" xfId="0" applyFill="1" applyBorder="1" applyAlignment="1" applyProtection="1">
      <alignment horizontal="center" vertical="center"/>
      <protection hidden="1"/>
    </xf>
    <xf numFmtId="0" fontId="0" fillId="5" borderId="37" xfId="0" applyFill="1" applyBorder="1" applyAlignment="1" applyProtection="1">
      <alignment horizontal="center" vertical="center"/>
      <protection hidden="1"/>
    </xf>
    <xf numFmtId="0" fontId="61" fillId="0" borderId="0" xfId="0" applyFont="1" applyFill="1" applyBorder="1" applyAlignment="1" applyProtection="1">
      <alignment vertical="center"/>
      <protection hidden="1"/>
    </xf>
    <xf numFmtId="0" fontId="70" fillId="8" borderId="0" xfId="0" applyFont="1" applyFill="1" applyAlignment="1" applyProtection="1">
      <alignment vertical="center" textRotation="90"/>
      <protection hidden="1"/>
    </xf>
    <xf numFmtId="0" fontId="70" fillId="0" borderId="0" xfId="0" applyFont="1" applyFill="1" applyAlignment="1" applyProtection="1">
      <alignment vertical="center" textRotation="90"/>
      <protection hidden="1"/>
    </xf>
    <xf numFmtId="0" fontId="30" fillId="0" borderId="0" xfId="0" applyFont="1" applyFill="1" applyAlignment="1" applyProtection="1">
      <alignment vertical="center"/>
      <protection hidden="1"/>
    </xf>
    <xf numFmtId="0" fontId="28" fillId="0" borderId="0" xfId="0" applyFont="1" applyFill="1" applyProtection="1">
      <protection hidden="1"/>
    </xf>
    <xf numFmtId="0" fontId="32" fillId="0" borderId="0" xfId="0" applyFont="1" applyFill="1" applyBorder="1" applyAlignment="1" applyProtection="1">
      <alignment horizontal="center" vertical="center" wrapText="1"/>
      <protection hidden="1"/>
    </xf>
    <xf numFmtId="0" fontId="32" fillId="0" borderId="0" xfId="0" applyFont="1" applyFill="1" applyBorder="1" applyProtection="1">
      <protection hidden="1"/>
    </xf>
    <xf numFmtId="0" fontId="28" fillId="0" borderId="0" xfId="0" applyFont="1" applyFill="1" applyAlignment="1" applyProtection="1">
      <alignment vertical="center"/>
      <protection hidden="1"/>
    </xf>
    <xf numFmtId="49" fontId="23" fillId="0" borderId="0" xfId="0" applyNumberFormat="1" applyFont="1" applyFill="1" applyAlignment="1" applyProtection="1">
      <alignment horizontal="right" vertical="top"/>
      <protection hidden="1"/>
    </xf>
    <xf numFmtId="49" fontId="23" fillId="0" borderId="0" xfId="0" applyNumberFormat="1" applyFont="1" applyFill="1" applyAlignment="1" applyProtection="1">
      <alignment vertical="top"/>
      <protection hidden="1"/>
    </xf>
    <xf numFmtId="0" fontId="30" fillId="0" borderId="0" xfId="0" applyFont="1" applyFill="1" applyBorder="1" applyAlignment="1" applyProtection="1">
      <alignment vertical="center"/>
      <protection hidden="1"/>
    </xf>
    <xf numFmtId="0" fontId="24" fillId="12" borderId="0" xfId="0" applyFont="1" applyFill="1" applyAlignment="1" applyProtection="1">
      <alignment vertical="center"/>
      <protection hidden="1"/>
    </xf>
    <xf numFmtId="0" fontId="31" fillId="0" borderId="0" xfId="0" applyFont="1" applyFill="1" applyBorder="1" applyAlignment="1" applyProtection="1">
      <alignment horizontal="center" vertical="center"/>
      <protection hidden="1"/>
    </xf>
    <xf numFmtId="0" fontId="23" fillId="15" borderId="0" xfId="0" applyFont="1" applyFill="1" applyBorder="1" applyAlignment="1" applyProtection="1">
      <alignment horizontal="center" vertical="center" wrapText="1" shrinkToFit="1"/>
      <protection hidden="1"/>
    </xf>
    <xf numFmtId="0" fontId="23" fillId="10" borderId="0" xfId="0" applyFont="1" applyFill="1" applyBorder="1" applyAlignment="1" applyProtection="1">
      <alignment horizontal="center" vertical="center" wrapText="1" shrinkToFit="1"/>
      <protection hidden="1"/>
    </xf>
    <xf numFmtId="0" fontId="23" fillId="14" borderId="0" xfId="0" applyFont="1" applyFill="1" applyBorder="1" applyAlignment="1" applyProtection="1">
      <alignment horizontal="center" vertical="center" wrapText="1" shrinkToFit="1"/>
      <protection hidden="1"/>
    </xf>
    <xf numFmtId="0" fontId="23" fillId="16" borderId="0" xfId="0" applyFont="1" applyFill="1" applyBorder="1" applyAlignment="1" applyProtection="1">
      <alignment horizontal="center" vertical="center" wrapText="1" shrinkToFit="1"/>
      <protection hidden="1"/>
    </xf>
    <xf numFmtId="0" fontId="24" fillId="0" borderId="74" xfId="0" applyNumberFormat="1" applyFont="1" applyFill="1" applyBorder="1" applyAlignment="1" applyProtection="1">
      <alignment horizontal="center" vertical="center" wrapText="1" shrinkToFit="1"/>
      <protection hidden="1"/>
    </xf>
    <xf numFmtId="0" fontId="24" fillId="0" borderId="66" xfId="0" applyNumberFormat="1" applyFont="1" applyFill="1" applyBorder="1" applyAlignment="1" applyProtection="1">
      <alignment horizontal="center" vertical="center" wrapText="1" shrinkToFit="1"/>
      <protection hidden="1"/>
    </xf>
    <xf numFmtId="166" fontId="24" fillId="0" borderId="66" xfId="0" applyNumberFormat="1" applyFont="1" applyFill="1" applyBorder="1" applyAlignment="1" applyProtection="1">
      <alignment horizontal="center" vertical="center" wrapText="1" shrinkToFit="1"/>
      <protection hidden="1"/>
    </xf>
    <xf numFmtId="0" fontId="24" fillId="0" borderId="75" xfId="0" applyNumberFormat="1" applyFont="1" applyFill="1" applyBorder="1" applyAlignment="1" applyProtection="1">
      <alignment horizontal="center" vertical="center" wrapText="1" shrinkToFit="1"/>
      <protection hidden="1"/>
    </xf>
    <xf numFmtId="0" fontId="24" fillId="0" borderId="24" xfId="0" applyNumberFormat="1" applyFont="1" applyFill="1" applyBorder="1" applyAlignment="1" applyProtection="1">
      <alignment horizontal="center" vertical="center" wrapText="1" shrinkToFit="1"/>
      <protection hidden="1"/>
    </xf>
    <xf numFmtId="0" fontId="24" fillId="0" borderId="14" xfId="0" applyNumberFormat="1" applyFont="1" applyFill="1" applyBorder="1" applyAlignment="1" applyProtection="1">
      <alignment horizontal="center" vertical="center" wrapText="1" shrinkToFit="1"/>
      <protection hidden="1"/>
    </xf>
    <xf numFmtId="0" fontId="24" fillId="0" borderId="67" xfId="0" applyNumberFormat="1" applyFont="1" applyFill="1" applyBorder="1" applyAlignment="1" applyProtection="1">
      <alignment horizontal="center" vertical="center" wrapText="1" shrinkToFit="1"/>
      <protection hidden="1"/>
    </xf>
    <xf numFmtId="0" fontId="24" fillId="0" borderId="0" xfId="0" applyFont="1" applyAlignment="1" applyProtection="1">
      <alignment horizontal="left" vertical="center"/>
      <protection hidden="1"/>
    </xf>
    <xf numFmtId="0" fontId="0" fillId="17" borderId="0" xfId="0" applyFill="1" applyAlignment="1" applyProtection="1">
      <alignment horizontal="center"/>
      <protection hidden="1"/>
    </xf>
    <xf numFmtId="0" fontId="0" fillId="17" borderId="0" xfId="0" applyFill="1" applyProtection="1">
      <protection hidden="1"/>
    </xf>
    <xf numFmtId="0" fontId="28" fillId="17" borderId="0" xfId="0" applyFont="1" applyFill="1" applyAlignment="1" applyProtection="1">
      <protection hidden="1"/>
    </xf>
    <xf numFmtId="0" fontId="24" fillId="17" borderId="0" xfId="0" applyFont="1" applyFill="1" applyAlignment="1" applyProtection="1">
      <protection hidden="1"/>
    </xf>
    <xf numFmtId="0" fontId="28" fillId="17" borderId="0" xfId="0" applyFont="1" applyFill="1" applyProtection="1">
      <protection hidden="1"/>
    </xf>
    <xf numFmtId="0" fontId="33" fillId="17" borderId="0" xfId="0" applyFont="1" applyFill="1" applyBorder="1" applyAlignment="1" applyProtection="1">
      <alignment horizontal="right" vertical="center" indent="3"/>
      <protection hidden="1"/>
    </xf>
    <xf numFmtId="0" fontId="32" fillId="17" borderId="0" xfId="0" applyFont="1" applyFill="1" applyAlignment="1" applyProtection="1">
      <protection hidden="1"/>
    </xf>
    <xf numFmtId="0" fontId="22" fillId="17" borderId="0" xfId="0" applyFont="1" applyFill="1" applyAlignment="1" applyProtection="1">
      <protection hidden="1"/>
    </xf>
    <xf numFmtId="0" fontId="24" fillId="17" borderId="0" xfId="0" applyFont="1" applyFill="1" applyProtection="1">
      <protection hidden="1"/>
    </xf>
    <xf numFmtId="0" fontId="22" fillId="17" borderId="0" xfId="0" applyFont="1" applyFill="1" applyAlignment="1" applyProtection="1">
      <alignment horizontal="left"/>
      <protection hidden="1"/>
    </xf>
    <xf numFmtId="0" fontId="0" fillId="17" borderId="32" xfId="0" applyFill="1" applyBorder="1" applyAlignment="1" applyProtection="1">
      <alignment horizontal="center"/>
      <protection hidden="1"/>
    </xf>
    <xf numFmtId="49" fontId="23" fillId="17" borderId="32" xfId="0" applyNumberFormat="1" applyFont="1" applyFill="1" applyBorder="1" applyAlignment="1" applyProtection="1">
      <alignment horizontal="center" vertical="center"/>
      <protection hidden="1"/>
    </xf>
    <xf numFmtId="0" fontId="24" fillId="17" borderId="0" xfId="0" applyFont="1" applyFill="1" applyBorder="1" applyAlignment="1" applyProtection="1">
      <alignment horizontal="center"/>
      <protection hidden="1"/>
    </xf>
    <xf numFmtId="0" fontId="22" fillId="17" borderId="32" xfId="0" applyFont="1" applyFill="1" applyBorder="1" applyAlignment="1" applyProtection="1">
      <alignment horizontal="left"/>
      <protection hidden="1"/>
    </xf>
    <xf numFmtId="0" fontId="22" fillId="17" borderId="0" xfId="0" applyFont="1" applyFill="1" applyBorder="1" applyAlignment="1" applyProtection="1">
      <alignment horizontal="left"/>
      <protection hidden="1"/>
    </xf>
    <xf numFmtId="0" fontId="32" fillId="17" borderId="71" xfId="0" applyFont="1" applyFill="1" applyBorder="1" applyAlignment="1" applyProtection="1">
      <alignment vertical="center"/>
      <protection hidden="1"/>
    </xf>
    <xf numFmtId="0" fontId="24" fillId="17" borderId="71" xfId="0" applyFont="1" applyFill="1" applyBorder="1" applyProtection="1">
      <protection hidden="1"/>
    </xf>
    <xf numFmtId="0" fontId="37" fillId="17" borderId="71" xfId="0" applyFont="1" applyFill="1" applyBorder="1" applyAlignment="1" applyProtection="1">
      <alignment horizontal="center" vertical="center"/>
      <protection hidden="1"/>
    </xf>
    <xf numFmtId="14" fontId="24" fillId="17" borderId="1" xfId="0" applyNumberFormat="1" applyFont="1" applyFill="1" applyBorder="1" applyAlignment="1" applyProtection="1">
      <alignment horizontal="center" vertical="center"/>
      <protection hidden="1"/>
    </xf>
    <xf numFmtId="0" fontId="24" fillId="17" borderId="1" xfId="0" applyNumberFormat="1" applyFont="1" applyFill="1" applyBorder="1" applyAlignment="1" applyProtection="1">
      <alignment horizontal="center" vertical="center"/>
      <protection hidden="1"/>
    </xf>
    <xf numFmtId="0" fontId="23" fillId="17" borderId="40" xfId="0" applyFont="1" applyFill="1" applyBorder="1" applyAlignment="1" applyProtection="1">
      <alignment horizontal="center" vertical="center"/>
      <protection hidden="1"/>
    </xf>
    <xf numFmtId="49" fontId="23" fillId="17" borderId="41" xfId="0" applyNumberFormat="1" applyFont="1" applyFill="1" applyBorder="1" applyAlignment="1" applyProtection="1">
      <alignment vertical="center" wrapText="1" shrinkToFit="1"/>
      <protection hidden="1"/>
    </xf>
    <xf numFmtId="9" fontId="23" fillId="17" borderId="42" xfId="0" applyNumberFormat="1" applyFont="1" applyFill="1" applyBorder="1" applyAlignment="1" applyProtection="1">
      <alignment horizontal="center" vertical="center"/>
      <protection hidden="1"/>
    </xf>
    <xf numFmtId="0" fontId="23" fillId="17" borderId="40" xfId="0" applyNumberFormat="1" applyFont="1" applyFill="1" applyBorder="1" applyAlignment="1" applyProtection="1">
      <alignment horizontal="center" vertical="center"/>
      <protection hidden="1"/>
    </xf>
    <xf numFmtId="0" fontId="23" fillId="17" borderId="41" xfId="0" applyNumberFormat="1" applyFont="1" applyFill="1" applyBorder="1" applyAlignment="1" applyProtection="1">
      <alignment horizontal="center" vertical="center"/>
      <protection hidden="1"/>
    </xf>
    <xf numFmtId="0" fontId="16" fillId="17" borderId="40" xfId="0" applyFont="1" applyFill="1" applyBorder="1" applyAlignment="1" applyProtection="1">
      <alignment horizontal="center" vertical="center" wrapText="1"/>
      <protection hidden="1"/>
    </xf>
    <xf numFmtId="0" fontId="16" fillId="17" borderId="42" xfId="0" applyFont="1" applyFill="1" applyBorder="1" applyAlignment="1" applyProtection="1">
      <alignment horizontal="center" vertical="center" wrapText="1"/>
      <protection hidden="1"/>
    </xf>
    <xf numFmtId="0" fontId="16" fillId="17" borderId="50" xfId="0" applyFont="1" applyFill="1" applyBorder="1" applyAlignment="1" applyProtection="1">
      <alignment horizontal="center" vertical="center"/>
      <protection hidden="1"/>
    </xf>
    <xf numFmtId="0" fontId="16" fillId="17" borderId="51" xfId="0" applyFont="1" applyFill="1" applyBorder="1" applyAlignment="1" applyProtection="1">
      <alignment horizontal="center" vertical="center"/>
      <protection hidden="1"/>
    </xf>
    <xf numFmtId="0" fontId="16" fillId="17" borderId="52" xfId="0" applyFont="1" applyFill="1" applyBorder="1" applyAlignment="1" applyProtection="1">
      <alignment horizontal="center" vertical="center"/>
      <protection hidden="1"/>
    </xf>
    <xf numFmtId="0" fontId="24" fillId="17" borderId="0" xfId="0" applyFont="1" applyFill="1" applyAlignment="1" applyProtection="1">
      <alignment horizontal="center"/>
      <protection hidden="1"/>
    </xf>
    <xf numFmtId="0" fontId="23" fillId="17" borderId="0" xfId="0" applyFont="1" applyFill="1" applyAlignment="1" applyProtection="1">
      <protection hidden="1"/>
    </xf>
    <xf numFmtId="0" fontId="24" fillId="17" borderId="0" xfId="0" applyFont="1" applyFill="1" applyAlignment="1" applyProtection="1">
      <alignment horizontal="center" vertical="center"/>
      <protection hidden="1"/>
    </xf>
    <xf numFmtId="0" fontId="23" fillId="17" borderId="0" xfId="0" applyFont="1" applyFill="1" applyAlignment="1" applyProtection="1">
      <alignment vertical="center"/>
      <protection hidden="1"/>
    </xf>
    <xf numFmtId="0" fontId="24" fillId="17" borderId="0" xfId="0" applyFont="1" applyFill="1" applyAlignment="1" applyProtection="1">
      <alignment vertical="center"/>
      <protection hidden="1"/>
    </xf>
    <xf numFmtId="0" fontId="28" fillId="17" borderId="0" xfId="0" applyFont="1" applyFill="1" applyAlignment="1" applyProtection="1">
      <alignment vertical="center"/>
      <protection hidden="1"/>
    </xf>
    <xf numFmtId="0" fontId="33" fillId="17" borderId="0" xfId="0" applyFont="1" applyFill="1" applyAlignment="1" applyProtection="1">
      <alignment horizontal="right" indent="3"/>
      <protection hidden="1"/>
    </xf>
    <xf numFmtId="0" fontId="32" fillId="17" borderId="0" xfId="0" applyFont="1" applyFill="1" applyAlignment="1" applyProtection="1">
      <alignment vertical="center"/>
      <protection hidden="1"/>
    </xf>
    <xf numFmtId="0" fontId="22" fillId="17" borderId="0" xfId="0" applyFont="1" applyFill="1" applyAlignment="1" applyProtection="1">
      <alignment vertical="center"/>
      <protection hidden="1"/>
    </xf>
    <xf numFmtId="0" fontId="34" fillId="17" borderId="0" xfId="0" applyFont="1" applyFill="1" applyAlignment="1" applyProtection="1">
      <alignment horizontal="right" vertical="center" indent="3"/>
      <protection hidden="1"/>
    </xf>
    <xf numFmtId="0" fontId="22" fillId="17" borderId="0" xfId="0" applyFont="1" applyFill="1" applyAlignment="1" applyProtection="1">
      <alignment horizontal="left" vertical="center"/>
      <protection hidden="1"/>
    </xf>
    <xf numFmtId="0" fontId="22" fillId="17" borderId="0" xfId="0" applyFont="1" applyFill="1" applyAlignment="1" applyProtection="1">
      <alignment horizontal="right" vertical="center" indent="3"/>
      <protection hidden="1"/>
    </xf>
    <xf numFmtId="0" fontId="24" fillId="17" borderId="32" xfId="0" applyFont="1" applyFill="1" applyBorder="1" applyAlignment="1" applyProtection="1">
      <alignment horizontal="center"/>
      <protection hidden="1"/>
    </xf>
    <xf numFmtId="0" fontId="23" fillId="17" borderId="40" xfId="0" applyFont="1" applyFill="1" applyBorder="1" applyAlignment="1" applyProtection="1">
      <alignment horizontal="center" vertical="center" wrapText="1" shrinkToFit="1"/>
      <protection hidden="1"/>
    </xf>
    <xf numFmtId="0" fontId="23" fillId="17" borderId="41" xfId="0" applyFont="1" applyFill="1" applyBorder="1" applyAlignment="1" applyProtection="1">
      <alignment horizontal="center" vertical="center" wrapText="1" shrinkToFit="1"/>
      <protection hidden="1"/>
    </xf>
    <xf numFmtId="0" fontId="23" fillId="17" borderId="42" xfId="0" applyFont="1" applyFill="1" applyBorder="1" applyAlignment="1" applyProtection="1">
      <alignment horizontal="center" vertical="center" wrapText="1" shrinkToFit="1"/>
      <protection hidden="1"/>
    </xf>
    <xf numFmtId="166" fontId="0" fillId="4" borderId="70" xfId="0" applyNumberFormat="1" applyFill="1" applyBorder="1" applyAlignment="1" applyProtection="1">
      <alignment horizontal="center" vertical="center"/>
      <protection hidden="1"/>
    </xf>
    <xf numFmtId="166" fontId="16" fillId="17" borderId="42" xfId="0" applyNumberFormat="1" applyFont="1" applyFill="1" applyBorder="1" applyAlignment="1" applyProtection="1">
      <alignment horizontal="center" vertical="center"/>
      <protection hidden="1"/>
    </xf>
    <xf numFmtId="166" fontId="23" fillId="17" borderId="41" xfId="0" applyNumberFormat="1" applyFont="1" applyFill="1" applyBorder="1" applyAlignment="1" applyProtection="1">
      <alignment horizontal="center" vertical="center"/>
      <protection hidden="1"/>
    </xf>
    <xf numFmtId="0" fontId="16" fillId="17" borderId="28" xfId="0" applyFont="1" applyFill="1" applyBorder="1" applyAlignment="1" applyProtection="1">
      <alignment horizontal="center" vertical="center"/>
      <protection hidden="1"/>
    </xf>
    <xf numFmtId="0" fontId="16" fillId="17" borderId="29" xfId="0" applyFont="1" applyFill="1" applyBorder="1" applyAlignment="1" applyProtection="1">
      <alignment horizontal="center" vertical="center"/>
      <protection hidden="1"/>
    </xf>
    <xf numFmtId="0" fontId="16" fillId="17" borderId="58" xfId="0" applyFont="1" applyFill="1" applyBorder="1" applyAlignment="1" applyProtection="1">
      <alignment horizontal="center" vertical="center"/>
      <protection hidden="1"/>
    </xf>
    <xf numFmtId="0" fontId="0" fillId="0" borderId="19" xfId="0" applyBorder="1" applyProtection="1">
      <protection hidden="1"/>
    </xf>
    <xf numFmtId="0" fontId="52" fillId="0" borderId="0" xfId="0" applyFont="1" applyFill="1" applyBorder="1" applyAlignment="1" applyProtection="1">
      <alignment horizontal="left"/>
      <protection hidden="1"/>
    </xf>
    <xf numFmtId="0" fontId="38" fillId="3"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vertical="center" wrapText="1"/>
      <protection hidden="1"/>
    </xf>
    <xf numFmtId="0" fontId="40" fillId="0" borderId="0" xfId="0" applyFont="1" applyFill="1" applyBorder="1" applyAlignment="1" applyProtection="1">
      <alignment vertical="top" wrapText="1"/>
      <protection hidden="1"/>
    </xf>
    <xf numFmtId="0" fontId="24" fillId="0" borderId="0" xfId="0" applyNumberFormat="1" applyFont="1" applyFill="1" applyBorder="1" applyAlignment="1" applyProtection="1">
      <alignment horizontal="center" vertical="center" wrapText="1" shrinkToFit="1"/>
      <protection hidden="1"/>
    </xf>
    <xf numFmtId="0" fontId="23" fillId="0" borderId="0"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0" fontId="24" fillId="0" borderId="4" xfId="0" applyNumberFormat="1" applyFont="1" applyFill="1" applyBorder="1" applyAlignment="1" applyProtection="1">
      <alignment horizontal="center" vertical="center" wrapText="1" shrinkToFit="1"/>
      <protection hidden="1"/>
    </xf>
    <xf numFmtId="2" fontId="24" fillId="17" borderId="1" xfId="0" applyNumberFormat="1" applyFont="1" applyFill="1" applyBorder="1" applyAlignment="1" applyProtection="1">
      <alignment horizontal="center" vertical="center"/>
      <protection hidden="1"/>
    </xf>
    <xf numFmtId="0" fontId="24" fillId="0" borderId="0" xfId="0" quotePrefix="1" applyFont="1" applyProtection="1">
      <protection hidden="1"/>
    </xf>
    <xf numFmtId="0" fontId="73" fillId="17" borderId="45" xfId="0" applyFont="1" applyFill="1" applyBorder="1" applyAlignment="1" applyProtection="1">
      <alignment horizontal="center" vertical="center" wrapText="1" shrinkToFit="1"/>
      <protection hidden="1"/>
    </xf>
    <xf numFmtId="0" fontId="0" fillId="0" borderId="0" xfId="0" applyNumberFormat="1" applyAlignment="1" applyProtection="1">
      <alignment horizontal="center" vertical="center"/>
      <protection hidden="1"/>
    </xf>
    <xf numFmtId="4" fontId="24" fillId="0" borderId="13" xfId="0" applyNumberFormat="1" applyFont="1" applyFill="1" applyBorder="1" applyAlignment="1" applyProtection="1">
      <alignment horizontal="center" vertical="center" wrapText="1" shrinkToFit="1"/>
      <protection hidden="1"/>
    </xf>
    <xf numFmtId="4" fontId="24" fillId="0" borderId="34" xfId="0" applyNumberFormat="1" applyFont="1" applyFill="1" applyBorder="1" applyAlignment="1" applyProtection="1">
      <alignment horizontal="center" vertical="center" wrapText="1" shrinkToFit="1"/>
      <protection hidden="1"/>
    </xf>
    <xf numFmtId="4" fontId="23" fillId="17" borderId="42" xfId="0" applyNumberFormat="1" applyFont="1" applyFill="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wrapText="1"/>
      <protection hidden="1"/>
    </xf>
    <xf numFmtId="0" fontId="0" fillId="0" borderId="73" xfId="0" applyFont="1" applyBorder="1" applyAlignment="1" applyProtection="1">
      <alignment horizontal="center" vertical="center"/>
      <protection hidden="1"/>
    </xf>
    <xf numFmtId="0" fontId="76" fillId="18" borderId="0" xfId="34" applyFont="1" applyAlignment="1" applyProtection="1">
      <alignment horizontal="center"/>
      <protection hidden="1"/>
    </xf>
    <xf numFmtId="0" fontId="24" fillId="0" borderId="26" xfId="0" applyFont="1" applyFill="1" applyBorder="1" applyAlignment="1" applyProtection="1">
      <alignment horizontal="center" vertical="center"/>
      <protection hidden="1"/>
    </xf>
    <xf numFmtId="49" fontId="24" fillId="0" borderId="25" xfId="0" applyNumberFormat="1" applyFont="1" applyFill="1" applyBorder="1" applyAlignment="1" applyProtection="1">
      <alignment vertical="center" wrapText="1" shrinkToFit="1"/>
      <protection hidden="1"/>
    </xf>
    <xf numFmtId="0" fontId="24" fillId="0" borderId="25" xfId="0" applyFont="1" applyFill="1" applyBorder="1" applyAlignment="1" applyProtection="1">
      <alignment horizontal="center" vertical="center" wrapText="1" shrinkToFit="1"/>
      <protection hidden="1"/>
    </xf>
    <xf numFmtId="0" fontId="24" fillId="0" borderId="74" xfId="0" applyFont="1" applyFill="1" applyBorder="1" applyAlignment="1" applyProtection="1">
      <alignment horizontal="center" vertical="center"/>
      <protection hidden="1"/>
    </xf>
    <xf numFmtId="49" fontId="24" fillId="0" borderId="66" xfId="0" applyNumberFormat="1" applyFont="1" applyFill="1" applyBorder="1" applyAlignment="1" applyProtection="1">
      <alignment vertical="center" wrapText="1" shrinkToFit="1"/>
      <protection hidden="1"/>
    </xf>
    <xf numFmtId="0" fontId="24" fillId="0" borderId="66" xfId="0" applyFont="1" applyFill="1" applyBorder="1" applyAlignment="1" applyProtection="1">
      <alignment horizontal="center" vertical="center" wrapText="1" shrinkToFit="1"/>
      <protection hidden="1"/>
    </xf>
    <xf numFmtId="9" fontId="24" fillId="0" borderId="75" xfId="0" applyNumberFormat="1" applyFont="1" applyFill="1" applyBorder="1" applyAlignment="1" applyProtection="1">
      <alignment horizontal="center" vertical="center" wrapText="1" shrinkToFit="1"/>
      <protection hidden="1"/>
    </xf>
    <xf numFmtId="0" fontId="24" fillId="0" borderId="35" xfId="0" applyNumberFormat="1" applyFont="1" applyFill="1" applyBorder="1" applyAlignment="1" applyProtection="1">
      <alignment horizontal="center" vertical="center" wrapText="1" shrinkToFit="1"/>
      <protection hidden="1"/>
    </xf>
    <xf numFmtId="166" fontId="24" fillId="0" borderId="4" xfId="0" applyNumberFormat="1" applyFont="1" applyFill="1" applyBorder="1" applyAlignment="1" applyProtection="1">
      <alignment horizontal="center" vertical="center" wrapText="1" shrinkToFit="1"/>
      <protection hidden="1"/>
    </xf>
    <xf numFmtId="4" fontId="24" fillId="0" borderId="19" xfId="0" applyNumberFormat="1" applyFont="1" applyFill="1" applyBorder="1" applyAlignment="1" applyProtection="1">
      <alignment horizontal="center" vertical="center" wrapText="1" shrinkToFit="1"/>
      <protection hidden="1"/>
    </xf>
    <xf numFmtId="4" fontId="24" fillId="0" borderId="23" xfId="0" applyNumberFormat="1" applyFont="1" applyFill="1" applyBorder="1" applyAlignment="1" applyProtection="1">
      <alignment horizontal="center" vertical="center" wrapText="1" shrinkToFit="1"/>
      <protection hidden="1"/>
    </xf>
    <xf numFmtId="4" fontId="24" fillId="0" borderId="36" xfId="0" applyNumberFormat="1" applyFont="1" applyFill="1" applyBorder="1" applyAlignment="1" applyProtection="1">
      <alignment horizontal="center" vertical="center" wrapText="1" shrinkToFit="1"/>
      <protection hidden="1"/>
    </xf>
    <xf numFmtId="9" fontId="24" fillId="8" borderId="25" xfId="0" applyNumberFormat="1" applyFont="1" applyFill="1" applyBorder="1" applyAlignment="1" applyProtection="1">
      <alignment horizontal="center" vertical="center" wrapText="1" shrinkToFit="1"/>
      <protection locked="0"/>
    </xf>
    <xf numFmtId="14" fontId="24" fillId="8" borderId="25" xfId="0" applyNumberFormat="1" applyFont="1" applyFill="1" applyBorder="1" applyAlignment="1" applyProtection="1">
      <alignment horizontal="center" vertical="center" wrapText="1" shrinkToFit="1"/>
      <protection locked="0"/>
    </xf>
    <xf numFmtId="9" fontId="24" fillId="8" borderId="66" xfId="0" applyNumberFormat="1" applyFont="1" applyFill="1" applyBorder="1" applyAlignment="1" applyProtection="1">
      <alignment horizontal="center" vertical="center" wrapText="1" shrinkToFit="1"/>
      <protection locked="0"/>
    </xf>
    <xf numFmtId="14" fontId="24" fillId="8" borderId="66" xfId="0" applyNumberFormat="1" applyFont="1" applyFill="1" applyBorder="1" applyAlignment="1" applyProtection="1">
      <alignment horizontal="center" vertical="center" wrapText="1" shrinkToFit="1"/>
      <protection locked="0"/>
    </xf>
    <xf numFmtId="0" fontId="24" fillId="17" borderId="3" xfId="0" applyFont="1" applyFill="1" applyBorder="1" applyAlignment="1" applyProtection="1">
      <alignment horizontal="center" vertical="center"/>
      <protection hidden="1"/>
    </xf>
    <xf numFmtId="49" fontId="24" fillId="8" borderId="4" xfId="0" applyNumberFormat="1" applyFont="1" applyFill="1" applyBorder="1" applyAlignment="1" applyProtection="1">
      <alignment vertical="center" wrapText="1" shrinkToFit="1"/>
      <protection locked="0"/>
    </xf>
    <xf numFmtId="0" fontId="24" fillId="8" borderId="4" xfId="0" applyFont="1" applyFill="1" applyBorder="1" applyAlignment="1" applyProtection="1">
      <alignment horizontal="center" vertical="center" wrapText="1" shrinkToFit="1"/>
      <protection locked="0"/>
    </xf>
    <xf numFmtId="9" fontId="24" fillId="8" borderId="4" xfId="0" applyNumberFormat="1" applyFont="1" applyFill="1" applyBorder="1" applyAlignment="1" applyProtection="1">
      <alignment horizontal="center" vertical="center" wrapText="1" shrinkToFit="1"/>
      <protection locked="0"/>
    </xf>
    <xf numFmtId="14" fontId="24" fillId="8" borderId="4" xfId="0" applyNumberFormat="1" applyFont="1" applyFill="1" applyBorder="1" applyAlignment="1" applyProtection="1">
      <alignment horizontal="center" vertical="center" wrapText="1" shrinkToFit="1"/>
      <protection locked="0"/>
    </xf>
    <xf numFmtId="0" fontId="24" fillId="8" borderId="37" xfId="0" applyFont="1" applyFill="1" applyBorder="1" applyAlignment="1" applyProtection="1">
      <alignment horizontal="center" vertical="center" wrapText="1" shrinkToFit="1"/>
      <protection locked="0"/>
    </xf>
    <xf numFmtId="0" fontId="24" fillId="17" borderId="7" xfId="0" applyFont="1" applyFill="1" applyBorder="1" applyAlignment="1" applyProtection="1">
      <alignment horizontal="center" vertical="center"/>
      <protection hidden="1"/>
    </xf>
    <xf numFmtId="0" fontId="24" fillId="8" borderId="30" xfId="0" applyFont="1" applyFill="1" applyBorder="1" applyAlignment="1" applyProtection="1">
      <alignment horizontal="center" vertical="center" wrapText="1" shrinkToFit="1"/>
      <protection locked="0"/>
    </xf>
    <xf numFmtId="0" fontId="24" fillId="17" borderId="9" xfId="0" applyFont="1" applyFill="1" applyBorder="1" applyAlignment="1" applyProtection="1">
      <alignment horizontal="center" vertical="center"/>
      <protection hidden="1"/>
    </xf>
    <xf numFmtId="49" fontId="24" fillId="8" borderId="10" xfId="0" applyNumberFormat="1" applyFont="1" applyFill="1" applyBorder="1" applyAlignment="1" applyProtection="1">
      <alignment vertical="center" wrapText="1" shrinkToFit="1"/>
      <protection locked="0"/>
    </xf>
    <xf numFmtId="0" fontId="24" fillId="8" borderId="10" xfId="0" applyFont="1" applyFill="1" applyBorder="1" applyAlignment="1" applyProtection="1">
      <alignment horizontal="center" vertical="center" wrapText="1" shrinkToFit="1"/>
      <protection locked="0"/>
    </xf>
    <xf numFmtId="9" fontId="24" fillId="8" borderId="10" xfId="0" applyNumberFormat="1" applyFont="1" applyFill="1" applyBorder="1" applyAlignment="1" applyProtection="1">
      <alignment horizontal="center" vertical="center" wrapText="1" shrinkToFit="1"/>
      <protection locked="0"/>
    </xf>
    <xf numFmtId="14" fontId="24" fillId="8" borderId="10" xfId="0" applyNumberFormat="1" applyFont="1" applyFill="1" applyBorder="1" applyAlignment="1" applyProtection="1">
      <alignment horizontal="center" vertical="center" wrapText="1" shrinkToFit="1"/>
      <protection locked="0"/>
    </xf>
    <xf numFmtId="0" fontId="24" fillId="8" borderId="31" xfId="0" applyFont="1" applyFill="1" applyBorder="1" applyAlignment="1" applyProtection="1">
      <alignment horizontal="center" vertical="center" wrapText="1" shrinkToFit="1"/>
      <protection locked="0"/>
    </xf>
    <xf numFmtId="0" fontId="24" fillId="17" borderId="40" xfId="0" applyFont="1" applyFill="1" applyBorder="1" applyAlignment="1" applyProtection="1">
      <alignment horizontal="center" vertical="center"/>
      <protection hidden="1"/>
    </xf>
    <xf numFmtId="9" fontId="24" fillId="17" borderId="41" xfId="0" applyNumberFormat="1" applyFont="1" applyFill="1" applyBorder="1" applyAlignment="1" applyProtection="1">
      <alignment horizontal="center" vertical="center"/>
      <protection hidden="1"/>
    </xf>
    <xf numFmtId="2" fontId="24" fillId="17" borderId="41" xfId="0" applyNumberFormat="1" applyFont="1" applyFill="1" applyBorder="1" applyAlignment="1" applyProtection="1">
      <alignment vertical="center"/>
      <protection hidden="1"/>
    </xf>
    <xf numFmtId="2" fontId="24" fillId="17" borderId="42" xfId="0" applyNumberFormat="1" applyFont="1" applyFill="1" applyBorder="1" applyAlignment="1" applyProtection="1">
      <alignment vertical="center"/>
      <protection hidden="1"/>
    </xf>
    <xf numFmtId="0" fontId="24" fillId="17" borderId="74" xfId="0" applyFont="1" applyFill="1" applyBorder="1" applyAlignment="1" applyProtection="1">
      <alignment horizontal="center" vertical="center"/>
      <protection hidden="1"/>
    </xf>
    <xf numFmtId="0" fontId="24" fillId="8" borderId="75" xfId="0" applyFont="1" applyFill="1" applyBorder="1" applyAlignment="1" applyProtection="1">
      <alignment horizontal="center" vertical="center" wrapText="1" shrinkToFit="1"/>
      <protection locked="0"/>
    </xf>
    <xf numFmtId="0" fontId="24" fillId="17" borderId="26" xfId="0" applyFont="1" applyFill="1" applyBorder="1" applyAlignment="1" applyProtection="1">
      <alignment horizontal="center" vertical="center"/>
      <protection hidden="1"/>
    </xf>
    <xf numFmtId="0" fontId="24" fillId="8" borderId="70" xfId="0" applyFont="1" applyFill="1" applyBorder="1" applyAlignment="1" applyProtection="1">
      <alignment horizontal="center" vertical="center" wrapText="1" shrinkToFit="1"/>
      <protection locked="0"/>
    </xf>
    <xf numFmtId="0" fontId="27" fillId="0" borderId="0" xfId="0" applyFont="1" applyFill="1" applyBorder="1" applyAlignment="1" applyProtection="1">
      <alignment horizontal="left"/>
      <protection hidden="1"/>
    </xf>
    <xf numFmtId="0" fontId="41" fillId="3" borderId="0" xfId="0" applyFont="1" applyFill="1" applyBorder="1" applyAlignment="1" applyProtection="1">
      <alignment horizontal="center" vertical="center"/>
      <protection hidden="1"/>
    </xf>
    <xf numFmtId="0" fontId="41" fillId="0" borderId="0" xfId="0" applyFont="1" applyAlignment="1" applyProtection="1">
      <alignment vertical="center"/>
      <protection hidden="1"/>
    </xf>
    <xf numFmtId="0" fontId="27" fillId="0" borderId="0" xfId="0" applyFont="1" applyAlignment="1" applyProtection="1">
      <alignment vertical="center"/>
      <protection hidden="1"/>
    </xf>
    <xf numFmtId="0" fontId="41" fillId="0" borderId="0" xfId="0" applyFont="1" applyFill="1" applyBorder="1" applyAlignment="1" applyProtection="1">
      <alignment vertical="top" wrapText="1"/>
      <protection hidden="1"/>
    </xf>
    <xf numFmtId="0" fontId="41" fillId="14" borderId="0" xfId="0" applyNumberFormat="1" applyFont="1" applyFill="1" applyBorder="1" applyAlignment="1" applyProtection="1">
      <alignment horizontal="left" vertical="center"/>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33" fillId="0" borderId="0" xfId="0" applyFont="1" applyFill="1" applyBorder="1" applyAlignment="1" applyProtection="1">
      <alignment horizontal="right" vertical="center" indent="3"/>
      <protection hidden="1"/>
    </xf>
    <xf numFmtId="0" fontId="16"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16" fillId="17" borderId="46" xfId="0" applyFont="1" applyFill="1" applyBorder="1" applyAlignment="1" applyProtection="1">
      <alignment horizontal="center" vertical="center" wrapText="1"/>
      <protection hidden="1"/>
    </xf>
    <xf numFmtId="0" fontId="77" fillId="0" borderId="4" xfId="0" applyFont="1" applyBorder="1" applyAlignment="1" applyProtection="1">
      <alignment horizontal="center" vertical="center" wrapText="1"/>
      <protection hidden="1"/>
    </xf>
    <xf numFmtId="0" fontId="77" fillId="0" borderId="37" xfId="0" applyFont="1" applyBorder="1" applyAlignment="1" applyProtection="1">
      <alignment horizontal="center" vertical="center" wrapText="1"/>
      <protection hidden="1"/>
    </xf>
    <xf numFmtId="0" fontId="77" fillId="0" borderId="1" xfId="0" applyFont="1" applyBorder="1" applyAlignment="1" applyProtection="1">
      <alignment horizontal="center" vertical="center" wrapText="1"/>
      <protection hidden="1"/>
    </xf>
    <xf numFmtId="0" fontId="77" fillId="0" borderId="30" xfId="0" applyFont="1" applyBorder="1" applyAlignment="1" applyProtection="1">
      <alignment horizontal="center" vertical="center" wrapText="1"/>
      <protection hidden="1"/>
    </xf>
    <xf numFmtId="0" fontId="77" fillId="0" borderId="10" xfId="0" applyFont="1" applyBorder="1" applyAlignment="1" applyProtection="1">
      <alignment horizontal="center" vertical="center" wrapText="1"/>
      <protection hidden="1"/>
    </xf>
    <xf numFmtId="0" fontId="77" fillId="0" borderId="31" xfId="0" applyFont="1" applyBorder="1" applyAlignment="1" applyProtection="1">
      <alignment horizontal="center" vertical="center" wrapText="1"/>
      <protection hidden="1"/>
    </xf>
    <xf numFmtId="0" fontId="77" fillId="0" borderId="37" xfId="0" applyFont="1" applyBorder="1" applyAlignment="1" applyProtection="1">
      <alignment horizontal="center" vertical="center"/>
      <protection hidden="1"/>
    </xf>
    <xf numFmtId="0" fontId="77" fillId="0" borderId="31" xfId="0" applyFont="1" applyBorder="1" applyAlignment="1" applyProtection="1">
      <alignment horizontal="center" vertical="center"/>
      <protection hidden="1"/>
    </xf>
    <xf numFmtId="0" fontId="77" fillId="0" borderId="0" xfId="0" applyFont="1" applyBorder="1" applyAlignment="1" applyProtection="1">
      <alignment vertical="center"/>
      <protection hidden="1"/>
    </xf>
    <xf numFmtId="0" fontId="33" fillId="17" borderId="0" xfId="0" applyFont="1" applyFill="1" applyAlignment="1" applyProtection="1">
      <alignment horizontal="right" vertical="center" indent="3"/>
      <protection hidden="1"/>
    </xf>
    <xf numFmtId="0" fontId="40" fillId="14" borderId="0" xfId="0" applyFont="1" applyFill="1" applyAlignment="1" applyProtection="1">
      <alignment vertical="center"/>
      <protection hidden="1"/>
    </xf>
    <xf numFmtId="0" fontId="58" fillId="0" borderId="13" xfId="0" applyFont="1" applyBorder="1" applyProtection="1">
      <protection hidden="1"/>
    </xf>
    <xf numFmtId="0" fontId="0" fillId="0" borderId="23" xfId="0" applyBorder="1" applyProtection="1">
      <protection hidden="1"/>
    </xf>
    <xf numFmtId="0" fontId="24" fillId="0" borderId="14" xfId="0" applyFont="1" applyBorder="1" applyProtection="1">
      <protection hidden="1"/>
    </xf>
    <xf numFmtId="0" fontId="23" fillId="0" borderId="14" xfId="0" applyFont="1" applyBorder="1" applyAlignment="1" applyProtection="1">
      <alignment horizontal="right" vertical="center"/>
      <protection hidden="1"/>
    </xf>
    <xf numFmtId="0" fontId="33" fillId="0" borderId="0" xfId="0" applyFont="1" applyFill="1" applyAlignment="1" applyProtection="1">
      <alignment horizontal="right" vertical="center" indent="3"/>
      <protection hidden="1"/>
    </xf>
    <xf numFmtId="14" fontId="24" fillId="0" borderId="0" xfId="0" applyNumberFormat="1" applyFont="1" applyFill="1" applyBorder="1" applyAlignment="1" applyProtection="1">
      <alignment horizontal="center" vertical="center"/>
      <protection hidden="1"/>
    </xf>
    <xf numFmtId="2" fontId="24" fillId="0" borderId="0"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top" wrapText="1"/>
      <protection hidden="1"/>
    </xf>
    <xf numFmtId="0" fontId="24" fillId="0" borderId="0" xfId="0" applyFont="1" applyFill="1" applyBorder="1" applyAlignment="1" applyProtection="1">
      <alignment vertical="center" wrapText="1" shrinkToFit="1"/>
      <protection hidden="1"/>
    </xf>
    <xf numFmtId="0" fontId="40" fillId="8" borderId="0" xfId="0" applyFont="1" applyFill="1" applyAlignment="1" applyProtection="1">
      <alignment textRotation="90"/>
      <protection hidden="1"/>
    </xf>
    <xf numFmtId="0" fontId="0" fillId="0" borderId="0" xfId="0" applyFill="1" applyProtection="1">
      <protection hidden="1"/>
    </xf>
    <xf numFmtId="0" fontId="0" fillId="0" borderId="0" xfId="0" applyAlignment="1" applyProtection="1">
      <alignment horizontal="center"/>
      <protection hidden="1"/>
    </xf>
    <xf numFmtId="0" fontId="41" fillId="0" borderId="0" xfId="0" applyFont="1" applyProtection="1">
      <protection hidden="1"/>
    </xf>
    <xf numFmtId="0" fontId="72" fillId="0" borderId="0" xfId="0" applyFont="1" applyBorder="1" applyAlignment="1" applyProtection="1">
      <alignment horizontal="left" vertical="center" indent="2"/>
      <protection hidden="1"/>
    </xf>
    <xf numFmtId="0" fontId="0" fillId="0" borderId="0" xfId="0" applyProtection="1">
      <protection hidden="1"/>
    </xf>
    <xf numFmtId="0" fontId="40" fillId="0" borderId="13" xfId="0" applyFont="1" applyBorder="1" applyProtection="1">
      <protection hidden="1"/>
    </xf>
    <xf numFmtId="0" fontId="12" fillId="0" borderId="0" xfId="0" applyFont="1" applyProtection="1">
      <protection hidden="1"/>
    </xf>
    <xf numFmtId="0" fontId="24" fillId="8" borderId="1" xfId="0" applyFont="1" applyFill="1" applyBorder="1" applyAlignment="1" applyProtection="1">
      <alignment horizontal="left" vertical="center" wrapText="1" shrinkToFit="1"/>
      <protection locked="0"/>
    </xf>
    <xf numFmtId="0" fontId="24" fillId="8" borderId="10" xfId="0" applyFont="1" applyFill="1" applyBorder="1" applyAlignment="1" applyProtection="1">
      <alignment horizontal="left" vertical="center" wrapText="1" shrinkToFit="1"/>
      <protection locked="0"/>
    </xf>
    <xf numFmtId="0" fontId="24" fillId="8" borderId="4" xfId="0" applyFont="1" applyFill="1" applyBorder="1" applyAlignment="1" applyProtection="1">
      <alignment horizontal="left" vertical="center" wrapText="1" shrinkToFit="1"/>
      <protection locked="0"/>
    </xf>
    <xf numFmtId="0" fontId="24" fillId="8" borderId="25" xfId="0" applyFont="1" applyFill="1" applyBorder="1" applyAlignment="1" applyProtection="1">
      <alignment horizontal="left" vertical="center" wrapText="1" shrinkToFit="1"/>
      <protection locked="0"/>
    </xf>
    <xf numFmtId="0" fontId="24" fillId="8" borderId="66" xfId="0" applyFont="1" applyFill="1" applyBorder="1" applyAlignment="1" applyProtection="1">
      <alignment horizontal="left" vertical="center" wrapText="1" shrinkToFit="1"/>
      <protection locked="0"/>
    </xf>
    <xf numFmtId="0" fontId="41" fillId="14" borderId="0" xfId="0" applyFont="1" applyFill="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0" fontId="23" fillId="0" borderId="0" xfId="0"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78" fillId="0" borderId="0" xfId="0" applyFont="1" applyFill="1" applyBorder="1" applyAlignment="1" applyProtection="1">
      <alignment horizontal="left" vertical="center" wrapText="1" shrinkToFit="1"/>
      <protection hidden="1"/>
    </xf>
    <xf numFmtId="0" fontId="23" fillId="17" borderId="44" xfId="0" applyFont="1" applyFill="1" applyBorder="1" applyAlignment="1" applyProtection="1">
      <alignment horizontal="center" vertical="center" wrapText="1" shrinkToFit="1"/>
      <protection hidden="1"/>
    </xf>
    <xf numFmtId="0" fontId="23" fillId="17" borderId="38" xfId="0" applyFont="1" applyFill="1" applyBorder="1" applyAlignment="1" applyProtection="1">
      <alignment horizontal="center" vertical="center" wrapText="1" shrinkToFit="1"/>
      <protection hidden="1"/>
    </xf>
    <xf numFmtId="0" fontId="23" fillId="17" borderId="45" xfId="0" applyFont="1" applyFill="1" applyBorder="1" applyAlignment="1" applyProtection="1">
      <alignment horizontal="center" vertical="center" wrapText="1" shrinkToFit="1"/>
      <protection hidden="1"/>
    </xf>
    <xf numFmtId="0" fontId="0" fillId="5" borderId="3"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0" fillId="5" borderId="36" xfId="0" applyFill="1" applyBorder="1" applyAlignment="1" applyProtection="1">
      <alignment horizontal="center" vertical="center"/>
      <protection hidden="1"/>
    </xf>
    <xf numFmtId="0" fontId="0" fillId="13" borderId="7" xfId="0" applyFill="1" applyBorder="1" applyAlignment="1" applyProtection="1">
      <alignment horizontal="center" vertical="center"/>
      <protection hidden="1"/>
    </xf>
    <xf numFmtId="0" fontId="0" fillId="13" borderId="1" xfId="0" applyFill="1" applyBorder="1" applyAlignment="1" applyProtection="1">
      <alignment horizontal="center" vertical="center"/>
      <protection hidden="1"/>
    </xf>
    <xf numFmtId="0" fontId="0" fillId="13" borderId="13" xfId="0" applyFill="1" applyBorder="1" applyAlignment="1" applyProtection="1">
      <alignment horizontal="center" vertical="center"/>
      <protection hidden="1"/>
    </xf>
    <xf numFmtId="0" fontId="23" fillId="17" borderId="60" xfId="0" applyFont="1" applyFill="1" applyBorder="1" applyAlignment="1" applyProtection="1">
      <alignment horizontal="center" vertical="center" wrapText="1" shrinkToFit="1"/>
      <protection hidden="1"/>
    </xf>
    <xf numFmtId="49" fontId="22" fillId="0" borderId="0" xfId="0" applyNumberFormat="1" applyFont="1" applyFill="1" applyAlignment="1" applyProtection="1">
      <alignment horizontal="center" vertical="center"/>
      <protection hidden="1"/>
    </xf>
    <xf numFmtId="49" fontId="22" fillId="0" borderId="0" xfId="0" applyNumberFormat="1" applyFont="1" applyFill="1" applyAlignment="1" applyProtection="1">
      <alignment horizontal="right" vertical="center"/>
      <protection hidden="1"/>
    </xf>
    <xf numFmtId="0" fontId="23" fillId="0" borderId="0" xfId="0" applyNumberFormat="1" applyFont="1" applyFill="1" applyAlignment="1" applyProtection="1">
      <alignment horizontal="center" vertical="center"/>
      <protection hidden="1"/>
    </xf>
    <xf numFmtId="0" fontId="30" fillId="0" borderId="20" xfId="0" applyFont="1" applyFill="1" applyBorder="1" applyAlignment="1" applyProtection="1">
      <alignment horizontal="right"/>
      <protection hidden="1"/>
    </xf>
    <xf numFmtId="0" fontId="30" fillId="0" borderId="0" xfId="0" applyFont="1" applyFill="1" applyBorder="1" applyAlignment="1" applyProtection="1">
      <alignment horizontal="right"/>
      <protection hidden="1"/>
    </xf>
    <xf numFmtId="0" fontId="30" fillId="0" borderId="11" xfId="0" applyFont="1" applyFill="1" applyBorder="1" applyAlignment="1" applyProtection="1">
      <alignment horizontal="right"/>
      <protection hidden="1"/>
    </xf>
    <xf numFmtId="0" fontId="13" fillId="0" borderId="60" xfId="0" applyFont="1" applyFill="1" applyBorder="1" applyAlignment="1" applyProtection="1">
      <alignment vertical="center"/>
      <protection hidden="1"/>
    </xf>
    <xf numFmtId="0" fontId="13" fillId="0" borderId="61" xfId="0" applyFont="1" applyFill="1" applyBorder="1" applyAlignment="1" applyProtection="1">
      <alignment vertical="center"/>
      <protection hidden="1"/>
    </xf>
    <xf numFmtId="0" fontId="13" fillId="0" borderId="62" xfId="0" applyFont="1" applyFill="1" applyBorder="1" applyAlignment="1" applyProtection="1">
      <alignment vertical="center"/>
      <protection hidden="1"/>
    </xf>
    <xf numFmtId="2" fontId="24" fillId="0" borderId="3" xfId="0" applyNumberFormat="1" applyFont="1" applyFill="1" applyBorder="1" applyAlignment="1" applyProtection="1">
      <alignment horizontal="center" vertical="center"/>
      <protection hidden="1"/>
    </xf>
    <xf numFmtId="2" fontId="24" fillId="0" borderId="4" xfId="0" applyNumberFormat="1" applyFont="1" applyFill="1" applyBorder="1" applyAlignment="1" applyProtection="1">
      <alignment horizontal="center" vertical="center"/>
      <protection hidden="1"/>
    </xf>
    <xf numFmtId="2" fontId="24" fillId="0" borderId="36" xfId="0" applyNumberFormat="1" applyFont="1" applyFill="1" applyBorder="1" applyAlignment="1" applyProtection="1">
      <alignment horizontal="center" vertical="center"/>
      <protection hidden="1"/>
    </xf>
    <xf numFmtId="2" fontId="24" fillId="0" borderId="37" xfId="0" applyNumberFormat="1" applyFont="1" applyFill="1" applyBorder="1" applyAlignment="1" applyProtection="1">
      <alignment horizontal="center" vertical="center"/>
      <protection hidden="1"/>
    </xf>
    <xf numFmtId="2" fontId="24" fillId="0" borderId="7" xfId="0" applyNumberFormat="1" applyFont="1" applyFill="1" applyBorder="1" applyAlignment="1" applyProtection="1">
      <alignment horizontal="center" vertical="center"/>
      <protection hidden="1"/>
    </xf>
    <xf numFmtId="2" fontId="24" fillId="0" borderId="1" xfId="0" applyNumberFormat="1" applyFont="1" applyFill="1" applyBorder="1" applyAlignment="1" applyProtection="1">
      <alignment horizontal="center" vertical="center"/>
      <protection hidden="1"/>
    </xf>
    <xf numFmtId="2" fontId="24" fillId="0" borderId="13" xfId="0" applyNumberFormat="1" applyFont="1" applyFill="1" applyBorder="1" applyAlignment="1" applyProtection="1">
      <alignment horizontal="center" vertical="center"/>
      <protection hidden="1"/>
    </xf>
    <xf numFmtId="2" fontId="24" fillId="0" borderId="30" xfId="0" applyNumberFormat="1" applyFont="1" applyFill="1" applyBorder="1" applyAlignment="1" applyProtection="1">
      <alignment horizontal="center" vertical="center"/>
      <protection hidden="1"/>
    </xf>
    <xf numFmtId="2" fontId="24" fillId="0" borderId="9" xfId="0" applyNumberFormat="1" applyFont="1" applyFill="1" applyBorder="1" applyAlignment="1" applyProtection="1">
      <alignment horizontal="center" vertical="center"/>
      <protection hidden="1"/>
    </xf>
    <xf numFmtId="2" fontId="24" fillId="0" borderId="10" xfId="0" applyNumberFormat="1" applyFont="1" applyFill="1" applyBorder="1" applyAlignment="1" applyProtection="1">
      <alignment horizontal="center" vertical="center"/>
      <protection hidden="1"/>
    </xf>
    <xf numFmtId="2" fontId="24" fillId="0" borderId="34" xfId="0" applyNumberFormat="1" applyFont="1" applyFill="1" applyBorder="1" applyAlignment="1" applyProtection="1">
      <alignment horizontal="center" vertical="center"/>
      <protection hidden="1"/>
    </xf>
    <xf numFmtId="2" fontId="24" fillId="0" borderId="31" xfId="0" applyNumberFormat="1" applyFont="1" applyFill="1" applyBorder="1" applyAlignment="1" applyProtection="1">
      <alignment horizontal="center" vertical="center"/>
      <protection hidden="1"/>
    </xf>
    <xf numFmtId="2" fontId="23" fillId="0" borderId="40" xfId="0" applyNumberFormat="1" applyFont="1" applyFill="1" applyBorder="1" applyAlignment="1" applyProtection="1">
      <alignment horizontal="center" vertical="center"/>
      <protection hidden="1"/>
    </xf>
    <xf numFmtId="2" fontId="23" fillId="0" borderId="41" xfId="0" applyNumberFormat="1" applyFont="1" applyFill="1" applyBorder="1" applyAlignment="1" applyProtection="1">
      <alignment horizontal="center" vertical="center"/>
      <protection hidden="1"/>
    </xf>
    <xf numFmtId="2" fontId="23" fillId="0" borderId="42" xfId="0" applyNumberFormat="1" applyFont="1" applyFill="1" applyBorder="1" applyAlignment="1" applyProtection="1">
      <alignment horizontal="center" vertical="center"/>
      <protection hidden="1"/>
    </xf>
    <xf numFmtId="0" fontId="24" fillId="0" borderId="60" xfId="0" applyFont="1" applyFill="1" applyBorder="1" applyAlignment="1" applyProtection="1">
      <alignment horizontal="center" vertical="center"/>
      <protection hidden="1"/>
    </xf>
    <xf numFmtId="0" fontId="24" fillId="0" borderId="61" xfId="0" applyFont="1" applyFill="1" applyBorder="1" applyAlignment="1" applyProtection="1">
      <alignment horizontal="center" vertical="center"/>
      <protection hidden="1"/>
    </xf>
    <xf numFmtId="0" fontId="24" fillId="0" borderId="62" xfId="0" applyFont="1" applyFill="1" applyBorder="1" applyAlignment="1" applyProtection="1">
      <alignment horizontal="center" vertical="center"/>
      <protection hidden="1"/>
    </xf>
    <xf numFmtId="0" fontId="0" fillId="4" borderId="34" xfId="0" applyFill="1" applyBorder="1" applyAlignment="1" applyProtection="1">
      <alignment horizontal="center" vertical="center"/>
      <protection hidden="1"/>
    </xf>
    <xf numFmtId="0" fontId="16" fillId="17" borderId="73" xfId="0" applyFont="1" applyFill="1" applyBorder="1" applyAlignment="1" applyProtection="1">
      <alignment horizontal="center" vertical="center"/>
      <protection hidden="1"/>
    </xf>
    <xf numFmtId="0" fontId="11" fillId="0" borderId="0" xfId="0" applyFont="1" applyAlignment="1" applyProtection="1">
      <alignment horizontal="left" vertical="center"/>
      <protection hidden="1"/>
    </xf>
    <xf numFmtId="0" fontId="24" fillId="0" borderId="0" xfId="0" applyFont="1" applyAlignment="1" applyProtection="1">
      <alignment horizontal="right" vertical="center" indent="1"/>
      <protection hidden="1"/>
    </xf>
    <xf numFmtId="49" fontId="24" fillId="0" borderId="0" xfId="0" applyNumberFormat="1" applyFont="1" applyAlignment="1" applyProtection="1">
      <alignment horizontal="right" vertical="center" indent="1"/>
      <protection hidden="1"/>
    </xf>
    <xf numFmtId="0" fontId="29" fillId="0" borderId="0" xfId="0" applyFont="1" applyAlignment="1" applyProtection="1">
      <alignment horizontal="right" vertical="center" indent="1"/>
      <protection hidden="1"/>
    </xf>
    <xf numFmtId="0" fontId="24" fillId="0" borderId="0" xfId="0" applyFont="1" applyAlignment="1" applyProtection="1">
      <alignment horizontal="right" vertical="center" wrapText="1" indent="1"/>
      <protection hidden="1"/>
    </xf>
    <xf numFmtId="0" fontId="36" fillId="0" borderId="15" xfId="0" applyFont="1" applyFill="1" applyBorder="1" applyAlignment="1" applyProtection="1">
      <alignment horizontal="right" vertical="center" indent="1"/>
      <protection hidden="1"/>
    </xf>
    <xf numFmtId="0" fontId="37" fillId="17" borderId="71" xfId="0" applyFont="1" applyFill="1" applyBorder="1" applyAlignment="1" applyProtection="1">
      <alignment vertical="center"/>
      <protection hidden="1"/>
    </xf>
    <xf numFmtId="0" fontId="17" fillId="0" borderId="0" xfId="35" applyFill="1" applyBorder="1" applyAlignment="1" applyProtection="1">
      <alignment horizontal="left"/>
      <protection hidden="1"/>
    </xf>
    <xf numFmtId="0" fontId="24" fillId="0" borderId="0" xfId="0" applyFont="1" applyAlignment="1" applyProtection="1">
      <alignment horizontal="left"/>
      <protection hidden="1"/>
    </xf>
    <xf numFmtId="0" fontId="24" fillId="0" borderId="0" xfId="0" quotePrefix="1" applyFont="1" applyAlignment="1" applyProtection="1">
      <alignment horizontal="right" indent="1"/>
      <protection hidden="1"/>
    </xf>
    <xf numFmtId="0" fontId="82" fillId="0" borderId="0" xfId="0" applyFont="1" applyAlignment="1" applyProtection="1">
      <alignment horizontal="left" vertical="center"/>
      <protection hidden="1"/>
    </xf>
    <xf numFmtId="0" fontId="0" fillId="3" borderId="0" xfId="0" applyFill="1" applyBorder="1" applyAlignment="1" applyProtection="1">
      <alignment vertical="center"/>
      <protection locked="0"/>
    </xf>
    <xf numFmtId="0" fontId="17" fillId="3" borderId="0" xfId="35" applyFill="1" applyBorder="1" applyAlignment="1" applyProtection="1">
      <alignment vertical="center"/>
      <protection locked="0"/>
    </xf>
    <xf numFmtId="0" fontId="23" fillId="17" borderId="0" xfId="0" applyFont="1" applyFill="1" applyAlignment="1" applyProtection="1">
      <alignment horizontal="left" vertical="center" indent="3"/>
      <protection hidden="1"/>
    </xf>
    <xf numFmtId="0" fontId="23" fillId="17" borderId="0" xfId="0" applyFont="1" applyFill="1" applyAlignment="1" applyProtection="1">
      <alignment horizontal="left" vertical="top" indent="3"/>
      <protection hidden="1"/>
    </xf>
    <xf numFmtId="0" fontId="24" fillId="17" borderId="0" xfId="0" applyFont="1" applyFill="1" applyAlignment="1" applyProtection="1">
      <alignment horizontal="left" indent="3"/>
      <protection hidden="1"/>
    </xf>
    <xf numFmtId="0" fontId="24" fillId="17" borderId="0" xfId="0" applyFont="1" applyFill="1" applyAlignment="1" applyProtection="1">
      <alignment horizontal="left" vertical="center" indent="3"/>
      <protection hidden="1"/>
    </xf>
    <xf numFmtId="49" fontId="24" fillId="17" borderId="0" xfId="0" applyNumberFormat="1" applyFont="1" applyFill="1" applyAlignment="1" applyProtection="1">
      <alignment horizontal="left" vertical="top" indent="3"/>
      <protection hidden="1"/>
    </xf>
    <xf numFmtId="49" fontId="24" fillId="17" borderId="0" xfId="0" applyNumberFormat="1" applyFont="1" applyFill="1" applyAlignment="1" applyProtection="1">
      <alignment horizontal="left" vertical="center" indent="3"/>
      <protection hidden="1"/>
    </xf>
    <xf numFmtId="0" fontId="24" fillId="0" borderId="0" xfId="0" applyFont="1" applyFill="1" applyAlignment="1" applyProtection="1">
      <alignment horizontal="left" vertical="top" indent="5"/>
      <protection hidden="1"/>
    </xf>
    <xf numFmtId="0" fontId="10" fillId="0" borderId="0" xfId="0" applyFont="1" applyAlignment="1" applyProtection="1">
      <alignment horizontal="right" vertical="center" indent="1"/>
      <protection hidden="1"/>
    </xf>
    <xf numFmtId="0" fontId="23" fillId="0" borderId="0" xfId="0" applyFont="1" applyFill="1" applyAlignment="1" applyProtection="1">
      <alignment vertical="center"/>
      <protection hidden="1"/>
    </xf>
    <xf numFmtId="0" fontId="24" fillId="0" borderId="0" xfId="0" applyFont="1" applyFill="1" applyAlignment="1" applyProtection="1">
      <alignment horizontal="left" vertical="center" indent="5"/>
      <protection hidden="1"/>
    </xf>
    <xf numFmtId="0" fontId="10" fillId="0" borderId="0" xfId="0" applyFont="1" applyFill="1" applyAlignment="1" applyProtection="1">
      <alignment horizontal="right" vertical="center"/>
      <protection hidden="1"/>
    </xf>
    <xf numFmtId="0" fontId="10" fillId="0" borderId="0" xfId="0" applyFont="1" applyBorder="1" applyAlignment="1" applyProtection="1">
      <alignment horizontal="right" vertical="center"/>
      <protection hidden="1"/>
    </xf>
    <xf numFmtId="0" fontId="22" fillId="0" borderId="0" xfId="0" applyFont="1" applyAlignment="1" applyProtection="1">
      <protection hidden="1"/>
    </xf>
    <xf numFmtId="0" fontId="9" fillId="0" borderId="0" xfId="0" applyFont="1" applyBorder="1" applyAlignment="1" applyProtection="1">
      <alignment vertical="center"/>
      <protection hidden="1"/>
    </xf>
    <xf numFmtId="0" fontId="8" fillId="0" borderId="0" xfId="0" applyFont="1" applyAlignment="1" applyProtection="1">
      <alignment horizontal="right" vertical="center" indent="1"/>
      <protection hidden="1"/>
    </xf>
    <xf numFmtId="0" fontId="41" fillId="14" borderId="0" xfId="0" applyFont="1" applyFill="1" applyAlignment="1" applyProtection="1">
      <alignment horizontal="left" vertical="center"/>
      <protection hidden="1"/>
    </xf>
    <xf numFmtId="0" fontId="45" fillId="0" borderId="0" xfId="0" applyFont="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0" fillId="8" borderId="13" xfId="0" applyFill="1" applyBorder="1" applyAlignment="1" applyProtection="1">
      <alignment vertical="center"/>
      <protection locked="0"/>
    </xf>
    <xf numFmtId="0" fontId="0" fillId="8" borderId="14" xfId="0" applyFill="1" applyBorder="1" applyAlignment="1" applyProtection="1">
      <alignment vertical="center"/>
      <protection locked="0"/>
    </xf>
    <xf numFmtId="0" fontId="22" fillId="3" borderId="59" xfId="0" applyFont="1" applyFill="1" applyBorder="1" applyAlignment="1" applyProtection="1">
      <alignment horizontal="center" vertical="center"/>
      <protection hidden="1"/>
    </xf>
    <xf numFmtId="0" fontId="30" fillId="14" borderId="0" xfId="0" applyFont="1" applyFill="1" applyAlignment="1" applyProtection="1">
      <alignment vertical="center"/>
      <protection hidden="1"/>
    </xf>
    <xf numFmtId="0" fontId="47" fillId="0" borderId="0" xfId="0" applyFont="1" applyFill="1" applyProtection="1">
      <protection hidden="1"/>
    </xf>
    <xf numFmtId="0" fontId="17" fillId="8" borderId="13" xfId="35" applyFill="1" applyBorder="1" applyAlignment="1" applyProtection="1">
      <alignment vertical="center"/>
      <protection locked="0"/>
    </xf>
    <xf numFmtId="0" fontId="17" fillId="8" borderId="14" xfId="35" applyFill="1" applyBorder="1" applyAlignment="1" applyProtection="1">
      <alignment vertical="center"/>
      <protection locked="0"/>
    </xf>
    <xf numFmtId="0" fontId="24" fillId="8" borderId="1" xfId="0" applyFont="1" applyFill="1" applyBorder="1" applyAlignment="1" applyProtection="1">
      <alignment horizontal="left" vertical="center" wrapText="1" shrinkToFit="1"/>
      <protection locked="0"/>
    </xf>
    <xf numFmtId="0" fontId="24" fillId="8" borderId="10" xfId="0" applyFont="1" applyFill="1" applyBorder="1" applyAlignment="1" applyProtection="1">
      <alignment horizontal="left" vertical="center" wrapText="1" shrinkToFit="1"/>
      <protection locked="0"/>
    </xf>
    <xf numFmtId="0" fontId="24" fillId="8" borderId="66" xfId="0" applyFont="1" applyFill="1" applyBorder="1" applyAlignment="1" applyProtection="1">
      <alignment horizontal="left" vertical="center" wrapText="1" shrinkToFit="1"/>
      <protection locked="0"/>
    </xf>
    <xf numFmtId="0" fontId="70" fillId="8" borderId="0" xfId="0" applyFont="1" applyFill="1" applyAlignment="1" applyProtection="1">
      <alignment horizontal="center" vertical="center" textRotation="90"/>
      <protection hidden="1"/>
    </xf>
    <xf numFmtId="0" fontId="23" fillId="0" borderId="38" xfId="0" applyFont="1" applyFill="1" applyBorder="1" applyAlignment="1" applyProtection="1">
      <alignment horizontal="center" vertical="center" wrapText="1"/>
      <protection hidden="1"/>
    </xf>
    <xf numFmtId="0" fontId="23" fillId="12" borderId="0" xfId="0" applyFont="1" applyFill="1" applyBorder="1" applyAlignment="1" applyProtection="1">
      <alignment horizontal="center"/>
      <protection hidden="1"/>
    </xf>
    <xf numFmtId="0" fontId="23" fillId="12" borderId="1" xfId="0" applyFont="1" applyFill="1" applyBorder="1" applyProtection="1">
      <protection hidden="1"/>
    </xf>
    <xf numFmtId="49" fontId="35" fillId="12" borderId="1" xfId="0" applyNumberFormat="1" applyFont="1" applyFill="1" applyBorder="1" applyAlignment="1" applyProtection="1">
      <alignment horizontal="center" vertical="center" wrapText="1"/>
      <protection hidden="1"/>
    </xf>
    <xf numFmtId="0" fontId="23" fillId="12" borderId="1" xfId="0" applyFont="1" applyFill="1" applyBorder="1" applyAlignment="1" applyProtection="1">
      <alignment horizontal="center" vertical="center"/>
      <protection hidden="1"/>
    </xf>
    <xf numFmtId="0" fontId="35" fillId="12" borderId="1" xfId="0" applyNumberFormat="1" applyFont="1" applyFill="1" applyBorder="1" applyAlignment="1" applyProtection="1">
      <protection hidden="1"/>
    </xf>
    <xf numFmtId="164" fontId="23" fillId="12" borderId="1" xfId="0" applyNumberFormat="1" applyFont="1" applyFill="1" applyBorder="1" applyProtection="1">
      <protection hidden="1"/>
    </xf>
    <xf numFmtId="0" fontId="24" fillId="12" borderId="1" xfId="0" applyFont="1" applyFill="1" applyBorder="1" applyProtection="1">
      <protection hidden="1"/>
    </xf>
    <xf numFmtId="164" fontId="24" fillId="12" borderId="1" xfId="0" applyNumberFormat="1" applyFont="1" applyFill="1" applyBorder="1" applyProtection="1">
      <protection hidden="1"/>
    </xf>
    <xf numFmtId="0" fontId="24" fillId="0" borderId="56" xfId="0" applyNumberFormat="1" applyFont="1" applyFill="1" applyBorder="1" applyAlignment="1" applyProtection="1">
      <alignment horizontal="center" vertical="center"/>
      <protection hidden="1"/>
    </xf>
    <xf numFmtId="0" fontId="24" fillId="0" borderId="54" xfId="0" applyNumberFormat="1" applyFont="1" applyFill="1" applyBorder="1" applyAlignment="1" applyProtection="1">
      <alignment horizontal="center" vertical="center"/>
      <protection hidden="1"/>
    </xf>
    <xf numFmtId="0" fontId="24" fillId="0" borderId="55" xfId="0" applyNumberFormat="1" applyFont="1" applyFill="1" applyBorder="1" applyAlignment="1" applyProtection="1">
      <alignment horizontal="center" vertical="center"/>
      <protection hidden="1"/>
    </xf>
    <xf numFmtId="0" fontId="23" fillId="17" borderId="0" xfId="0" applyFont="1" applyFill="1" applyAlignment="1" applyProtection="1">
      <alignment horizontal="left" vertical="center" indent="3"/>
      <protection hidden="1"/>
    </xf>
    <xf numFmtId="0" fontId="24" fillId="17" borderId="0" xfId="0" applyFont="1" applyFill="1" applyAlignment="1" applyProtection="1">
      <alignment horizontal="left" vertical="center" indent="3"/>
      <protection hidden="1"/>
    </xf>
    <xf numFmtId="0" fontId="23" fillId="17" borderId="44" xfId="0" applyFont="1" applyFill="1" applyBorder="1" applyAlignment="1" applyProtection="1">
      <alignment horizontal="center" vertical="center" wrapText="1" shrinkToFit="1"/>
      <protection hidden="1"/>
    </xf>
    <xf numFmtId="0" fontId="23" fillId="17" borderId="38" xfId="0" applyFont="1" applyFill="1" applyBorder="1" applyAlignment="1" applyProtection="1">
      <alignment horizontal="center" vertical="center" wrapText="1" shrinkToFit="1"/>
      <protection hidden="1"/>
    </xf>
    <xf numFmtId="0" fontId="23" fillId="17" borderId="60" xfId="0" applyFont="1" applyFill="1" applyBorder="1" applyAlignment="1" applyProtection="1">
      <alignment horizontal="center" vertical="center" wrapText="1" shrinkToFit="1"/>
      <protection hidden="1"/>
    </xf>
    <xf numFmtId="0" fontId="16" fillId="17" borderId="3" xfId="0" applyFont="1" applyFill="1" applyBorder="1" applyAlignment="1" applyProtection="1">
      <alignment horizontal="center" vertical="center"/>
      <protection hidden="1"/>
    </xf>
    <xf numFmtId="0" fontId="16" fillId="17" borderId="4"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wrapText="1" shrinkToFit="1"/>
      <protection hidden="1"/>
    </xf>
    <xf numFmtId="0" fontId="23" fillId="17" borderId="4" xfId="0" applyFont="1" applyFill="1" applyBorder="1" applyAlignment="1" applyProtection="1">
      <alignment horizontal="center" vertical="center" wrapText="1" shrinkToFit="1"/>
      <protection hidden="1"/>
    </xf>
    <xf numFmtId="0" fontId="23" fillId="17" borderId="37" xfId="0" applyFont="1" applyFill="1" applyBorder="1" applyAlignment="1" applyProtection="1">
      <alignment horizontal="center" vertical="center" wrapText="1" shrinkToFit="1"/>
      <protection hidden="1"/>
    </xf>
    <xf numFmtId="0" fontId="23" fillId="17" borderId="9" xfId="0" applyFont="1" applyFill="1" applyBorder="1" applyAlignment="1" applyProtection="1">
      <alignment horizontal="center" vertical="center" wrapText="1" shrinkToFit="1"/>
      <protection hidden="1"/>
    </xf>
    <xf numFmtId="0" fontId="23" fillId="17" borderId="10" xfId="0" applyFont="1" applyFill="1" applyBorder="1" applyAlignment="1" applyProtection="1">
      <alignment horizontal="center" vertical="center" wrapText="1" shrinkToFit="1"/>
      <protection hidden="1"/>
    </xf>
    <xf numFmtId="0" fontId="23" fillId="17" borderId="45" xfId="0" applyFont="1" applyFill="1" applyBorder="1" applyAlignment="1" applyProtection="1">
      <alignment horizontal="center" vertical="center" wrapText="1" shrinkToFit="1"/>
      <protection hidden="1"/>
    </xf>
    <xf numFmtId="0" fontId="16" fillId="17" borderId="41" xfId="0" applyFont="1" applyFill="1" applyBorder="1" applyAlignment="1" applyProtection="1">
      <alignment horizontal="center" vertical="center" wrapText="1"/>
      <protection hidden="1"/>
    </xf>
    <xf numFmtId="0" fontId="29" fillId="0" borderId="20" xfId="0" applyFont="1" applyBorder="1" applyAlignment="1" applyProtection="1">
      <alignment horizontal="center" vertical="center"/>
      <protection hidden="1"/>
    </xf>
    <xf numFmtId="0" fontId="29" fillId="0" borderId="11" xfId="0" applyFont="1" applyBorder="1" applyAlignment="1" applyProtection="1">
      <alignment horizontal="center" vertical="center"/>
      <protection hidden="1"/>
    </xf>
    <xf numFmtId="0" fontId="24" fillId="8" borderId="54" xfId="0" applyFont="1" applyFill="1" applyBorder="1" applyAlignment="1" applyProtection="1">
      <alignment horizontal="center" vertical="center"/>
      <protection locked="0"/>
    </xf>
    <xf numFmtId="0" fontId="24" fillId="8" borderId="56" xfId="0" applyFont="1" applyFill="1" applyBorder="1" applyAlignment="1" applyProtection="1">
      <alignment horizontal="center" vertical="center"/>
      <protection locked="0"/>
    </xf>
    <xf numFmtId="0" fontId="30" fillId="8" borderId="59" xfId="0" applyFont="1" applyFill="1" applyBorder="1" applyAlignment="1" applyProtection="1">
      <alignment horizontal="center" vertical="center" textRotation="90"/>
      <protection locked="0"/>
    </xf>
    <xf numFmtId="0" fontId="30" fillId="8" borderId="63" xfId="0" applyFont="1" applyFill="1" applyBorder="1" applyAlignment="1" applyProtection="1">
      <alignment horizontal="center" vertical="center" textRotation="90"/>
      <protection locked="0"/>
    </xf>
    <xf numFmtId="0" fontId="30" fillId="8" borderId="76" xfId="0" applyFont="1" applyFill="1" applyBorder="1" applyAlignment="1" applyProtection="1">
      <alignment horizontal="center" vertical="center" textRotation="90"/>
      <protection locked="0"/>
    </xf>
    <xf numFmtId="0" fontId="24" fillId="0" borderId="0" xfId="0" applyFont="1" applyAlignment="1" applyProtection="1">
      <alignment horizontal="center"/>
      <protection hidden="1"/>
    </xf>
    <xf numFmtId="49" fontId="24" fillId="17" borderId="29" xfId="0" applyNumberFormat="1" applyFont="1" applyFill="1" applyBorder="1" applyAlignment="1" applyProtection="1">
      <alignment vertical="center" wrapText="1" shrinkToFit="1"/>
      <protection hidden="1"/>
    </xf>
    <xf numFmtId="0" fontId="24" fillId="8" borderId="65" xfId="0" applyFont="1" applyFill="1" applyBorder="1" applyAlignment="1" applyProtection="1">
      <alignment horizontal="center" vertical="center" wrapText="1" shrinkToFit="1"/>
      <protection locked="0"/>
    </xf>
    <xf numFmtId="49" fontId="24" fillId="8" borderId="66" xfId="0" applyNumberFormat="1" applyFont="1" applyFill="1" applyBorder="1" applyAlignment="1" applyProtection="1">
      <alignment vertical="center" wrapText="1" shrinkToFit="1"/>
      <protection locked="0"/>
    </xf>
    <xf numFmtId="0" fontId="24" fillId="8" borderId="25" xfId="0" applyFont="1" applyFill="1" applyBorder="1" applyAlignment="1" applyProtection="1">
      <alignment horizontal="center" vertical="center" wrapText="1" shrinkToFit="1"/>
      <protection locked="0"/>
    </xf>
    <xf numFmtId="0" fontId="24" fillId="8" borderId="66" xfId="0" applyFont="1" applyFill="1" applyBorder="1" applyAlignment="1" applyProtection="1">
      <alignment horizontal="center" vertical="center" wrapText="1" shrinkToFit="1"/>
      <protection locked="0"/>
    </xf>
    <xf numFmtId="49" fontId="24" fillId="8" borderId="25" xfId="0" applyNumberFormat="1" applyFont="1" applyFill="1" applyBorder="1" applyAlignment="1" applyProtection="1">
      <alignment vertical="center" wrapText="1" shrinkToFit="1"/>
      <protection locked="0"/>
    </xf>
    <xf numFmtId="0" fontId="24" fillId="16" borderId="80" xfId="0" applyFont="1" applyFill="1" applyBorder="1" applyProtection="1">
      <protection hidden="1"/>
    </xf>
    <xf numFmtId="0" fontId="24" fillId="16" borderId="81" xfId="0" applyFont="1" applyFill="1" applyBorder="1" applyProtection="1">
      <protection hidden="1"/>
    </xf>
    <xf numFmtId="0" fontId="24" fillId="16" borderId="82" xfId="0" applyFont="1" applyFill="1" applyBorder="1" applyAlignment="1" applyProtection="1">
      <alignment horizontal="left"/>
      <protection hidden="1"/>
    </xf>
    <xf numFmtId="0" fontId="24" fillId="16" borderId="83" xfId="0" applyFont="1" applyFill="1" applyBorder="1" applyProtection="1">
      <protection hidden="1"/>
    </xf>
    <xf numFmtId="0" fontId="24" fillId="16" borderId="0" xfId="0" applyFont="1" applyFill="1" applyProtection="1">
      <protection hidden="1"/>
    </xf>
    <xf numFmtId="0" fontId="83" fillId="16" borderId="0" xfId="0" applyFont="1" applyFill="1" applyAlignment="1" applyProtection="1">
      <alignment horizontal="left"/>
      <protection hidden="1"/>
    </xf>
    <xf numFmtId="0" fontId="24" fillId="16" borderId="84" xfId="0" applyFont="1" applyFill="1" applyBorder="1" applyAlignment="1" applyProtection="1">
      <alignment horizontal="left"/>
      <protection hidden="1"/>
    </xf>
    <xf numFmtId="0" fontId="24" fillId="0" borderId="84" xfId="0" applyFont="1" applyBorder="1" applyProtection="1">
      <protection hidden="1"/>
    </xf>
    <xf numFmtId="0" fontId="24" fillId="16" borderId="84" xfId="0" applyFont="1" applyFill="1" applyBorder="1" applyProtection="1">
      <protection hidden="1"/>
    </xf>
    <xf numFmtId="0" fontId="24" fillId="16" borderId="85" xfId="0" applyFont="1" applyFill="1" applyBorder="1" applyProtection="1">
      <protection hidden="1"/>
    </xf>
    <xf numFmtId="0" fontId="24" fillId="16" borderId="86" xfId="0" applyFont="1" applyFill="1" applyBorder="1" applyProtection="1">
      <protection hidden="1"/>
    </xf>
    <xf numFmtId="0" fontId="24" fillId="16" borderId="87" xfId="0" applyFont="1" applyFill="1" applyBorder="1" applyAlignment="1" applyProtection="1">
      <alignment horizontal="left"/>
      <protection hidden="1"/>
    </xf>
    <xf numFmtId="0" fontId="84" fillId="0" borderId="0" xfId="0" applyFont="1" applyAlignment="1" applyProtection="1">
      <alignment horizontal="right"/>
      <protection hidden="1"/>
    </xf>
    <xf numFmtId="0" fontId="17" fillId="0" borderId="0" xfId="35" applyAlignment="1" applyProtection="1">
      <alignment horizontal="left"/>
      <protection hidden="1"/>
    </xf>
    <xf numFmtId="0" fontId="24" fillId="0" borderId="72" xfId="0" applyFont="1" applyBorder="1" applyProtection="1">
      <protection hidden="1"/>
    </xf>
    <xf numFmtId="0" fontId="36" fillId="0" borderId="0" xfId="0" applyFont="1" applyAlignment="1" applyProtection="1">
      <alignment horizontal="left"/>
      <protection hidden="1"/>
    </xf>
    <xf numFmtId="0" fontId="90" fillId="0" borderId="0" xfId="0" applyFont="1"/>
    <xf numFmtId="0" fontId="36" fillId="0" borderId="0" xfId="0" applyFont="1" applyAlignment="1" applyProtection="1">
      <alignment horizontal="left" wrapText="1"/>
      <protection hidden="1"/>
    </xf>
    <xf numFmtId="0" fontId="36" fillId="0" borderId="0" xfId="0" applyFont="1" applyProtection="1">
      <protection hidden="1"/>
    </xf>
    <xf numFmtId="0" fontId="22" fillId="0" borderId="0" xfId="0" applyFont="1" applyAlignment="1" applyProtection="1">
      <alignment horizontal="left"/>
      <protection hidden="1"/>
    </xf>
    <xf numFmtId="0" fontId="83" fillId="0" borderId="0" xfId="0" applyFont="1" applyAlignment="1" applyProtection="1">
      <alignment horizontal="left"/>
      <protection hidden="1"/>
    </xf>
    <xf numFmtId="0" fontId="23" fillId="0" borderId="0" xfId="0" applyFont="1" applyProtection="1">
      <protection hidden="1"/>
    </xf>
    <xf numFmtId="0" fontId="92" fillId="0" borderId="0" xfId="0" applyFont="1" applyProtection="1">
      <protection hidden="1"/>
    </xf>
    <xf numFmtId="0" fontId="23" fillId="0" borderId="0" xfId="0" applyFont="1" applyAlignment="1" applyProtection="1">
      <alignment horizontal="left"/>
      <protection hidden="1"/>
    </xf>
    <xf numFmtId="49" fontId="23" fillId="0" borderId="0" xfId="0" applyNumberFormat="1" applyFont="1" applyAlignment="1" applyProtection="1">
      <alignment horizontal="left" vertical="center"/>
      <protection hidden="1"/>
    </xf>
    <xf numFmtId="0" fontId="24" fillId="0" borderId="0" xfId="0" quotePrefix="1" applyFont="1" applyAlignment="1" applyProtection="1">
      <alignment horizontal="left"/>
      <protection hidden="1"/>
    </xf>
    <xf numFmtId="0" fontId="22" fillId="0" borderId="33" xfId="0" applyFont="1" applyBorder="1" applyAlignment="1" applyProtection="1">
      <alignment horizontal="left"/>
      <protection hidden="1"/>
    </xf>
    <xf numFmtId="0" fontId="24" fillId="0" borderId="33" xfId="0" applyFont="1" applyBorder="1" applyAlignment="1" applyProtection="1">
      <alignment horizontal="center"/>
      <protection hidden="1"/>
    </xf>
    <xf numFmtId="0" fontId="61" fillId="0" borderId="0" xfId="0" applyFont="1" applyAlignment="1" applyProtection="1">
      <alignment vertical="center"/>
      <protection hidden="1"/>
    </xf>
    <xf numFmtId="0" fontId="22"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6" fillId="0" borderId="0" xfId="0" applyFont="1" applyProtection="1">
      <protection hidden="1"/>
    </xf>
    <xf numFmtId="14" fontId="25" fillId="0" borderId="0" xfId="0" applyNumberFormat="1" applyFont="1" applyProtection="1">
      <protection hidden="1"/>
    </xf>
    <xf numFmtId="0" fontId="23" fillId="0" borderId="0" xfId="0" applyFont="1" applyAlignment="1" applyProtection="1">
      <alignment horizontal="right" vertical="center"/>
      <protection hidden="1"/>
    </xf>
    <xf numFmtId="0" fontId="6" fillId="0" borderId="0" xfId="0" applyFont="1" applyAlignment="1" applyProtection="1">
      <alignment vertical="center"/>
      <protection hidden="1"/>
    </xf>
    <xf numFmtId="0" fontId="33" fillId="0" borderId="0" xfId="0" applyFont="1" applyAlignment="1" applyProtection="1">
      <alignment horizontal="right" vertical="center"/>
      <protection hidden="1"/>
    </xf>
    <xf numFmtId="0" fontId="6" fillId="17" borderId="0" xfId="0" applyFont="1" applyFill="1" applyAlignment="1" applyProtection="1">
      <alignment vertical="center"/>
      <protection hidden="1"/>
    </xf>
    <xf numFmtId="0" fontId="6" fillId="17" borderId="0" xfId="0" applyFont="1" applyFill="1" applyProtection="1">
      <protection hidden="1"/>
    </xf>
    <xf numFmtId="0" fontId="23" fillId="17" borderId="0" xfId="0" applyFont="1" applyFill="1" applyProtection="1">
      <protection hidden="1"/>
    </xf>
    <xf numFmtId="0" fontId="0" fillId="0" borderId="76" xfId="0" applyBorder="1" applyAlignment="1" applyProtection="1">
      <alignment horizontal="center" vertical="center"/>
      <protection hidden="1"/>
    </xf>
    <xf numFmtId="0" fontId="23" fillId="17" borderId="28" xfId="0" applyNumberFormat="1" applyFont="1" applyFill="1" applyBorder="1" applyAlignment="1" applyProtection="1">
      <alignment horizontal="center" vertical="center"/>
      <protection hidden="1"/>
    </xf>
    <xf numFmtId="0" fontId="23" fillId="17" borderId="29" xfId="0" applyNumberFormat="1" applyFont="1" applyFill="1" applyBorder="1" applyAlignment="1" applyProtection="1">
      <alignment horizontal="center" vertical="center"/>
      <protection hidden="1"/>
    </xf>
    <xf numFmtId="0" fontId="23" fillId="17" borderId="73" xfId="0" applyNumberFormat="1" applyFont="1" applyFill="1" applyBorder="1" applyAlignment="1" applyProtection="1">
      <alignment horizontal="center" vertical="center"/>
      <protection hidden="1"/>
    </xf>
    <xf numFmtId="2" fontId="24" fillId="0" borderId="37" xfId="0" applyNumberFormat="1" applyFont="1" applyFill="1" applyBorder="1" applyAlignment="1" applyProtection="1">
      <alignment horizontal="center" vertical="center" wrapText="1" shrinkToFit="1"/>
      <protection hidden="1"/>
    </xf>
    <xf numFmtId="2" fontId="24" fillId="0" borderId="30" xfId="0" applyNumberFormat="1" applyFont="1" applyFill="1" applyBorder="1" applyAlignment="1" applyProtection="1">
      <alignment horizontal="center" vertical="center" wrapText="1" shrinkToFit="1"/>
      <protection hidden="1"/>
    </xf>
    <xf numFmtId="4" fontId="24" fillId="0" borderId="30" xfId="0" applyNumberFormat="1" applyFont="1" applyFill="1" applyBorder="1" applyAlignment="1" applyProtection="1">
      <alignment horizontal="center" vertical="center" wrapText="1" shrinkToFit="1"/>
      <protection hidden="1"/>
    </xf>
    <xf numFmtId="4" fontId="24" fillId="0" borderId="31" xfId="0" applyNumberFormat="1" applyFont="1" applyFill="1" applyBorder="1" applyAlignment="1" applyProtection="1">
      <alignment horizontal="center" vertical="center" wrapText="1" shrinkToFit="1"/>
      <protection hidden="1"/>
    </xf>
    <xf numFmtId="0" fontId="16" fillId="17" borderId="37" xfId="0" applyFont="1" applyFill="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166" fontId="24" fillId="3" borderId="4" xfId="0" applyNumberFormat="1" applyFont="1" applyFill="1" applyBorder="1" applyAlignment="1" applyProtection="1">
      <alignment horizontal="center" vertical="center" wrapText="1" shrinkToFit="1"/>
      <protection hidden="1"/>
    </xf>
    <xf numFmtId="166" fontId="24" fillId="3" borderId="66" xfId="0" applyNumberFormat="1" applyFont="1" applyFill="1" applyBorder="1" applyAlignment="1" applyProtection="1">
      <alignment horizontal="center" vertical="center" wrapText="1" shrinkToFit="1"/>
      <protection hidden="1"/>
    </xf>
    <xf numFmtId="166" fontId="24" fillId="3" borderId="29" xfId="0" applyNumberFormat="1" applyFont="1" applyFill="1" applyBorder="1" applyAlignment="1" applyProtection="1">
      <alignment horizontal="center" vertical="center" wrapText="1" shrinkToFit="1"/>
      <protection hidden="1"/>
    </xf>
    <xf numFmtId="166" fontId="24" fillId="3" borderId="65" xfId="0" applyNumberFormat="1" applyFont="1" applyFill="1" applyBorder="1" applyAlignment="1" applyProtection="1">
      <alignment horizontal="center" vertical="center" wrapText="1" shrinkToFit="1"/>
      <protection hidden="1"/>
    </xf>
    <xf numFmtId="166" fontId="24" fillId="3" borderId="25" xfId="0" applyNumberFormat="1" applyFont="1" applyFill="1" applyBorder="1" applyAlignment="1" applyProtection="1">
      <alignment horizontal="center" vertical="center" wrapText="1" shrinkToFit="1"/>
      <protection hidden="1"/>
    </xf>
    <xf numFmtId="166" fontId="23" fillId="3" borderId="41" xfId="0" applyNumberFormat="1" applyFont="1" applyFill="1" applyBorder="1" applyAlignment="1" applyProtection="1">
      <alignment horizontal="center" vertical="center"/>
      <protection hidden="1"/>
    </xf>
    <xf numFmtId="0" fontId="16" fillId="3" borderId="67" xfId="0" applyFont="1" applyFill="1" applyBorder="1" applyAlignment="1" applyProtection="1">
      <alignment horizontal="center" vertical="center"/>
      <protection hidden="1"/>
    </xf>
    <xf numFmtId="166" fontId="16" fillId="3" borderId="10" xfId="0" applyNumberFormat="1" applyFont="1" applyFill="1" applyBorder="1" applyAlignment="1" applyProtection="1">
      <alignment horizontal="center" vertical="center"/>
      <protection hidden="1"/>
    </xf>
    <xf numFmtId="0" fontId="16" fillId="3" borderId="31" xfId="0" applyFont="1"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166" fontId="0" fillId="3" borderId="41" xfId="0" applyNumberFormat="1" applyFill="1" applyBorder="1" applyAlignment="1" applyProtection="1">
      <alignment horizontal="center" vertical="center"/>
      <protection hidden="1"/>
    </xf>
    <xf numFmtId="0" fontId="77" fillId="3" borderId="42" xfId="0" applyFont="1" applyFill="1" applyBorder="1" applyAlignment="1" applyProtection="1">
      <alignment horizontal="center" vertical="center"/>
      <protection hidden="1"/>
    </xf>
    <xf numFmtId="0" fontId="23" fillId="17" borderId="43" xfId="0" applyNumberFormat="1" applyFont="1" applyFill="1" applyBorder="1" applyAlignment="1" applyProtection="1">
      <alignment horizontal="center" vertical="center"/>
      <protection hidden="1"/>
    </xf>
    <xf numFmtId="0" fontId="24" fillId="0" borderId="50" xfId="0" applyNumberFormat="1" applyFont="1" applyFill="1" applyBorder="1" applyAlignment="1" applyProtection="1">
      <alignment horizontal="center" vertical="center" wrapText="1" shrinkToFit="1"/>
      <protection hidden="1"/>
    </xf>
    <xf numFmtId="0" fontId="24" fillId="0" borderId="51" xfId="0" applyNumberFormat="1" applyFont="1" applyFill="1" applyBorder="1" applyAlignment="1" applyProtection="1">
      <alignment horizontal="center" vertical="center" wrapText="1" shrinkToFit="1"/>
      <protection hidden="1"/>
    </xf>
    <xf numFmtId="0" fontId="24" fillId="0" borderId="52" xfId="0" applyNumberFormat="1" applyFont="1" applyFill="1" applyBorder="1" applyAlignment="1" applyProtection="1">
      <alignment horizontal="center" vertical="center" wrapText="1" shrinkToFit="1"/>
      <protection hidden="1"/>
    </xf>
    <xf numFmtId="0" fontId="24" fillId="0" borderId="88" xfId="0" applyNumberFormat="1" applyFont="1" applyFill="1" applyBorder="1" applyAlignment="1" applyProtection="1">
      <alignment horizontal="center" vertical="center" wrapText="1" shrinkToFit="1"/>
      <protection hidden="1"/>
    </xf>
    <xf numFmtId="0" fontId="23" fillId="17" borderId="42" xfId="0" applyNumberFormat="1" applyFont="1" applyFill="1" applyBorder="1" applyAlignment="1" applyProtection="1">
      <alignment horizontal="center" vertical="center"/>
      <protection hidden="1"/>
    </xf>
    <xf numFmtId="0" fontId="23" fillId="17" borderId="46" xfId="0" applyFont="1" applyFill="1" applyBorder="1" applyAlignment="1" applyProtection="1">
      <alignment horizontal="center" vertical="center" wrapText="1" shrinkToFit="1"/>
      <protection hidden="1"/>
    </xf>
    <xf numFmtId="0" fontId="41" fillId="14" borderId="0" xfId="0" applyFont="1" applyFill="1" applyBorder="1" applyAlignment="1" applyProtection="1">
      <alignment vertical="center"/>
      <protection hidden="1"/>
    </xf>
    <xf numFmtId="0" fontId="41" fillId="3" borderId="0" xfId="0" applyFont="1" applyFill="1" applyBorder="1" applyAlignment="1" applyProtection="1">
      <alignment horizontal="left" vertical="center"/>
      <protection hidden="1"/>
    </xf>
    <xf numFmtId="0" fontId="41" fillId="3" borderId="0" xfId="0" applyFont="1" applyFill="1" applyBorder="1" applyAlignment="1" applyProtection="1">
      <alignment vertical="center"/>
      <protection hidden="1"/>
    </xf>
    <xf numFmtId="0" fontId="24" fillId="8" borderId="66" xfId="0" applyFont="1" applyFill="1" applyBorder="1" applyAlignment="1" applyProtection="1">
      <alignment horizontal="center" vertical="center"/>
      <protection locked="0"/>
    </xf>
    <xf numFmtId="0" fontId="13" fillId="0" borderId="76" xfId="0" applyFont="1" applyFill="1" applyBorder="1" applyAlignment="1" applyProtection="1">
      <alignment vertical="center"/>
      <protection hidden="1"/>
    </xf>
    <xf numFmtId="0" fontId="24" fillId="8" borderId="79" xfId="0" applyFont="1" applyFill="1" applyBorder="1" applyAlignment="1" applyProtection="1">
      <alignment horizontal="center" vertical="center"/>
      <protection locked="0"/>
    </xf>
    <xf numFmtId="0" fontId="24" fillId="8" borderId="74" xfId="0" applyFont="1" applyFill="1" applyBorder="1" applyAlignment="1" applyProtection="1">
      <alignment horizontal="center" vertical="center"/>
      <protection locked="0"/>
    </xf>
    <xf numFmtId="0" fontId="0" fillId="3" borderId="0" xfId="0" applyFill="1" applyAlignment="1" applyProtection="1">
      <alignment horizontal="center"/>
      <protection hidden="1"/>
    </xf>
    <xf numFmtId="0" fontId="0" fillId="3" borderId="0" xfId="0" applyFill="1" applyProtection="1">
      <protection hidden="1"/>
    </xf>
    <xf numFmtId="0" fontId="16" fillId="3" borderId="0" xfId="0" applyFont="1" applyFill="1" applyBorder="1" applyAlignment="1" applyProtection="1">
      <alignment horizontal="center" vertical="center" wrapText="1"/>
      <protection hidden="1"/>
    </xf>
    <xf numFmtId="0" fontId="77" fillId="3" borderId="0" xfId="0" applyFont="1" applyFill="1" applyBorder="1" applyAlignment="1" applyProtection="1">
      <alignment horizontal="center" vertical="center" wrapText="1"/>
      <protection hidden="1"/>
    </xf>
    <xf numFmtId="0" fontId="24" fillId="8" borderId="57" xfId="0" applyFont="1" applyFill="1" applyBorder="1" applyAlignment="1" applyProtection="1">
      <alignment horizontal="center" vertical="center" wrapText="1" shrinkToFit="1"/>
      <protection locked="0"/>
    </xf>
    <xf numFmtId="0" fontId="24" fillId="8" borderId="50" xfId="0" applyFont="1" applyFill="1" applyBorder="1" applyAlignment="1" applyProtection="1">
      <alignment horizontal="center" vertical="center" wrapText="1" shrinkToFit="1"/>
      <protection locked="0"/>
    </xf>
    <xf numFmtId="0" fontId="16" fillId="3" borderId="0" xfId="0" applyFont="1" applyFill="1" applyBorder="1" applyAlignment="1" applyProtection="1">
      <alignment horizontal="center" vertical="center"/>
      <protection hidden="1"/>
    </xf>
    <xf numFmtId="166" fontId="23" fillId="3" borderId="0" xfId="0" applyNumberFormat="1" applyFont="1" applyFill="1" applyBorder="1" applyAlignment="1" applyProtection="1">
      <alignment horizontal="center" vertical="center" wrapText="1" shrinkToFit="1"/>
      <protection hidden="1"/>
    </xf>
    <xf numFmtId="166" fontId="16" fillId="3" borderId="0" xfId="0" applyNumberFormat="1" applyFont="1" applyFill="1" applyBorder="1" applyAlignment="1" applyProtection="1">
      <alignment horizontal="center" vertical="center"/>
      <protection hidden="1"/>
    </xf>
    <xf numFmtId="0" fontId="24" fillId="3" borderId="0" xfId="0" applyFont="1" applyFill="1" applyAlignment="1" applyProtection="1">
      <alignment horizontal="left"/>
      <protection hidden="1"/>
    </xf>
    <xf numFmtId="49" fontId="23" fillId="3" borderId="0" xfId="0" applyNumberFormat="1" applyFont="1" applyFill="1" applyAlignment="1" applyProtection="1">
      <alignment horizontal="left" vertical="center"/>
      <protection hidden="1"/>
    </xf>
    <xf numFmtId="0" fontId="22" fillId="3" borderId="0" xfId="0" applyFont="1" applyFill="1" applyAlignment="1" applyProtection="1">
      <alignment horizontal="left"/>
      <protection hidden="1"/>
    </xf>
    <xf numFmtId="0" fontId="93" fillId="0" borderId="0" xfId="0" applyFont="1" applyAlignment="1" applyProtection="1">
      <alignment horizontal="left"/>
      <protection hidden="1"/>
    </xf>
    <xf numFmtId="0" fontId="94" fillId="0" borderId="0" xfId="0" applyFont="1" applyAlignment="1" applyProtection="1">
      <alignment horizontal="left"/>
      <protection hidden="1"/>
    </xf>
    <xf numFmtId="0" fontId="24" fillId="8" borderId="92" xfId="0" applyFont="1" applyFill="1" applyBorder="1" applyAlignment="1" applyProtection="1">
      <alignment horizontal="center" vertical="center"/>
      <protection locked="0"/>
    </xf>
    <xf numFmtId="0" fontId="23" fillId="0" borderId="0" xfId="0" applyFont="1" applyBorder="1" applyAlignment="1" applyProtection="1">
      <alignment horizontal="center" vertical="center"/>
      <protection hidden="1"/>
    </xf>
    <xf numFmtId="9" fontId="23" fillId="0" borderId="0" xfId="0" applyNumberFormat="1" applyFont="1" applyBorder="1" applyAlignment="1" applyProtection="1">
      <alignment horizontal="center" vertical="center"/>
      <protection hidden="1"/>
    </xf>
    <xf numFmtId="0" fontId="23" fillId="3" borderId="0" xfId="0" applyFont="1" applyFill="1" applyBorder="1" applyAlignment="1" applyProtection="1">
      <alignment horizontal="center" vertical="center" wrapText="1"/>
      <protection hidden="1"/>
    </xf>
    <xf numFmtId="0" fontId="24" fillId="3" borderId="0" xfId="0" applyFont="1" applyFill="1" applyBorder="1" applyAlignment="1" applyProtection="1">
      <alignment horizontal="center" vertical="center"/>
      <protection hidden="1"/>
    </xf>
    <xf numFmtId="2" fontId="28" fillId="3" borderId="0" xfId="0" applyNumberFormat="1" applyFont="1" applyFill="1" applyBorder="1" applyAlignment="1" applyProtection="1">
      <alignment horizontal="center" vertical="center"/>
      <protection hidden="1"/>
    </xf>
    <xf numFmtId="0" fontId="24" fillId="3" borderId="0" xfId="0" applyFont="1" applyFill="1" applyBorder="1" applyProtection="1">
      <protection hidden="1"/>
    </xf>
    <xf numFmtId="167" fontId="5" fillId="3" borderId="0" xfId="29" applyNumberFormat="1" applyFont="1" applyFill="1" applyBorder="1" applyAlignment="1" applyProtection="1">
      <alignment vertical="center"/>
      <protection hidden="1"/>
    </xf>
    <xf numFmtId="0" fontId="23" fillId="0" borderId="0" xfId="0" applyFont="1" applyAlignment="1" applyProtection="1">
      <alignment vertical="center"/>
      <protection hidden="1"/>
    </xf>
    <xf numFmtId="0" fontId="35" fillId="0" borderId="0" xfId="0" applyFont="1" applyAlignment="1" applyProtection="1">
      <alignment vertical="center"/>
      <protection hidden="1"/>
    </xf>
    <xf numFmtId="0" fontId="31" fillId="0" borderId="0" xfId="0" applyFont="1" applyProtection="1">
      <protection hidden="1"/>
    </xf>
    <xf numFmtId="49" fontId="35" fillId="0" borderId="0" xfId="0" applyNumberFormat="1" applyFont="1" applyAlignment="1" applyProtection="1">
      <alignment vertical="center"/>
      <protection hidden="1"/>
    </xf>
    <xf numFmtId="0" fontId="24" fillId="0" borderId="0" xfId="0" applyFont="1" applyAlignment="1" applyProtection="1">
      <alignment vertical="center" wrapText="1"/>
      <protection hidden="1"/>
    </xf>
    <xf numFmtId="0" fontId="23" fillId="0" borderId="56" xfId="0" applyFont="1" applyBorder="1" applyAlignment="1" applyProtection="1">
      <alignment vertical="center"/>
      <protection hidden="1"/>
    </xf>
    <xf numFmtId="2" fontId="6" fillId="0" borderId="0" xfId="0" applyNumberFormat="1" applyFont="1" applyAlignment="1" applyProtection="1">
      <alignment vertical="center"/>
      <protection hidden="1"/>
    </xf>
    <xf numFmtId="0" fontId="23" fillId="0" borderId="54" xfId="0" applyFont="1" applyBorder="1" applyAlignment="1" applyProtection="1">
      <alignment vertical="center"/>
      <protection hidden="1"/>
    </xf>
    <xf numFmtId="0" fontId="23" fillId="0" borderId="55" xfId="0" applyFont="1" applyBorder="1" applyAlignment="1" applyProtection="1">
      <alignment vertical="center"/>
      <protection hidden="1"/>
    </xf>
    <xf numFmtId="4" fontId="23" fillId="3" borderId="0" xfId="0" applyNumberFormat="1" applyFont="1" applyFill="1" applyBorder="1" applyAlignment="1" applyProtection="1">
      <alignment vertical="center"/>
      <protection hidden="1"/>
    </xf>
    <xf numFmtId="0" fontId="23" fillId="3" borderId="0" xfId="0" applyFont="1" applyFill="1" applyBorder="1" applyAlignment="1" applyProtection="1">
      <alignment vertical="center" wrapText="1"/>
      <protection hidden="1"/>
    </xf>
    <xf numFmtId="0" fontId="24" fillId="3" borderId="0" xfId="0" applyFont="1" applyFill="1" applyBorder="1" applyAlignment="1" applyProtection="1">
      <alignment vertical="center"/>
      <protection hidden="1"/>
    </xf>
    <xf numFmtId="0" fontId="56" fillId="3" borderId="0" xfId="0" applyFont="1" applyFill="1" applyBorder="1" applyAlignment="1" applyProtection="1">
      <protection hidden="1"/>
    </xf>
    <xf numFmtId="0" fontId="35" fillId="3" borderId="0" xfId="0" applyFont="1" applyFill="1" applyBorder="1" applyAlignment="1" applyProtection="1">
      <alignment horizontal="center" vertical="center" wrapText="1"/>
      <protection hidden="1"/>
    </xf>
    <xf numFmtId="49" fontId="46" fillId="3" borderId="0" xfId="0" applyNumberFormat="1" applyFont="1" applyFill="1" applyBorder="1" applyAlignment="1" applyProtection="1">
      <alignment vertical="center"/>
      <protection hidden="1"/>
    </xf>
    <xf numFmtId="49" fontId="36" fillId="3" borderId="0" xfId="0" applyNumberFormat="1" applyFont="1" applyFill="1" applyBorder="1" applyAlignment="1" applyProtection="1">
      <alignment vertical="center"/>
      <protection hidden="1"/>
    </xf>
    <xf numFmtId="0" fontId="35" fillId="3" borderId="0" xfId="0" applyFont="1" applyFill="1" applyBorder="1" applyAlignment="1" applyProtection="1">
      <alignment vertical="center"/>
      <protection hidden="1"/>
    </xf>
    <xf numFmtId="0" fontId="31" fillId="3" borderId="0" xfId="0" applyFont="1" applyFill="1" applyBorder="1" applyAlignment="1" applyProtection="1">
      <protection hidden="1"/>
    </xf>
    <xf numFmtId="0" fontId="22" fillId="3" borderId="0" xfId="0" applyFont="1" applyFill="1" applyBorder="1" applyAlignment="1" applyProtection="1">
      <alignment vertical="center"/>
      <protection hidden="1"/>
    </xf>
    <xf numFmtId="0" fontId="23" fillId="3" borderId="0" xfId="0" applyFont="1" applyFill="1" applyBorder="1" applyAlignment="1" applyProtection="1">
      <alignment vertical="center"/>
      <protection hidden="1"/>
    </xf>
    <xf numFmtId="0" fontId="22" fillId="3" borderId="0" xfId="0" applyFont="1" applyFill="1" applyBorder="1" applyAlignment="1" applyProtection="1">
      <alignment vertical="center" wrapText="1"/>
      <protection hidden="1"/>
    </xf>
    <xf numFmtId="0" fontId="23" fillId="3" borderId="0" xfId="0" applyFont="1" applyFill="1" applyBorder="1" applyAlignment="1" applyProtection="1">
      <protection hidden="1"/>
    </xf>
    <xf numFmtId="0" fontId="0" fillId="3" borderId="0" xfId="0" applyFill="1" applyBorder="1"/>
    <xf numFmtId="0" fontId="36" fillId="0" borderId="0" xfId="0" applyFont="1" applyAlignment="1" applyProtection="1">
      <alignment horizontal="left" wrapText="1"/>
      <protection hidden="1"/>
    </xf>
    <xf numFmtId="0" fontId="23" fillId="17" borderId="63" xfId="0" applyFont="1" applyFill="1" applyBorder="1" applyAlignment="1" applyProtection="1">
      <alignment horizontal="center" vertical="center" wrapText="1" shrinkToFit="1"/>
      <protection hidden="1"/>
    </xf>
    <xf numFmtId="0" fontId="24" fillId="0" borderId="0" xfId="0" applyFont="1" applyBorder="1" applyAlignment="1" applyProtection="1">
      <alignment horizontal="center" vertical="center"/>
      <protection hidden="1"/>
    </xf>
    <xf numFmtId="0" fontId="16" fillId="3" borderId="0" xfId="0" applyFont="1" applyFill="1" applyBorder="1" applyAlignment="1">
      <alignment vertical="center"/>
    </xf>
    <xf numFmtId="0" fontId="24" fillId="0" borderId="59" xfId="0" applyFont="1" applyBorder="1" applyAlignment="1" applyProtection="1">
      <alignment horizontal="center" vertical="center"/>
      <protection hidden="1"/>
    </xf>
    <xf numFmtId="0" fontId="24" fillId="0" borderId="76" xfId="0" applyFont="1" applyBorder="1" applyProtection="1">
      <protection hidden="1"/>
    </xf>
    <xf numFmtId="0" fontId="24" fillId="0" borderId="76" xfId="0" applyFont="1" applyBorder="1" applyAlignment="1" applyProtection="1">
      <alignment horizontal="right" vertical="center"/>
      <protection hidden="1"/>
    </xf>
    <xf numFmtId="0" fontId="24" fillId="0" borderId="53" xfId="0" applyFont="1" applyBorder="1" applyAlignment="1" applyProtection="1">
      <alignment horizontal="center" vertical="center"/>
      <protection hidden="1"/>
    </xf>
    <xf numFmtId="0" fontId="24" fillId="8" borderId="1" xfId="0" applyFont="1" applyFill="1" applyBorder="1" applyAlignment="1" applyProtection="1">
      <alignment vertical="center" wrapText="1" shrinkToFit="1"/>
      <protection locked="0"/>
    </xf>
    <xf numFmtId="0" fontId="24" fillId="8" borderId="4" xfId="0" applyFont="1" applyFill="1" applyBorder="1" applyAlignment="1" applyProtection="1">
      <alignment vertical="center" wrapText="1" shrinkToFit="1"/>
      <protection locked="0"/>
    </xf>
    <xf numFmtId="0" fontId="24" fillId="8" borderId="25" xfId="0" applyFont="1" applyFill="1" applyBorder="1" applyAlignment="1" applyProtection="1">
      <alignment vertical="center" wrapText="1" shrinkToFit="1"/>
      <protection locked="0"/>
    </xf>
    <xf numFmtId="0" fontId="24" fillId="8" borderId="10" xfId="0" applyFont="1" applyFill="1" applyBorder="1" applyAlignment="1" applyProtection="1">
      <alignment vertical="center" wrapText="1" shrinkToFit="1"/>
      <protection locked="0"/>
    </xf>
    <xf numFmtId="0" fontId="24" fillId="8" borderId="66" xfId="0" applyFont="1" applyFill="1" applyBorder="1" applyAlignment="1" applyProtection="1">
      <alignment vertical="center" wrapText="1" shrinkToFit="1"/>
      <protection locked="0"/>
    </xf>
    <xf numFmtId="2" fontId="24" fillId="17" borderId="63" xfId="0" applyNumberFormat="1" applyFont="1" applyFill="1" applyBorder="1" applyAlignment="1" applyProtection="1">
      <alignment vertical="center"/>
      <protection hidden="1"/>
    </xf>
    <xf numFmtId="0" fontId="24" fillId="0" borderId="10" xfId="0" applyNumberFormat="1" applyFont="1" applyFill="1" applyBorder="1" applyAlignment="1" applyProtection="1">
      <alignment vertical="center" wrapText="1" shrinkToFit="1"/>
      <protection hidden="1"/>
    </xf>
    <xf numFmtId="0" fontId="75" fillId="3" borderId="58" xfId="0" applyNumberFormat="1" applyFont="1" applyFill="1" applyBorder="1" applyAlignment="1" applyProtection="1">
      <alignment horizontal="center" vertical="center"/>
      <protection hidden="1"/>
    </xf>
    <xf numFmtId="0" fontId="97" fillId="3" borderId="0" xfId="0" applyFont="1" applyFill="1" applyBorder="1"/>
    <xf numFmtId="0" fontId="98" fillId="3" borderId="0" xfId="0" applyFont="1" applyFill="1" applyBorder="1"/>
    <xf numFmtId="0" fontId="99" fillId="3" borderId="0" xfId="0" applyFont="1" applyFill="1" applyBorder="1" applyAlignment="1" applyProtection="1">
      <alignment vertical="center" wrapText="1"/>
      <protection hidden="1"/>
    </xf>
    <xf numFmtId="0" fontId="95" fillId="3" borderId="0" xfId="0" applyFont="1" applyFill="1" applyBorder="1" applyAlignment="1" applyProtection="1">
      <alignment horizontal="left" vertical="center"/>
      <protection hidden="1"/>
    </xf>
    <xf numFmtId="0" fontId="95" fillId="3" borderId="0" xfId="0" applyFont="1" applyFill="1" applyBorder="1" applyAlignment="1" applyProtection="1">
      <alignment vertical="center"/>
      <protection hidden="1"/>
    </xf>
    <xf numFmtId="0" fontId="101" fillId="0" borderId="0" xfId="0" applyFont="1"/>
    <xf numFmtId="0" fontId="102" fillId="0" borderId="0" xfId="0" applyFont="1" applyProtection="1">
      <protection hidden="1"/>
    </xf>
    <xf numFmtId="0" fontId="83" fillId="16" borderId="0" xfId="0" applyFont="1" applyFill="1" applyAlignment="1" applyProtection="1">
      <alignment horizontal="left" vertical="center"/>
      <protection hidden="1"/>
    </xf>
    <xf numFmtId="2" fontId="35" fillId="12" borderId="1" xfId="0" applyNumberFormat="1" applyFont="1" applyFill="1" applyBorder="1" applyAlignment="1" applyProtection="1">
      <protection hidden="1"/>
    </xf>
    <xf numFmtId="2" fontId="24" fillId="12" borderId="1" xfId="0" applyNumberFormat="1" applyFont="1" applyFill="1" applyBorder="1" applyProtection="1">
      <protection hidden="1"/>
    </xf>
    <xf numFmtId="0" fontId="96" fillId="3" borderId="0" xfId="0" applyFont="1" applyFill="1" applyBorder="1" applyAlignment="1" applyProtection="1">
      <alignment vertical="center" wrapText="1"/>
      <protection hidden="1"/>
    </xf>
    <xf numFmtId="0" fontId="32" fillId="8" borderId="19" xfId="0" applyFont="1" applyFill="1" applyBorder="1" applyAlignment="1" applyProtection="1">
      <alignment horizontal="right"/>
      <protection hidden="1"/>
    </xf>
    <xf numFmtId="0" fontId="17" fillId="8" borderId="21" xfId="35" applyFill="1" applyBorder="1" applyAlignment="1" applyProtection="1">
      <alignment horizontal="left" indent="1"/>
      <protection hidden="1"/>
    </xf>
    <xf numFmtId="0" fontId="32" fillId="8" borderId="22" xfId="0" applyFont="1" applyFill="1" applyBorder="1" applyAlignment="1" applyProtection="1">
      <alignment horizontal="right"/>
      <protection hidden="1"/>
    </xf>
    <xf numFmtId="0" fontId="17" fillId="8" borderId="15" xfId="35" applyFill="1" applyBorder="1" applyAlignment="1" applyProtection="1">
      <alignment horizontal="left" indent="1"/>
      <protection hidden="1"/>
    </xf>
    <xf numFmtId="0" fontId="22" fillId="8" borderId="22" xfId="0" applyFont="1" applyFill="1" applyBorder="1" applyAlignment="1" applyProtection="1">
      <alignment horizontal="left"/>
      <protection hidden="1"/>
    </xf>
    <xf numFmtId="0" fontId="22" fillId="8" borderId="15" xfId="0" applyFont="1" applyFill="1" applyBorder="1" applyAlignment="1" applyProtection="1">
      <alignment horizontal="left"/>
      <protection hidden="1"/>
    </xf>
    <xf numFmtId="0" fontId="22" fillId="8" borderId="22" xfId="0" applyFont="1" applyFill="1" applyBorder="1" applyAlignment="1" applyProtection="1">
      <alignment horizontal="right"/>
      <protection hidden="1"/>
    </xf>
    <xf numFmtId="0" fontId="85" fillId="8" borderId="22" xfId="0" applyFont="1" applyFill="1" applyBorder="1" applyAlignment="1">
      <alignment horizontal="right"/>
    </xf>
    <xf numFmtId="0" fontId="24" fillId="8" borderId="15" xfId="0" applyFont="1" applyFill="1" applyBorder="1" applyAlignment="1" applyProtection="1">
      <alignment horizontal="left" indent="1"/>
      <protection hidden="1"/>
    </xf>
    <xf numFmtId="0" fontId="24" fillId="8" borderId="22" xfId="0" applyFont="1" applyFill="1" applyBorder="1" applyAlignment="1" applyProtection="1">
      <alignment horizontal="right"/>
      <protection hidden="1"/>
    </xf>
    <xf numFmtId="0" fontId="24" fillId="8" borderId="22" xfId="0" applyFont="1" applyFill="1" applyBorder="1" applyProtection="1">
      <protection hidden="1"/>
    </xf>
    <xf numFmtId="0" fontId="24" fillId="8" borderId="15" xfId="0" applyFont="1" applyFill="1" applyBorder="1" applyProtection="1">
      <protection hidden="1"/>
    </xf>
    <xf numFmtId="0" fontId="85" fillId="8" borderId="23" xfId="0" applyFont="1" applyFill="1" applyBorder="1" applyAlignment="1">
      <alignment horizontal="right"/>
    </xf>
    <xf numFmtId="0" fontId="24" fillId="8" borderId="24" xfId="0" applyFont="1" applyFill="1" applyBorder="1" applyAlignment="1" applyProtection="1">
      <alignment horizontal="left" indent="1"/>
      <protection hidden="1"/>
    </xf>
    <xf numFmtId="0" fontId="24" fillId="0" borderId="0" xfId="0" quotePrefix="1" applyFont="1" applyAlignment="1" applyProtection="1">
      <alignment horizontal="right" vertical="top" indent="1"/>
      <protection hidden="1"/>
    </xf>
    <xf numFmtId="0" fontId="90" fillId="0" borderId="0" xfId="0" quotePrefix="1" applyFont="1"/>
    <xf numFmtId="0" fontId="101" fillId="0" borderId="0" xfId="0" quotePrefix="1" applyFont="1"/>
    <xf numFmtId="0" fontId="16" fillId="3" borderId="0" xfId="0" applyFont="1" applyFill="1" applyBorder="1" applyAlignment="1" applyProtection="1">
      <alignment horizontal="center" vertical="center"/>
      <protection hidden="1"/>
    </xf>
    <xf numFmtId="2" fontId="23" fillId="12" borderId="1" xfId="0" applyNumberFormat="1" applyFont="1" applyFill="1" applyBorder="1" applyAlignment="1" applyProtection="1">
      <protection hidden="1"/>
    </xf>
    <xf numFmtId="2" fontId="23" fillId="12" borderId="1" xfId="0" applyNumberFormat="1" applyFont="1" applyFill="1" applyBorder="1" applyProtection="1">
      <protection hidden="1"/>
    </xf>
    <xf numFmtId="0" fontId="16" fillId="3" borderId="0" xfId="0" applyFont="1" applyFill="1" applyBorder="1" applyAlignment="1" applyProtection="1">
      <alignment horizontal="center" vertical="center" wrapText="1"/>
      <protection hidden="1"/>
    </xf>
    <xf numFmtId="0" fontId="16" fillId="3" borderId="0" xfId="0" applyFont="1" applyFill="1" applyBorder="1" applyAlignment="1" applyProtection="1">
      <alignment vertical="center" wrapText="1"/>
      <protection hidden="1"/>
    </xf>
    <xf numFmtId="167" fontId="22" fillId="3" borderId="0" xfId="29" applyNumberFormat="1" applyFont="1" applyFill="1" applyBorder="1" applyAlignment="1" applyProtection="1">
      <alignment vertical="center"/>
      <protection hidden="1"/>
    </xf>
    <xf numFmtId="2" fontId="0" fillId="5" borderId="14" xfId="0" applyNumberFormat="1" applyFont="1" applyFill="1" applyBorder="1" applyAlignment="1" applyProtection="1">
      <alignment vertical="center"/>
      <protection hidden="1"/>
    </xf>
    <xf numFmtId="2" fontId="0" fillId="4" borderId="14" xfId="0" applyNumberFormat="1" applyFont="1" applyFill="1" applyBorder="1" applyAlignment="1" applyProtection="1">
      <alignment vertical="center"/>
      <protection hidden="1"/>
    </xf>
    <xf numFmtId="0" fontId="4" fillId="0" borderId="0" xfId="0" applyFont="1" applyAlignment="1" applyProtection="1">
      <alignment horizontal="left"/>
      <protection hidden="1"/>
    </xf>
    <xf numFmtId="0" fontId="0" fillId="19" borderId="0" xfId="0" applyFill="1" applyProtection="1">
      <protection hidden="1"/>
    </xf>
    <xf numFmtId="2" fontId="24" fillId="3" borderId="35" xfId="0" applyNumberFormat="1" applyFont="1" applyFill="1" applyBorder="1" applyAlignment="1" applyProtection="1">
      <alignment horizontal="center" vertical="center" wrapText="1" shrinkToFit="1"/>
      <protection hidden="1"/>
    </xf>
    <xf numFmtId="2" fontId="24" fillId="3" borderId="14" xfId="0" applyNumberFormat="1" applyFont="1" applyFill="1" applyBorder="1" applyAlignment="1" applyProtection="1">
      <alignment horizontal="center" vertical="center" wrapText="1" shrinkToFit="1"/>
      <protection hidden="1"/>
    </xf>
    <xf numFmtId="2" fontId="24" fillId="3" borderId="24" xfId="0" applyNumberFormat="1" applyFont="1" applyFill="1" applyBorder="1" applyAlignment="1" applyProtection="1">
      <alignment horizontal="center" vertical="center" wrapText="1" shrinkToFit="1"/>
      <protection hidden="1"/>
    </xf>
    <xf numFmtId="2" fontId="24" fillId="3" borderId="62" xfId="0" applyNumberFormat="1" applyFont="1" applyFill="1" applyBorder="1" applyAlignment="1" applyProtection="1">
      <alignment horizontal="center" vertical="center" wrapText="1" shrinkToFit="1"/>
      <protection hidden="1"/>
    </xf>
    <xf numFmtId="2" fontId="24" fillId="3" borderId="21" xfId="0" applyNumberFormat="1" applyFont="1" applyFill="1" applyBorder="1" applyAlignment="1" applyProtection="1">
      <alignment horizontal="center" vertical="center" wrapText="1" shrinkToFit="1"/>
      <protection hidden="1"/>
    </xf>
    <xf numFmtId="2" fontId="24" fillId="3" borderId="15" xfId="0" applyNumberFormat="1" applyFont="1" applyFill="1" applyBorder="1" applyAlignment="1" applyProtection="1">
      <alignment horizontal="center" vertical="center" wrapText="1" shrinkToFit="1"/>
      <protection hidden="1"/>
    </xf>
    <xf numFmtId="2" fontId="24" fillId="3" borderId="67" xfId="0" applyNumberFormat="1" applyFont="1" applyFill="1" applyBorder="1" applyAlignment="1" applyProtection="1">
      <alignment horizontal="center" vertical="center" wrapText="1" shrinkToFit="1"/>
      <protection hidden="1"/>
    </xf>
    <xf numFmtId="0" fontId="77" fillId="3" borderId="1" xfId="0" applyNumberFormat="1" applyFont="1" applyFill="1" applyBorder="1" applyAlignment="1" applyProtection="1">
      <alignment horizontal="center" vertical="center" wrapText="1" shrinkToFit="1"/>
      <protection hidden="1"/>
    </xf>
    <xf numFmtId="0" fontId="77" fillId="3" borderId="66" xfId="0" applyNumberFormat="1" applyFont="1" applyFill="1" applyBorder="1" applyAlignment="1" applyProtection="1">
      <alignment horizontal="center" vertical="center" wrapText="1" shrinkToFit="1"/>
      <protection hidden="1"/>
    </xf>
    <xf numFmtId="0" fontId="77" fillId="3" borderId="10" xfId="0" applyNumberFormat="1" applyFont="1" applyFill="1" applyBorder="1" applyAlignment="1" applyProtection="1">
      <alignment horizontal="center" vertical="center" wrapText="1" shrinkToFit="1"/>
      <protection hidden="1"/>
    </xf>
    <xf numFmtId="0" fontId="52" fillId="0" borderId="0" xfId="0" applyFont="1" applyAlignment="1" applyProtection="1">
      <alignment horizontal="left" vertical="center"/>
      <protection hidden="1"/>
    </xf>
    <xf numFmtId="0" fontId="65" fillId="0" borderId="0" xfId="0" applyFont="1" applyAlignment="1" applyProtection="1">
      <alignment horizontal="left" vertical="center"/>
      <protection hidden="1"/>
    </xf>
    <xf numFmtId="168" fontId="23" fillId="12" borderId="1" xfId="0" applyNumberFormat="1" applyFont="1" applyFill="1" applyBorder="1" applyAlignment="1" applyProtection="1">
      <protection hidden="1"/>
    </xf>
    <xf numFmtId="168" fontId="23" fillId="12" borderId="1" xfId="0" applyNumberFormat="1" applyFont="1" applyFill="1" applyBorder="1" applyProtection="1">
      <protection hidden="1"/>
    </xf>
    <xf numFmtId="0" fontId="41" fillId="3" borderId="0" xfId="0" applyFont="1" applyFill="1" applyProtection="1">
      <protection hidden="1"/>
    </xf>
    <xf numFmtId="0" fontId="24" fillId="3" borderId="0" xfId="0" applyFont="1" applyFill="1" applyProtection="1">
      <protection hidden="1"/>
    </xf>
    <xf numFmtId="0" fontId="36" fillId="0" borderId="0" xfId="0" quotePrefix="1" applyFont="1" applyAlignment="1" applyProtection="1">
      <alignment horizontal="right" vertical="top" indent="1"/>
      <protection hidden="1"/>
    </xf>
    <xf numFmtId="0" fontId="3" fillId="0" borderId="0" xfId="0" applyFont="1" applyAlignment="1" applyProtection="1">
      <alignment horizontal="right" vertical="center" indent="1"/>
      <protection hidden="1"/>
    </xf>
    <xf numFmtId="0" fontId="64" fillId="0" borderId="0" xfId="0" applyFont="1" applyFill="1" applyAlignment="1" applyProtection="1">
      <alignment horizontal="right" vertical="center"/>
      <protection hidden="1"/>
    </xf>
    <xf numFmtId="10" fontId="0" fillId="5" borderId="14" xfId="0" applyNumberFormat="1" applyFont="1" applyFill="1" applyBorder="1" applyAlignment="1" applyProtection="1">
      <alignment vertical="center"/>
      <protection hidden="1"/>
    </xf>
    <xf numFmtId="10" fontId="0" fillId="4" borderId="14" xfId="0" applyNumberFormat="1" applyFont="1" applyFill="1" applyBorder="1" applyAlignment="1" applyProtection="1">
      <alignment vertical="center"/>
      <protection hidden="1"/>
    </xf>
    <xf numFmtId="0" fontId="93" fillId="0" borderId="0" xfId="0" applyFont="1" applyAlignment="1" applyProtection="1">
      <alignment horizontal="center"/>
      <protection hidden="1"/>
    </xf>
    <xf numFmtId="2" fontId="16" fillId="17" borderId="40" xfId="0" applyNumberFormat="1" applyFont="1" applyFill="1" applyBorder="1" applyAlignment="1" applyProtection="1">
      <alignment horizontal="center" vertical="center"/>
      <protection hidden="1"/>
    </xf>
    <xf numFmtId="0" fontId="40" fillId="14" borderId="0" xfId="0" applyFont="1" applyFill="1" applyAlignment="1" applyProtection="1">
      <alignment horizontal="left" vertical="center" wrapText="1"/>
      <protection hidden="1"/>
    </xf>
    <xf numFmtId="0" fontId="41" fillId="14" borderId="0" xfId="0" applyFont="1" applyFill="1" applyBorder="1" applyAlignment="1" applyProtection="1">
      <alignment horizontal="left" vertical="center" wrapText="1"/>
      <protection hidden="1"/>
    </xf>
    <xf numFmtId="0" fontId="45" fillId="0" borderId="0" xfId="0" applyFont="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23" fillId="0" borderId="38"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left" vertical="center"/>
      <protection hidden="1"/>
    </xf>
    <xf numFmtId="0" fontId="41" fillId="14" borderId="0" xfId="0" applyFont="1" applyFill="1" applyAlignment="1" applyProtection="1">
      <alignment horizontal="left" vertical="center"/>
      <protection hidden="1"/>
    </xf>
    <xf numFmtId="0" fontId="24" fillId="0" borderId="0" xfId="0"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9" fontId="23" fillId="0" borderId="0" xfId="0" applyNumberFormat="1" applyFont="1" applyBorder="1" applyAlignment="1" applyProtection="1">
      <alignment horizontal="center" vertical="center"/>
      <protection hidden="1"/>
    </xf>
    <xf numFmtId="0" fontId="23" fillId="3" borderId="0" xfId="0" applyFont="1" applyFill="1" applyBorder="1" applyAlignment="1" applyProtection="1">
      <alignment horizontal="center" vertical="center" wrapText="1"/>
      <protection hidden="1"/>
    </xf>
    <xf numFmtId="0" fontId="23" fillId="0" borderId="40" xfId="0" applyFont="1" applyFill="1" applyBorder="1" applyAlignment="1" applyProtection="1">
      <alignment horizontal="center" vertical="center" wrapText="1"/>
      <protection hidden="1"/>
    </xf>
    <xf numFmtId="2" fontId="0" fillId="13" borderId="7" xfId="0" applyNumberFormat="1" applyFill="1" applyBorder="1" applyAlignment="1" applyProtection="1">
      <alignment horizontal="center" vertical="center"/>
      <protection hidden="1"/>
    </xf>
    <xf numFmtId="2" fontId="0" fillId="5" borderId="74" xfId="0" applyNumberFormat="1" applyFill="1" applyBorder="1" applyAlignment="1" applyProtection="1">
      <alignment horizontal="center" vertical="center"/>
      <protection hidden="1"/>
    </xf>
    <xf numFmtId="9" fontId="0" fillId="5" borderId="75" xfId="29" applyNumberFormat="1" applyFont="1" applyFill="1" applyBorder="1" applyAlignment="1" applyProtection="1">
      <alignment horizontal="center" vertical="center"/>
      <protection hidden="1"/>
    </xf>
    <xf numFmtId="2" fontId="0" fillId="4" borderId="26" xfId="0" applyNumberFormat="1" applyFill="1" applyBorder="1" applyAlignment="1" applyProtection="1">
      <alignment horizontal="center" vertical="center"/>
      <protection hidden="1"/>
    </xf>
    <xf numFmtId="0" fontId="105" fillId="3" borderId="0" xfId="0" applyFont="1" applyFill="1" applyBorder="1" applyAlignment="1" applyProtection="1">
      <alignment vertical="top" wrapText="1"/>
      <protection hidden="1"/>
    </xf>
    <xf numFmtId="2" fontId="0" fillId="13" borderId="14" xfId="0" applyNumberFormat="1" applyFont="1" applyFill="1" applyBorder="1" applyAlignment="1" applyProtection="1">
      <alignment vertical="center"/>
      <protection hidden="1"/>
    </xf>
    <xf numFmtId="10" fontId="0" fillId="13" borderId="14" xfId="0" applyNumberFormat="1" applyFont="1" applyFill="1" applyBorder="1" applyAlignment="1" applyProtection="1">
      <alignment vertical="center"/>
      <protection hidden="1"/>
    </xf>
    <xf numFmtId="0" fontId="23" fillId="17" borderId="43" xfId="0" applyFont="1" applyFill="1" applyBorder="1" applyAlignment="1" applyProtection="1">
      <alignment horizontal="center" vertical="center" wrapText="1" shrinkToFit="1"/>
      <protection hidden="1"/>
    </xf>
    <xf numFmtId="166" fontId="24" fillId="5" borderId="24" xfId="0" applyNumberFormat="1" applyFont="1" applyFill="1" applyBorder="1" applyAlignment="1" applyProtection="1">
      <alignment horizontal="center" vertical="center" wrapText="1" shrinkToFit="1"/>
      <protection hidden="1"/>
    </xf>
    <xf numFmtId="166" fontId="24" fillId="13" borderId="14" xfId="0" applyNumberFormat="1" applyFont="1" applyFill="1" applyBorder="1" applyAlignment="1" applyProtection="1">
      <alignment horizontal="center" vertical="center" wrapText="1" shrinkToFit="1"/>
      <protection hidden="1"/>
    </xf>
    <xf numFmtId="166" fontId="24" fillId="4" borderId="21" xfId="0" applyNumberFormat="1" applyFont="1" applyFill="1" applyBorder="1" applyAlignment="1" applyProtection="1">
      <alignment horizontal="center" vertical="center" wrapText="1" shrinkToFit="1"/>
      <protection hidden="1"/>
    </xf>
    <xf numFmtId="166" fontId="23" fillId="17" borderId="43" xfId="0" applyNumberFormat="1" applyFont="1" applyFill="1" applyBorder="1" applyAlignment="1" applyProtection="1">
      <alignment horizontal="center" vertical="center" wrapText="1" shrinkToFit="1"/>
      <protection hidden="1"/>
    </xf>
    <xf numFmtId="2" fontId="0" fillId="5" borderId="88" xfId="0" applyNumberFormat="1" applyFill="1" applyBorder="1" applyAlignment="1" applyProtection="1">
      <alignment horizontal="center" vertical="center"/>
      <protection hidden="1"/>
    </xf>
    <xf numFmtId="2" fontId="0" fillId="13" borderId="51" xfId="0" applyNumberFormat="1" applyFill="1" applyBorder="1" applyAlignment="1" applyProtection="1">
      <alignment horizontal="center" vertical="center"/>
      <protection hidden="1"/>
    </xf>
    <xf numFmtId="2" fontId="0" fillId="4" borderId="57" xfId="0" applyNumberFormat="1" applyFill="1" applyBorder="1" applyAlignment="1" applyProtection="1">
      <alignment horizontal="center" vertical="center"/>
      <protection hidden="1"/>
    </xf>
    <xf numFmtId="2" fontId="16" fillId="17" borderId="46" xfId="0" applyNumberFormat="1" applyFont="1" applyFill="1" applyBorder="1" applyAlignment="1" applyProtection="1">
      <alignment horizontal="center" vertical="center"/>
      <protection hidden="1"/>
    </xf>
    <xf numFmtId="0" fontId="86" fillId="17" borderId="58" xfId="0" applyNumberFormat="1" applyFont="1" applyFill="1" applyBorder="1" applyAlignment="1" applyProtection="1">
      <alignment horizontal="center" vertical="center"/>
      <protection hidden="1"/>
    </xf>
    <xf numFmtId="0" fontId="77" fillId="0" borderId="1" xfId="0" applyNumberFormat="1" applyFont="1" applyFill="1" applyBorder="1" applyAlignment="1" applyProtection="1">
      <alignment horizontal="center" vertical="center" wrapText="1" shrinkToFit="1"/>
      <protection hidden="1"/>
    </xf>
    <xf numFmtId="0" fontId="77" fillId="0" borderId="66" xfId="0" applyNumberFormat="1" applyFont="1" applyFill="1" applyBorder="1" applyAlignment="1" applyProtection="1">
      <alignment horizontal="center" vertical="center" wrapText="1" shrinkToFit="1"/>
      <protection hidden="1"/>
    </xf>
    <xf numFmtId="9" fontId="66" fillId="17" borderId="58" xfId="0" applyNumberFormat="1" applyFont="1" applyFill="1" applyBorder="1" applyAlignment="1" applyProtection="1">
      <alignment horizontal="center" vertical="center" wrapText="1" shrinkToFit="1"/>
      <protection hidden="1"/>
    </xf>
    <xf numFmtId="0" fontId="77" fillId="0" borderId="10" xfId="0" applyNumberFormat="1" applyFont="1" applyFill="1" applyBorder="1" applyAlignment="1" applyProtection="1">
      <alignment horizontal="center" vertical="center" wrapText="1" shrinkToFit="1"/>
      <protection hidden="1"/>
    </xf>
    <xf numFmtId="0" fontId="24" fillId="17" borderId="0" xfId="0" applyFont="1" applyFill="1" applyAlignment="1" applyProtection="1">
      <alignment horizontal="left" vertical="center" indent="3"/>
      <protection hidden="1"/>
    </xf>
    <xf numFmtId="0" fontId="41" fillId="14" borderId="0" xfId="0" applyFont="1" applyFill="1" applyAlignment="1" applyProtection="1">
      <alignment horizontal="left" vertical="center"/>
      <protection hidden="1"/>
    </xf>
    <xf numFmtId="0" fontId="36" fillId="0" borderId="0" xfId="0" applyFont="1" applyAlignment="1" applyProtection="1">
      <alignment vertical="center"/>
      <protection hidden="1"/>
    </xf>
    <xf numFmtId="0" fontId="0" fillId="2" borderId="90" xfId="0" applyFill="1" applyBorder="1" applyProtection="1">
      <protection hidden="1"/>
    </xf>
    <xf numFmtId="0" fontId="0" fillId="2" borderId="91" xfId="0" applyFill="1" applyBorder="1" applyProtection="1">
      <protection hidden="1"/>
    </xf>
    <xf numFmtId="0" fontId="33" fillId="0" borderId="0" xfId="0" applyFont="1" applyAlignment="1" applyProtection="1">
      <alignment horizontal="right" vertical="center" indent="3"/>
      <protection hidden="1"/>
    </xf>
    <xf numFmtId="0" fontId="32" fillId="17" borderId="0" xfId="0" applyFont="1" applyFill="1" applyProtection="1">
      <protection hidden="1"/>
    </xf>
    <xf numFmtId="0" fontId="22" fillId="17" borderId="0" xfId="0" applyFont="1" applyFill="1" applyProtection="1">
      <protection hidden="1"/>
    </xf>
    <xf numFmtId="0" fontId="22" fillId="0" borderId="0" xfId="0" applyFont="1" applyProtection="1">
      <protection hidden="1"/>
    </xf>
    <xf numFmtId="2" fontId="0" fillId="0" borderId="0" xfId="0" applyNumberFormat="1" applyProtection="1">
      <protection hidden="1"/>
    </xf>
    <xf numFmtId="49" fontId="23" fillId="17" borderId="0" xfId="0" applyNumberFormat="1" applyFont="1" applyFill="1" applyAlignment="1" applyProtection="1">
      <alignment horizontal="center" vertical="center"/>
      <protection hidden="1"/>
    </xf>
    <xf numFmtId="0" fontId="16" fillId="0" borderId="90" xfId="0" applyFont="1" applyBorder="1" applyProtection="1">
      <protection hidden="1"/>
    </xf>
    <xf numFmtId="0" fontId="0" fillId="0" borderId="91" xfId="0" applyBorder="1" applyProtection="1">
      <protection hidden="1"/>
    </xf>
    <xf numFmtId="0" fontId="0" fillId="0" borderId="90" xfId="0" applyBorder="1" applyProtection="1">
      <protection hidden="1"/>
    </xf>
    <xf numFmtId="0" fontId="41" fillId="3" borderId="0" xfId="0" applyFont="1" applyFill="1" applyAlignment="1" applyProtection="1">
      <alignment horizontal="center" vertical="center"/>
      <protection hidden="1"/>
    </xf>
    <xf numFmtId="0" fontId="35" fillId="0" borderId="0" xfId="0" applyFont="1" applyAlignment="1" applyProtection="1">
      <alignment horizontal="right" vertical="center"/>
      <protection hidden="1"/>
    </xf>
    <xf numFmtId="0" fontId="38" fillId="0" borderId="0" xfId="37" applyFont="1" applyAlignment="1" applyProtection="1">
      <alignment vertical="top"/>
      <protection hidden="1"/>
    </xf>
    <xf numFmtId="0" fontId="32" fillId="0" borderId="0" xfId="0" applyFont="1" applyAlignment="1" applyProtection="1">
      <alignment vertical="center"/>
      <protection hidden="1"/>
    </xf>
    <xf numFmtId="0" fontId="59" fillId="0" borderId="90" xfId="0" applyFont="1" applyBorder="1" applyProtection="1">
      <protection hidden="1"/>
    </xf>
    <xf numFmtId="0" fontId="35" fillId="0" borderId="0" xfId="0" applyFont="1" applyAlignment="1" applyProtection="1">
      <alignment horizontal="center" vertical="center" wrapText="1"/>
      <protection hidden="1"/>
    </xf>
    <xf numFmtId="0" fontId="38" fillId="0" borderId="0" xfId="37" applyFont="1" applyAlignment="1" applyProtection="1">
      <alignment vertical="center"/>
      <protection hidden="1"/>
    </xf>
    <xf numFmtId="0" fontId="23" fillId="15" borderId="7" xfId="0" applyFont="1" applyFill="1" applyBorder="1" applyAlignment="1" applyProtection="1">
      <alignment horizontal="center" vertical="center" wrapText="1" shrinkToFit="1"/>
      <protection hidden="1"/>
    </xf>
    <xf numFmtId="0" fontId="23" fillId="15" borderId="30" xfId="0" applyFont="1" applyFill="1" applyBorder="1" applyAlignment="1" applyProtection="1">
      <alignment horizontal="center" vertical="center" wrapText="1" shrinkToFit="1"/>
      <protection hidden="1"/>
    </xf>
    <xf numFmtId="0" fontId="23" fillId="13" borderId="0" xfId="0" applyFont="1" applyFill="1" applyAlignment="1" applyProtection="1">
      <alignment horizontal="center" vertical="center" wrapText="1" shrinkToFit="1"/>
      <protection hidden="1"/>
    </xf>
    <xf numFmtId="0" fontId="23" fillId="17" borderId="24" xfId="0" applyFont="1" applyFill="1" applyBorder="1" applyAlignment="1" applyProtection="1">
      <alignment horizontal="center" vertical="center" wrapText="1" shrinkToFit="1"/>
      <protection hidden="1"/>
    </xf>
    <xf numFmtId="0" fontId="23" fillId="17" borderId="66" xfId="0" applyFont="1" applyFill="1" applyBorder="1" applyAlignment="1" applyProtection="1">
      <alignment horizontal="center" vertical="center" wrapText="1" shrinkToFit="1"/>
      <protection hidden="1"/>
    </xf>
    <xf numFmtId="0" fontId="23" fillId="17" borderId="75" xfId="0" applyFont="1" applyFill="1" applyBorder="1" applyAlignment="1" applyProtection="1">
      <alignment horizontal="center" vertical="center" wrapText="1" shrinkToFit="1"/>
      <protection hidden="1"/>
    </xf>
    <xf numFmtId="0" fontId="45" fillId="0" borderId="0" xfId="0" applyFont="1" applyProtection="1">
      <protection hidden="1"/>
    </xf>
    <xf numFmtId="0" fontId="23" fillId="15" borderId="90" xfId="0" applyFont="1" applyFill="1" applyBorder="1" applyAlignment="1" applyProtection="1">
      <alignment horizontal="center" vertical="center" wrapText="1" shrinkToFit="1"/>
      <protection hidden="1"/>
    </xf>
    <xf numFmtId="0" fontId="23" fillId="15" borderId="0" xfId="0" applyFont="1" applyFill="1" applyAlignment="1" applyProtection="1">
      <alignment horizontal="center" vertical="center" wrapText="1" shrinkToFit="1"/>
      <protection hidden="1"/>
    </xf>
    <xf numFmtId="0" fontId="23" fillId="15" borderId="91" xfId="0" applyFont="1" applyFill="1" applyBorder="1" applyAlignment="1" applyProtection="1">
      <alignment horizontal="center" vertical="center" wrapText="1" shrinkToFit="1"/>
      <protection hidden="1"/>
    </xf>
    <xf numFmtId="0" fontId="23" fillId="10" borderId="0" xfId="0" applyFont="1" applyFill="1" applyAlignment="1" applyProtection="1">
      <alignment horizontal="center" vertical="center" wrapText="1" shrinkToFit="1"/>
      <protection hidden="1"/>
    </xf>
    <xf numFmtId="0" fontId="23" fillId="10" borderId="91" xfId="0" applyFont="1" applyFill="1" applyBorder="1" applyAlignment="1" applyProtection="1">
      <alignment horizontal="center" vertical="center" wrapText="1" shrinkToFit="1"/>
      <protection hidden="1"/>
    </xf>
    <xf numFmtId="0" fontId="23" fillId="10" borderId="90" xfId="0" applyFont="1" applyFill="1" applyBorder="1" applyAlignment="1" applyProtection="1">
      <alignment horizontal="center" vertical="center" wrapText="1" shrinkToFit="1"/>
      <protection hidden="1"/>
    </xf>
    <xf numFmtId="0" fontId="23" fillId="14" borderId="90" xfId="0" applyFont="1" applyFill="1" applyBorder="1" applyAlignment="1" applyProtection="1">
      <alignment horizontal="center" vertical="center" wrapText="1" shrinkToFit="1"/>
      <protection hidden="1"/>
    </xf>
    <xf numFmtId="0" fontId="23" fillId="14" borderId="0" xfId="0" applyFont="1" applyFill="1" applyAlignment="1" applyProtection="1">
      <alignment horizontal="center" vertical="center" wrapText="1" shrinkToFit="1"/>
      <protection hidden="1"/>
    </xf>
    <xf numFmtId="0" fontId="23" fillId="14" borderId="91" xfId="0" applyFont="1" applyFill="1" applyBorder="1" applyAlignment="1" applyProtection="1">
      <alignment horizontal="center" vertical="center" wrapText="1" shrinkToFit="1"/>
      <protection hidden="1"/>
    </xf>
    <xf numFmtId="0" fontId="23" fillId="16" borderId="90" xfId="0" applyFont="1" applyFill="1" applyBorder="1" applyAlignment="1" applyProtection="1">
      <alignment horizontal="center" vertical="center" wrapText="1" shrinkToFit="1"/>
      <protection hidden="1"/>
    </xf>
    <xf numFmtId="0" fontId="23" fillId="16" borderId="0" xfId="0" applyFont="1" applyFill="1" applyAlignment="1" applyProtection="1">
      <alignment horizontal="center" vertical="center" wrapText="1" shrinkToFit="1"/>
      <protection hidden="1"/>
    </xf>
    <xf numFmtId="0" fontId="23" fillId="16" borderId="91" xfId="0" applyFont="1" applyFill="1" applyBorder="1" applyAlignment="1" applyProtection="1">
      <alignment horizontal="center" vertical="center" wrapText="1" shrinkToFit="1"/>
      <protection hidden="1"/>
    </xf>
    <xf numFmtId="0" fontId="23" fillId="17" borderId="26" xfId="0" applyFont="1" applyFill="1" applyBorder="1" applyAlignment="1" applyProtection="1">
      <alignment horizontal="center" vertical="center" wrapText="1" shrinkToFit="1"/>
      <protection hidden="1"/>
    </xf>
    <xf numFmtId="0" fontId="23" fillId="17" borderId="25" xfId="0" applyFont="1" applyFill="1" applyBorder="1" applyAlignment="1" applyProtection="1">
      <alignment horizontal="center" vertical="center" wrapText="1" shrinkToFit="1"/>
      <protection hidden="1"/>
    </xf>
    <xf numFmtId="0" fontId="23" fillId="17" borderId="70" xfId="0" applyFont="1" applyFill="1" applyBorder="1" applyAlignment="1" applyProtection="1">
      <alignment horizontal="center" vertical="center" wrapText="1" shrinkToFit="1"/>
      <protection hidden="1"/>
    </xf>
    <xf numFmtId="0" fontId="23" fillId="17" borderId="21" xfId="0" applyFont="1" applyFill="1" applyBorder="1" applyAlignment="1" applyProtection="1">
      <alignment horizontal="center" vertical="center" wrapText="1" shrinkToFit="1"/>
      <protection hidden="1"/>
    </xf>
    <xf numFmtId="49" fontId="0" fillId="0" borderId="0" xfId="0" applyNumberFormat="1" applyProtection="1">
      <protection hidden="1"/>
    </xf>
    <xf numFmtId="0" fontId="27" fillId="13" borderId="0" xfId="0" applyFont="1" applyFill="1" applyAlignment="1" applyProtection="1">
      <alignment horizontal="center" vertical="center" wrapText="1" shrinkToFit="1"/>
      <protection hidden="1"/>
    </xf>
    <xf numFmtId="0" fontId="24" fillId="0" borderId="3" xfId="0" applyFont="1" applyBorder="1" applyAlignment="1" applyProtection="1">
      <alignment horizontal="center" vertical="center"/>
      <protection hidden="1"/>
    </xf>
    <xf numFmtId="49" fontId="24" fillId="0" borderId="4" xfId="0" applyNumberFormat="1" applyFont="1" applyBorder="1" applyAlignment="1" applyProtection="1">
      <alignment vertical="center" wrapText="1" shrinkToFit="1"/>
      <protection hidden="1"/>
    </xf>
    <xf numFmtId="0" fontId="24" fillId="0" borderId="4" xfId="0" applyFont="1" applyBorder="1" applyAlignment="1" applyProtection="1">
      <alignment horizontal="center" vertical="center" wrapText="1" shrinkToFit="1"/>
      <protection hidden="1"/>
    </xf>
    <xf numFmtId="9" fontId="24" fillId="0" borderId="36" xfId="0" applyNumberFormat="1" applyFont="1" applyBorder="1" applyAlignment="1" applyProtection="1">
      <alignment horizontal="center" vertical="center" wrapText="1" shrinkToFit="1"/>
      <protection hidden="1"/>
    </xf>
    <xf numFmtId="0" fontId="24" fillId="0" borderId="3" xfId="0" applyFont="1" applyBorder="1" applyAlignment="1" applyProtection="1">
      <alignment horizontal="center"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shrinkToFit="1"/>
      <protection hidden="1"/>
    </xf>
    <xf numFmtId="0" fontId="109" fillId="0" borderId="0" xfId="0" applyFont="1" applyProtection="1">
      <protection hidden="1"/>
    </xf>
    <xf numFmtId="0" fontId="24" fillId="0" borderId="7" xfId="0" applyFont="1" applyBorder="1" applyAlignment="1" applyProtection="1">
      <alignment horizontal="center" vertical="center"/>
      <protection hidden="1"/>
    </xf>
    <xf numFmtId="49" fontId="24" fillId="0" borderId="1" xfId="0" applyNumberFormat="1" applyFont="1" applyBorder="1" applyAlignment="1" applyProtection="1">
      <alignment vertical="center" wrapText="1" shrinkToFit="1"/>
      <protection hidden="1"/>
    </xf>
    <xf numFmtId="0" fontId="24" fillId="0" borderId="1" xfId="0" applyFont="1" applyBorder="1" applyAlignment="1" applyProtection="1">
      <alignment horizontal="center" vertical="center" wrapText="1" shrinkToFit="1"/>
      <protection hidden="1"/>
    </xf>
    <xf numFmtId="9" fontId="24" fillId="0" borderId="13" xfId="0" applyNumberFormat="1" applyFont="1" applyBorder="1" applyAlignment="1" applyProtection="1">
      <alignment horizontal="center" vertical="center" wrapText="1" shrinkToFit="1"/>
      <protection hidden="1"/>
    </xf>
    <xf numFmtId="0" fontId="24" fillId="0" borderId="14" xfId="0" applyFont="1" applyBorder="1" applyAlignment="1" applyProtection="1">
      <alignment horizontal="center" vertical="center" wrapText="1" shrinkToFit="1"/>
      <protection hidden="1"/>
    </xf>
    <xf numFmtId="0" fontId="24" fillId="0" borderId="30" xfId="0" applyFont="1" applyBorder="1" applyAlignment="1" applyProtection="1">
      <alignment horizontal="center" vertical="center" wrapText="1" shrinkToFit="1"/>
      <protection hidden="1"/>
    </xf>
    <xf numFmtId="0" fontId="24" fillId="0" borderId="9" xfId="0" applyFont="1" applyBorder="1" applyAlignment="1" applyProtection="1">
      <alignment horizontal="center" vertical="center"/>
      <protection hidden="1"/>
    </xf>
    <xf numFmtId="49" fontId="24" fillId="0" borderId="10" xfId="0" applyNumberFormat="1" applyFont="1" applyBorder="1" applyAlignment="1" applyProtection="1">
      <alignment vertical="center" wrapText="1" shrinkToFit="1"/>
      <protection hidden="1"/>
    </xf>
    <xf numFmtId="0" fontId="24" fillId="0" borderId="10" xfId="0" applyFont="1" applyBorder="1" applyAlignment="1" applyProtection="1">
      <alignment horizontal="center" vertical="center" wrapText="1" shrinkToFit="1"/>
      <protection hidden="1"/>
    </xf>
    <xf numFmtId="9" fontId="24" fillId="0" borderId="34" xfId="0" applyNumberFormat="1" applyFont="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shrinkToFit="1"/>
      <protection hidden="1"/>
    </xf>
    <xf numFmtId="0" fontId="24" fillId="0" borderId="31" xfId="0" applyFont="1" applyBorder="1" applyAlignment="1" applyProtection="1">
      <alignment horizontal="center" vertical="center" wrapText="1" shrinkToFit="1"/>
      <protection hidden="1"/>
    </xf>
    <xf numFmtId="0" fontId="24" fillId="0" borderId="26" xfId="0" applyFont="1" applyBorder="1" applyAlignment="1" applyProtection="1">
      <alignment horizontal="center" vertical="center"/>
      <protection hidden="1"/>
    </xf>
    <xf numFmtId="49" fontId="24" fillId="0" borderId="25" xfId="0" applyNumberFormat="1" applyFont="1" applyBorder="1" applyAlignment="1" applyProtection="1">
      <alignment vertical="center" wrapText="1" shrinkToFit="1"/>
      <protection hidden="1"/>
    </xf>
    <xf numFmtId="0" fontId="24" fillId="0" borderId="25" xfId="0" applyFont="1" applyBorder="1" applyAlignment="1" applyProtection="1">
      <alignment horizontal="center" vertical="center" wrapText="1" shrinkToFit="1"/>
      <protection hidden="1"/>
    </xf>
    <xf numFmtId="9" fontId="24" fillId="0" borderId="19" xfId="0" applyNumberFormat="1" applyFont="1" applyBorder="1" applyAlignment="1" applyProtection="1">
      <alignment horizontal="center" vertical="center" wrapText="1" shrinkToFit="1"/>
      <protection hidden="1"/>
    </xf>
    <xf numFmtId="0" fontId="24" fillId="0" borderId="28" xfId="0" applyFont="1" applyBorder="1" applyAlignment="1" applyProtection="1">
      <alignment horizontal="center" vertical="center"/>
      <protection hidden="1"/>
    </xf>
    <xf numFmtId="49" fontId="24" fillId="0" borderId="29" xfId="0" applyNumberFormat="1" applyFont="1" applyBorder="1" applyAlignment="1" applyProtection="1">
      <alignment vertical="center" wrapText="1" shrinkToFit="1"/>
      <protection hidden="1"/>
    </xf>
    <xf numFmtId="0" fontId="24" fillId="0" borderId="29" xfId="0" applyFont="1" applyBorder="1" applyAlignment="1" applyProtection="1">
      <alignment horizontal="center" vertical="center" wrapText="1" shrinkToFit="1"/>
      <protection hidden="1"/>
    </xf>
    <xf numFmtId="9" fontId="24" fillId="0" borderId="73" xfId="0" applyNumberFormat="1" applyFont="1" applyBorder="1" applyAlignment="1" applyProtection="1">
      <alignment horizontal="center" vertical="center" wrapText="1" shrinkToFit="1"/>
      <protection hidden="1"/>
    </xf>
    <xf numFmtId="0" fontId="16" fillId="0" borderId="91" xfId="0" applyFont="1" applyBorder="1" applyProtection="1">
      <protection hidden="1"/>
    </xf>
    <xf numFmtId="9" fontId="23" fillId="17" borderId="63" xfId="0" applyNumberFormat="1" applyFont="1" applyFill="1" applyBorder="1" applyAlignment="1" applyProtection="1">
      <alignment horizontal="center" vertical="center"/>
      <protection hidden="1"/>
    </xf>
    <xf numFmtId="0" fontId="23" fillId="17" borderId="41" xfId="0" applyFont="1" applyFill="1" applyBorder="1" applyAlignment="1" applyProtection="1">
      <alignment horizontal="center" vertical="center"/>
      <protection hidden="1"/>
    </xf>
    <xf numFmtId="0" fontId="23" fillId="17" borderId="42" xfId="0" applyFont="1" applyFill="1" applyBorder="1" applyAlignment="1" applyProtection="1">
      <alignment horizontal="center" vertical="center"/>
      <protection hidden="1"/>
    </xf>
    <xf numFmtId="0" fontId="23" fillId="17" borderId="43" xfId="0" applyFont="1" applyFill="1" applyBorder="1" applyAlignment="1" applyProtection="1">
      <alignment horizontal="center" vertical="center"/>
      <protection hidden="1"/>
    </xf>
    <xf numFmtId="0" fontId="40" fillId="8" borderId="90" xfId="0" applyFont="1" applyFill="1" applyBorder="1" applyAlignment="1" applyProtection="1">
      <alignment textRotation="90"/>
      <protection hidden="1"/>
    </xf>
    <xf numFmtId="0" fontId="40" fillId="8" borderId="91" xfId="0" applyFont="1" applyFill="1" applyBorder="1" applyAlignment="1" applyProtection="1">
      <alignment textRotation="90"/>
      <protection hidden="1"/>
    </xf>
    <xf numFmtId="0" fontId="2" fillId="0" borderId="0" xfId="0" applyFont="1" applyProtection="1">
      <protection hidden="1"/>
    </xf>
    <xf numFmtId="0" fontId="0" fillId="3" borderId="0" xfId="0" applyFill="1" applyAlignment="1" applyProtection="1">
      <alignment vertical="center"/>
      <protection locked="0"/>
    </xf>
    <xf numFmtId="0" fontId="45" fillId="0" borderId="0" xfId="0" applyFont="1" applyAlignment="1" applyProtection="1">
      <alignment horizontal="center" vertical="center"/>
      <protection hidden="1"/>
    </xf>
    <xf numFmtId="0" fontId="45" fillId="0" borderId="0" xfId="0" applyFont="1" applyAlignment="1" applyProtection="1">
      <alignment horizontal="center" vertical="center"/>
      <protection hidden="1"/>
    </xf>
    <xf numFmtId="0" fontId="41" fillId="14" borderId="0" xfId="0" applyFont="1" applyFill="1" applyAlignment="1" applyProtection="1">
      <alignment horizontal="left" vertical="center"/>
      <protection hidden="1"/>
    </xf>
    <xf numFmtId="0" fontId="45" fillId="0" borderId="0" xfId="0" applyFont="1" applyAlignment="1" applyProtection="1">
      <alignment horizontal="center" vertical="center"/>
      <protection hidden="1"/>
    </xf>
    <xf numFmtId="2" fontId="23" fillId="3" borderId="40" xfId="0" applyNumberFormat="1" applyFont="1" applyFill="1" applyBorder="1" applyAlignment="1" applyProtection="1">
      <alignment horizontal="center" vertical="center"/>
      <protection hidden="1"/>
    </xf>
    <xf numFmtId="0" fontId="79" fillId="3" borderId="0" xfId="0" applyFont="1" applyFill="1" applyAlignment="1" applyProtection="1">
      <alignment horizontal="center" vertical="center"/>
      <protection hidden="1"/>
    </xf>
    <xf numFmtId="0" fontId="34" fillId="17" borderId="0" xfId="0" applyFont="1" applyFill="1" applyAlignment="1" applyProtection="1">
      <alignment horizontal="center" vertical="center"/>
      <protection hidden="1"/>
    </xf>
    <xf numFmtId="0" fontId="23" fillId="17" borderId="0" xfId="0" applyFont="1" applyFill="1" applyAlignment="1" applyProtection="1">
      <alignment horizontal="center" vertical="center"/>
      <protection hidden="1"/>
    </xf>
    <xf numFmtId="0" fontId="24" fillId="0" borderId="0" xfId="0" applyFont="1" applyAlignment="1" applyProtection="1">
      <alignment horizontal="left" vertical="top" wrapText="1"/>
      <protection hidden="1"/>
    </xf>
    <xf numFmtId="0" fontId="93" fillId="0" borderId="0" xfId="0" applyFont="1" applyAlignment="1" applyProtection="1">
      <alignment horizontal="center"/>
      <protection hidden="1"/>
    </xf>
    <xf numFmtId="0" fontId="24" fillId="0" borderId="0" xfId="0" applyFont="1" applyAlignment="1" applyProtection="1">
      <alignment horizontal="left" wrapText="1"/>
      <protection hidden="1"/>
    </xf>
    <xf numFmtId="0" fontId="36" fillId="0" borderId="0" xfId="0" applyFont="1" applyAlignment="1" applyProtection="1">
      <alignment horizontal="left" wrapText="1"/>
      <protection hidden="1"/>
    </xf>
    <xf numFmtId="0" fontId="23" fillId="16" borderId="77" xfId="0" applyFont="1" applyFill="1" applyBorder="1" applyAlignment="1" applyProtection="1">
      <alignment horizontal="center" vertical="center" wrapText="1"/>
      <protection hidden="1"/>
    </xf>
    <xf numFmtId="0" fontId="23" fillId="16" borderId="61" xfId="0" applyFont="1" applyFill="1" applyBorder="1" applyAlignment="1" applyProtection="1">
      <alignment horizontal="center" vertical="center" wrapText="1"/>
      <protection hidden="1"/>
    </xf>
    <xf numFmtId="0" fontId="23" fillId="16" borderId="78" xfId="0" applyFont="1" applyFill="1" applyBorder="1" applyAlignment="1" applyProtection="1">
      <alignment horizontal="center" vertical="center" wrapText="1"/>
      <protection hidden="1"/>
    </xf>
    <xf numFmtId="0" fontId="23" fillId="16" borderId="90" xfId="0" applyFont="1" applyFill="1" applyBorder="1" applyAlignment="1" applyProtection="1">
      <alignment horizontal="center" vertical="center" wrapText="1"/>
      <protection hidden="1"/>
    </xf>
    <xf numFmtId="0" fontId="23" fillId="16" borderId="0" xfId="0" applyFont="1" applyFill="1" applyBorder="1" applyAlignment="1" applyProtection="1">
      <alignment horizontal="center" vertical="center" wrapText="1"/>
      <protection hidden="1"/>
    </xf>
    <xf numFmtId="0" fontId="23" fillId="16" borderId="91" xfId="0" applyFont="1" applyFill="1" applyBorder="1" applyAlignment="1" applyProtection="1">
      <alignment horizontal="center" vertical="center" wrapText="1"/>
      <protection hidden="1"/>
    </xf>
    <xf numFmtId="0" fontId="23" fillId="16" borderId="89" xfId="0" applyFont="1" applyFill="1" applyBorder="1" applyAlignment="1" applyProtection="1">
      <alignment horizontal="center" vertical="center" wrapText="1"/>
      <protection hidden="1"/>
    </xf>
    <xf numFmtId="0" fontId="23" fillId="16" borderId="17" xfId="0" applyFont="1" applyFill="1" applyBorder="1" applyAlignment="1" applyProtection="1">
      <alignment horizontal="center" vertical="center" wrapText="1"/>
      <protection hidden="1"/>
    </xf>
    <xf numFmtId="0" fontId="23" fillId="16" borderId="18" xfId="0" applyFont="1" applyFill="1" applyBorder="1" applyAlignment="1" applyProtection="1">
      <alignment horizontal="center" vertical="center" wrapText="1"/>
      <protection hidden="1"/>
    </xf>
    <xf numFmtId="0" fontId="24" fillId="0" borderId="0" xfId="0" applyFont="1" applyAlignment="1" applyProtection="1">
      <alignment horizontal="left" vertical="center" wrapText="1"/>
      <protection hidden="1"/>
    </xf>
    <xf numFmtId="0" fontId="107" fillId="2" borderId="93" xfId="35" applyFont="1" applyFill="1" applyBorder="1" applyAlignment="1" applyProtection="1">
      <alignment horizontal="center" vertical="center"/>
      <protection hidden="1"/>
    </xf>
    <xf numFmtId="0" fontId="107" fillId="2" borderId="94" xfId="35" applyFont="1" applyFill="1" applyBorder="1" applyAlignment="1" applyProtection="1">
      <alignment horizontal="center" vertical="center"/>
      <protection hidden="1"/>
    </xf>
    <xf numFmtId="0" fontId="107" fillId="2" borderId="95" xfId="35" applyFont="1" applyFill="1" applyBorder="1" applyAlignment="1" applyProtection="1">
      <alignment horizontal="center" vertical="center"/>
      <protection hidden="1"/>
    </xf>
    <xf numFmtId="0" fontId="107" fillId="2" borderId="96" xfId="35" applyFont="1" applyFill="1" applyBorder="1" applyAlignment="1" applyProtection="1">
      <alignment horizontal="center" vertical="center"/>
      <protection hidden="1"/>
    </xf>
    <xf numFmtId="0" fontId="107" fillId="2" borderId="97" xfId="35" applyFont="1" applyFill="1" applyBorder="1" applyAlignment="1" applyProtection="1">
      <alignment horizontal="center" vertical="center"/>
      <protection hidden="1"/>
    </xf>
    <xf numFmtId="0" fontId="107" fillId="2" borderId="98" xfId="35" applyFont="1" applyFill="1" applyBorder="1" applyAlignment="1" applyProtection="1">
      <alignment horizontal="center" vertical="center"/>
      <protection hidden="1"/>
    </xf>
    <xf numFmtId="0" fontId="40" fillId="8" borderId="0" xfId="0" applyFont="1" applyFill="1" applyAlignment="1" applyProtection="1">
      <alignment horizontal="center" vertical="center" textRotation="90"/>
      <protection hidden="1"/>
    </xf>
    <xf numFmtId="0" fontId="0" fillId="8" borderId="13" xfId="0" applyFill="1" applyBorder="1" applyAlignment="1" applyProtection="1">
      <alignment vertical="center"/>
      <protection locked="0"/>
    </xf>
    <xf numFmtId="0" fontId="0" fillId="8" borderId="2" xfId="0" applyFill="1" applyBorder="1" applyAlignment="1" applyProtection="1">
      <alignment vertical="center"/>
      <protection locked="0"/>
    </xf>
    <xf numFmtId="0" fontId="0" fillId="8" borderId="14" xfId="0" applyFill="1" applyBorder="1" applyAlignment="1" applyProtection="1">
      <alignment vertical="center"/>
      <protection locked="0"/>
    </xf>
    <xf numFmtId="0" fontId="0" fillId="8" borderId="13" xfId="0" applyFill="1" applyBorder="1" applyAlignment="1" applyProtection="1">
      <alignment horizontal="left" vertical="center"/>
      <protection locked="0"/>
    </xf>
    <xf numFmtId="0" fontId="0" fillId="8" borderId="2" xfId="0" applyFill="1" applyBorder="1" applyAlignment="1" applyProtection="1">
      <alignment horizontal="left" vertical="center"/>
      <protection locked="0"/>
    </xf>
    <xf numFmtId="0" fontId="0" fillId="8" borderId="14" xfId="0" applyFill="1" applyBorder="1" applyAlignment="1" applyProtection="1">
      <alignment horizontal="left" vertical="center"/>
      <protection locked="0"/>
    </xf>
    <xf numFmtId="0" fontId="70" fillId="8" borderId="0" xfId="0" applyFont="1" applyFill="1" applyAlignment="1" applyProtection="1">
      <alignment horizontal="center" vertical="center" textRotation="90"/>
      <protection hidden="1"/>
    </xf>
    <xf numFmtId="0" fontId="7" fillId="8" borderId="13" xfId="0" applyNumberFormat="1" applyFont="1" applyFill="1" applyBorder="1" applyAlignment="1" applyProtection="1">
      <alignment horizontal="left" vertical="center" indent="1"/>
      <protection locked="0"/>
    </xf>
    <xf numFmtId="0" fontId="13" fillId="8" borderId="14" xfId="0" applyNumberFormat="1" applyFont="1" applyFill="1" applyBorder="1" applyAlignment="1" applyProtection="1">
      <alignment horizontal="left" vertical="center" indent="1"/>
      <protection locked="0"/>
    </xf>
    <xf numFmtId="0" fontId="13" fillId="8" borderId="13" xfId="0" applyNumberFormat="1" applyFont="1" applyFill="1" applyBorder="1" applyAlignment="1" applyProtection="1">
      <alignment horizontal="left" vertical="center" indent="1"/>
      <protection locked="0"/>
    </xf>
    <xf numFmtId="9" fontId="13" fillId="8" borderId="13" xfId="0" applyNumberFormat="1" applyFont="1" applyFill="1" applyBorder="1" applyAlignment="1" applyProtection="1">
      <alignment horizontal="left" vertical="center" indent="1"/>
      <protection locked="0"/>
    </xf>
    <xf numFmtId="9" fontId="13" fillId="8" borderId="14" xfId="0" applyNumberFormat="1" applyFont="1" applyFill="1" applyBorder="1" applyAlignment="1" applyProtection="1">
      <alignment horizontal="left" vertical="center" indent="1"/>
      <protection locked="0"/>
    </xf>
    <xf numFmtId="0" fontId="61" fillId="8" borderId="0" xfId="0" applyFont="1" applyFill="1" applyBorder="1" applyAlignment="1" applyProtection="1">
      <alignment horizontal="center" vertical="center"/>
      <protection hidden="1"/>
    </xf>
    <xf numFmtId="9" fontId="13" fillId="8" borderId="13" xfId="29" applyNumberFormat="1" applyFont="1" applyFill="1" applyBorder="1" applyAlignment="1" applyProtection="1">
      <alignment horizontal="left" vertical="center" indent="1"/>
      <protection locked="0"/>
    </xf>
    <xf numFmtId="9" fontId="13" fillId="8" borderId="14" xfId="29" applyNumberFormat="1" applyFont="1" applyFill="1" applyBorder="1" applyAlignment="1" applyProtection="1">
      <alignment horizontal="left" vertical="center" indent="1"/>
      <protection locked="0"/>
    </xf>
    <xf numFmtId="0" fontId="24" fillId="8" borderId="13" xfId="0" applyFont="1" applyFill="1" applyBorder="1" applyAlignment="1" applyProtection="1">
      <alignment horizontal="left" vertical="top" wrapText="1"/>
      <protection locked="0"/>
    </xf>
    <xf numFmtId="0" fontId="24" fillId="8" borderId="2" xfId="0" applyFont="1" applyFill="1" applyBorder="1" applyAlignment="1" applyProtection="1">
      <alignment horizontal="left" vertical="top" wrapText="1"/>
      <protection locked="0"/>
    </xf>
    <xf numFmtId="0" fontId="24" fillId="8" borderId="14" xfId="0" applyFont="1" applyFill="1" applyBorder="1" applyAlignment="1" applyProtection="1">
      <alignment horizontal="left" vertical="top" wrapText="1"/>
      <protection locked="0"/>
    </xf>
    <xf numFmtId="4" fontId="24" fillId="0" borderId="34" xfId="0" applyNumberFormat="1" applyFont="1" applyBorder="1" applyAlignment="1" applyProtection="1">
      <alignment horizontal="center" vertical="center" wrapText="1"/>
      <protection hidden="1"/>
    </xf>
    <xf numFmtId="4" fontId="24" fillId="0" borderId="64" xfId="0" applyNumberFormat="1" applyFont="1" applyBorder="1" applyAlignment="1" applyProtection="1">
      <alignment horizontal="center" vertical="center" wrapText="1"/>
      <protection hidden="1"/>
    </xf>
    <xf numFmtId="4" fontId="24" fillId="0" borderId="67" xfId="0" applyNumberFormat="1" applyFont="1" applyBorder="1" applyAlignment="1" applyProtection="1">
      <alignment horizontal="center" vertical="center" wrapText="1"/>
      <protection hidden="1"/>
    </xf>
    <xf numFmtId="4" fontId="23" fillId="0" borderId="10" xfId="0" applyNumberFormat="1" applyFont="1" applyBorder="1" applyAlignment="1" applyProtection="1">
      <alignment horizontal="center" vertical="center" wrapText="1"/>
      <protection hidden="1"/>
    </xf>
    <xf numFmtId="4" fontId="23" fillId="0" borderId="31" xfId="0" applyNumberFormat="1" applyFont="1" applyBorder="1" applyAlignment="1" applyProtection="1">
      <alignment horizontal="center" vertical="center" wrapText="1"/>
      <protection hidden="1"/>
    </xf>
    <xf numFmtId="166" fontId="24" fillId="0" borderId="55" xfId="0" applyNumberFormat="1" applyFont="1" applyBorder="1" applyAlignment="1" applyProtection="1">
      <alignment horizontal="center" vertical="center" wrapText="1"/>
      <protection hidden="1"/>
    </xf>
    <xf numFmtId="166" fontId="24" fillId="0" borderId="64" xfId="0" applyNumberFormat="1"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0" fontId="24" fillId="0" borderId="67" xfId="0" applyFont="1" applyBorder="1" applyAlignment="1" applyProtection="1">
      <alignment horizontal="center" vertical="center" wrapText="1"/>
      <protection hidden="1"/>
    </xf>
    <xf numFmtId="166" fontId="24" fillId="0" borderId="34" xfId="0" applyNumberFormat="1"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protection hidden="1"/>
    </xf>
    <xf numFmtId="4" fontId="24" fillId="0" borderId="9" xfId="0" applyNumberFormat="1" applyFont="1" applyBorder="1" applyAlignment="1" applyProtection="1">
      <alignment horizontal="center" vertical="center"/>
      <protection hidden="1"/>
    </xf>
    <xf numFmtId="4" fontId="24" fillId="0" borderId="10" xfId="0" applyNumberFormat="1" applyFont="1" applyBorder="1" applyAlignment="1" applyProtection="1">
      <alignment horizontal="center" vertical="center"/>
      <protection hidden="1"/>
    </xf>
    <xf numFmtId="4" fontId="24" fillId="3" borderId="10" xfId="0" applyNumberFormat="1" applyFont="1" applyFill="1" applyBorder="1" applyAlignment="1" applyProtection="1">
      <alignment horizontal="center" vertical="center"/>
      <protection hidden="1"/>
    </xf>
    <xf numFmtId="4" fontId="24" fillId="0" borderId="54" xfId="0" applyNumberFormat="1" applyFont="1" applyBorder="1" applyAlignment="1" applyProtection="1">
      <alignment horizontal="center" vertical="center"/>
      <protection hidden="1"/>
    </xf>
    <xf numFmtId="4" fontId="24" fillId="0" borderId="2" xfId="0" applyNumberFormat="1" applyFont="1" applyBorder="1" applyAlignment="1" applyProtection="1">
      <alignment horizontal="center" vertical="center"/>
      <protection hidden="1"/>
    </xf>
    <xf numFmtId="4" fontId="24" fillId="0" borderId="14" xfId="0" applyNumberFormat="1" applyFont="1" applyBorder="1" applyAlignment="1" applyProtection="1">
      <alignment horizontal="center" vertical="center"/>
      <protection hidden="1"/>
    </xf>
    <xf numFmtId="4" fontId="24" fillId="3" borderId="13" xfId="0" applyNumberFormat="1" applyFont="1" applyFill="1" applyBorder="1" applyAlignment="1" applyProtection="1">
      <alignment horizontal="center" vertical="center"/>
      <protection hidden="1"/>
    </xf>
    <xf numFmtId="4" fontId="24" fillId="3" borderId="2" xfId="0" applyNumberFormat="1" applyFont="1" applyFill="1" applyBorder="1" applyAlignment="1" applyProtection="1">
      <alignment horizontal="center" vertical="center"/>
      <protection hidden="1"/>
    </xf>
    <xf numFmtId="4" fontId="24" fillId="3" borderId="14" xfId="0" applyNumberFormat="1" applyFont="1" applyFill="1" applyBorder="1" applyAlignment="1" applyProtection="1">
      <alignment horizontal="center" vertical="center"/>
      <protection hidden="1"/>
    </xf>
    <xf numFmtId="0" fontId="24" fillId="0" borderId="2"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166" fontId="24" fillId="0" borderId="13" xfId="0" applyNumberFormat="1" applyFont="1" applyBorder="1" applyAlignment="1" applyProtection="1">
      <alignment horizontal="center" vertical="center" wrapText="1"/>
      <protection hidden="1"/>
    </xf>
    <xf numFmtId="166" fontId="24" fillId="0" borderId="2" xfId="0" applyNumberFormat="1" applyFont="1" applyBorder="1" applyAlignment="1" applyProtection="1">
      <alignment horizontal="center" vertical="center" wrapText="1"/>
      <protection hidden="1"/>
    </xf>
    <xf numFmtId="0" fontId="88" fillId="0" borderId="20" xfId="0" applyNumberFormat="1" applyFont="1" applyFill="1" applyBorder="1" applyAlignment="1" applyProtection="1">
      <alignment horizontal="center" vertical="center" wrapText="1"/>
      <protection hidden="1"/>
    </xf>
    <xf numFmtId="0" fontId="23" fillId="0" borderId="54"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4" fontId="24" fillId="0" borderId="13" xfId="0" applyNumberFormat="1" applyFont="1" applyBorder="1" applyAlignment="1" applyProtection="1">
      <alignment horizontal="center" vertical="center" wrapText="1"/>
      <protection hidden="1"/>
    </xf>
    <xf numFmtId="4" fontId="24" fillId="0" borderId="2" xfId="0" applyNumberFormat="1" applyFont="1" applyBorder="1" applyAlignment="1" applyProtection="1">
      <alignment horizontal="center" vertical="center" wrapText="1"/>
      <protection hidden="1"/>
    </xf>
    <xf numFmtId="4" fontId="24" fillId="0" borderId="14" xfId="0" applyNumberFormat="1" applyFont="1" applyBorder="1" applyAlignment="1" applyProtection="1">
      <alignment horizontal="center" vertical="center" wrapText="1"/>
      <protection hidden="1"/>
    </xf>
    <xf numFmtId="4" fontId="23" fillId="0" borderId="13" xfId="0" applyNumberFormat="1" applyFont="1" applyBorder="1" applyAlignment="1" applyProtection="1">
      <alignment horizontal="center" vertical="center" wrapText="1"/>
      <protection hidden="1"/>
    </xf>
    <xf numFmtId="4" fontId="23" fillId="0" borderId="2" xfId="0" applyNumberFormat="1" applyFont="1" applyBorder="1" applyAlignment="1" applyProtection="1">
      <alignment horizontal="center" vertical="center" wrapText="1"/>
      <protection hidden="1"/>
    </xf>
    <xf numFmtId="4" fontId="23" fillId="0" borderId="8" xfId="0" applyNumberFormat="1" applyFont="1" applyBorder="1" applyAlignment="1" applyProtection="1">
      <alignment horizontal="center" vertical="center" wrapText="1"/>
      <protection hidden="1"/>
    </xf>
    <xf numFmtId="166" fontId="24" fillId="0" borderId="54" xfId="0" applyNumberFormat="1" applyFont="1" applyBorder="1" applyAlignment="1" applyProtection="1">
      <alignment horizontal="center" vertical="center" wrapText="1"/>
      <protection hidden="1"/>
    </xf>
    <xf numFmtId="4" fontId="24" fillId="3" borderId="8" xfId="0" applyNumberFormat="1" applyFont="1" applyFill="1" applyBorder="1" applyAlignment="1" applyProtection="1">
      <alignment horizontal="center" vertical="center"/>
      <protection hidden="1"/>
    </xf>
    <xf numFmtId="0" fontId="23" fillId="0" borderId="9"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23" fillId="0" borderId="31"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24" fillId="0" borderId="2"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166" fontId="24" fillId="0" borderId="36" xfId="0" applyNumberFormat="1" applyFont="1" applyBorder="1" applyAlignment="1" applyProtection="1">
      <alignment horizontal="center" vertical="center" wrapText="1"/>
      <protection hidden="1"/>
    </xf>
    <xf numFmtId="166" fontId="24" fillId="0" borderId="6" xfId="0" applyNumberFormat="1" applyFont="1" applyBorder="1" applyAlignment="1" applyProtection="1">
      <alignment horizontal="center" vertical="center" wrapText="1"/>
      <protection hidden="1"/>
    </xf>
    <xf numFmtId="0" fontId="24" fillId="0" borderId="6" xfId="0" applyFont="1"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4" fontId="24" fillId="0" borderId="56" xfId="0" applyNumberFormat="1" applyFont="1" applyBorder="1" applyAlignment="1" applyProtection="1">
      <alignment horizontal="center" vertical="center"/>
      <protection hidden="1"/>
    </xf>
    <xf numFmtId="4" fontId="24" fillId="0" borderId="6" xfId="0" applyNumberFormat="1" applyFont="1" applyBorder="1" applyAlignment="1" applyProtection="1">
      <alignment horizontal="center" vertical="center"/>
      <protection hidden="1"/>
    </xf>
    <xf numFmtId="4" fontId="24" fillId="0" borderId="35" xfId="0" applyNumberFormat="1" applyFont="1" applyBorder="1" applyAlignment="1" applyProtection="1">
      <alignment horizontal="center" vertical="center"/>
      <protection hidden="1"/>
    </xf>
    <xf numFmtId="0" fontId="23" fillId="0" borderId="56" xfId="0" applyFont="1" applyBorder="1" applyAlignment="1" applyProtection="1">
      <alignment horizontal="center" vertical="center"/>
      <protection hidden="1"/>
    </xf>
    <xf numFmtId="0" fontId="23" fillId="0" borderId="6"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3" fillId="0" borderId="59" xfId="0" applyFont="1" applyBorder="1" applyAlignment="1" applyProtection="1">
      <alignment horizontal="center" vertical="center"/>
      <protection hidden="1"/>
    </xf>
    <xf numFmtId="0" fontId="23" fillId="0" borderId="76" xfId="0" applyFont="1" applyBorder="1" applyAlignment="1" applyProtection="1">
      <alignment horizontal="center" vertical="center"/>
      <protection hidden="1"/>
    </xf>
    <xf numFmtId="0" fontId="23" fillId="0" borderId="53" xfId="0" applyFont="1" applyBorder="1" applyAlignment="1" applyProtection="1">
      <alignment horizontal="center" vertical="center"/>
      <protection hidden="1"/>
    </xf>
    <xf numFmtId="0" fontId="23" fillId="0" borderId="59" xfId="0" applyFont="1" applyBorder="1" applyAlignment="1" applyProtection="1">
      <alignment horizontal="center" vertical="center" wrapText="1"/>
      <protection hidden="1"/>
    </xf>
    <xf numFmtId="0" fontId="23" fillId="0" borderId="76" xfId="0" applyFont="1" applyBorder="1" applyAlignment="1" applyProtection="1">
      <alignment horizontal="center" vertical="center" wrapText="1"/>
      <protection hidden="1"/>
    </xf>
    <xf numFmtId="0" fontId="23" fillId="0" borderId="53" xfId="0" applyFont="1" applyBorder="1" applyAlignment="1" applyProtection="1">
      <alignment horizontal="center" vertical="center" wrapText="1"/>
      <protection hidden="1"/>
    </xf>
    <xf numFmtId="4" fontId="23" fillId="0" borderId="36" xfId="0" applyNumberFormat="1" applyFont="1" applyBorder="1" applyAlignment="1" applyProtection="1">
      <alignment horizontal="center" vertical="center" wrapText="1"/>
      <protection hidden="1"/>
    </xf>
    <xf numFmtId="4" fontId="23" fillId="0" borderId="6" xfId="0" applyNumberFormat="1" applyFont="1" applyBorder="1" applyAlignment="1" applyProtection="1">
      <alignment horizontal="center" vertical="center" wrapText="1"/>
      <protection hidden="1"/>
    </xf>
    <xf numFmtId="4" fontId="23" fillId="0" borderId="5" xfId="0" applyNumberFormat="1" applyFont="1" applyBorder="1" applyAlignment="1" applyProtection="1">
      <alignment horizontal="center" vertical="center" wrapText="1"/>
      <protection hidden="1"/>
    </xf>
    <xf numFmtId="2" fontId="23" fillId="3" borderId="63" xfId="0" applyNumberFormat="1" applyFont="1" applyFill="1" applyBorder="1" applyAlignment="1" applyProtection="1">
      <alignment horizontal="center" vertical="center"/>
      <protection hidden="1"/>
    </xf>
    <xf numFmtId="2" fontId="23" fillId="3" borderId="76" xfId="0" applyNumberFormat="1" applyFont="1" applyFill="1" applyBorder="1" applyAlignment="1" applyProtection="1">
      <alignment horizontal="center" vertical="center"/>
      <protection hidden="1"/>
    </xf>
    <xf numFmtId="2" fontId="23" fillId="3" borderId="53" xfId="0" applyNumberFormat="1" applyFont="1" applyFill="1" applyBorder="1" applyAlignment="1" applyProtection="1">
      <alignment horizontal="center" vertical="center"/>
      <protection hidden="1"/>
    </xf>
    <xf numFmtId="4" fontId="24" fillId="3" borderId="36" xfId="0" applyNumberFormat="1" applyFont="1" applyFill="1" applyBorder="1" applyAlignment="1" applyProtection="1">
      <alignment horizontal="center" vertical="center"/>
      <protection hidden="1"/>
    </xf>
    <xf numFmtId="4" fontId="24" fillId="3" borderId="6" xfId="0" applyNumberFormat="1" applyFont="1" applyFill="1" applyBorder="1" applyAlignment="1" applyProtection="1">
      <alignment horizontal="center" vertical="center"/>
      <protection hidden="1"/>
    </xf>
    <xf numFmtId="4" fontId="24" fillId="3" borderId="5" xfId="0" applyNumberFormat="1" applyFont="1" applyFill="1" applyBorder="1" applyAlignment="1" applyProtection="1">
      <alignment horizontal="center" vertical="center"/>
      <protection hidden="1"/>
    </xf>
    <xf numFmtId="0" fontId="23" fillId="0" borderId="77" xfId="0" applyFont="1" applyBorder="1" applyAlignment="1" applyProtection="1">
      <alignment horizontal="center" vertical="center" wrapText="1"/>
      <protection hidden="1"/>
    </xf>
    <xf numFmtId="0" fontId="23" fillId="0" borderId="61" xfId="0" applyFont="1" applyBorder="1" applyAlignment="1" applyProtection="1">
      <alignment horizontal="center" vertical="center" wrapText="1"/>
      <protection hidden="1"/>
    </xf>
    <xf numFmtId="0" fontId="23" fillId="0" borderId="78" xfId="0" applyFont="1" applyBorder="1" applyAlignment="1" applyProtection="1">
      <alignment horizontal="center" vertical="center" wrapText="1"/>
      <protection hidden="1"/>
    </xf>
    <xf numFmtId="0" fontId="23" fillId="0" borderId="89" xfId="0" applyFont="1" applyBorder="1" applyAlignment="1" applyProtection="1">
      <alignment horizontal="center" vertical="center" wrapText="1"/>
      <protection hidden="1"/>
    </xf>
    <xf numFmtId="0" fontId="23" fillId="0" borderId="17" xfId="0" applyFont="1" applyBorder="1" applyAlignment="1" applyProtection="1">
      <alignment horizontal="center" vertical="center" wrapText="1"/>
      <protection hidden="1"/>
    </xf>
    <xf numFmtId="0" fontId="23" fillId="0" borderId="18" xfId="0" applyFont="1" applyBorder="1" applyAlignment="1" applyProtection="1">
      <alignment horizontal="center" vertical="center" wrapText="1"/>
      <protection hidden="1"/>
    </xf>
    <xf numFmtId="0" fontId="24" fillId="0" borderId="55"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protection hidden="1"/>
    </xf>
    <xf numFmtId="0" fontId="24" fillId="0" borderId="64" xfId="0" applyFont="1" applyBorder="1" applyAlignment="1" applyProtection="1">
      <alignment horizontal="center" vertical="center"/>
      <protection hidden="1"/>
    </xf>
    <xf numFmtId="0" fontId="23" fillId="0" borderId="43" xfId="0" applyFont="1" applyBorder="1" applyAlignment="1" applyProtection="1">
      <alignment horizontal="center" vertical="center"/>
      <protection hidden="1"/>
    </xf>
    <xf numFmtId="0" fontId="23" fillId="3" borderId="63" xfId="0" applyFont="1" applyFill="1" applyBorder="1" applyAlignment="1" applyProtection="1">
      <alignment horizontal="center" vertical="center"/>
      <protection hidden="1"/>
    </xf>
    <xf numFmtId="0" fontId="23" fillId="3" borderId="76" xfId="0" applyFont="1" applyFill="1" applyBorder="1" applyAlignment="1" applyProtection="1">
      <alignment horizontal="center" vertical="center"/>
      <protection hidden="1"/>
    </xf>
    <xf numFmtId="0" fontId="23" fillId="3" borderId="43" xfId="0" applyFont="1" applyFill="1" applyBorder="1" applyAlignment="1" applyProtection="1">
      <alignment horizontal="center" vertical="center"/>
      <protection hidden="1"/>
    </xf>
    <xf numFmtId="166" fontId="24" fillId="0" borderId="1" xfId="0" applyNumberFormat="1" applyFont="1" applyFill="1" applyBorder="1" applyAlignment="1" applyProtection="1">
      <alignment horizontal="center" vertical="center" wrapText="1"/>
      <protection hidden="1"/>
    </xf>
    <xf numFmtId="166" fontId="24" fillId="0" borderId="30" xfId="0" applyNumberFormat="1" applyFont="1" applyFill="1" applyBorder="1" applyAlignment="1" applyProtection="1">
      <alignment horizontal="center" vertical="center" wrapText="1"/>
      <protection hidden="1"/>
    </xf>
    <xf numFmtId="166" fontId="24" fillId="0" borderId="10" xfId="0" applyNumberFormat="1" applyFont="1" applyFill="1" applyBorder="1" applyAlignment="1" applyProtection="1">
      <alignment horizontal="center" vertical="center" wrapText="1"/>
      <protection hidden="1"/>
    </xf>
    <xf numFmtId="166" fontId="24" fillId="0" borderId="31" xfId="0" applyNumberFormat="1" applyFont="1" applyFill="1" applyBorder="1" applyAlignment="1" applyProtection="1">
      <alignment horizontal="center" vertical="center" wrapText="1"/>
      <protection hidden="1"/>
    </xf>
    <xf numFmtId="166" fontId="24" fillId="0" borderId="0" xfId="0" applyNumberFormat="1" applyFont="1" applyBorder="1" applyAlignment="1" applyProtection="1">
      <alignment horizontal="center" vertical="center"/>
      <protection hidden="1"/>
    </xf>
    <xf numFmtId="4" fontId="24" fillId="3" borderId="35" xfId="0" applyNumberFormat="1" applyFont="1" applyFill="1" applyBorder="1" applyAlignment="1" applyProtection="1">
      <alignment horizontal="center" vertical="center"/>
      <protection hidden="1"/>
    </xf>
    <xf numFmtId="166" fontId="24" fillId="0" borderId="56" xfId="0" applyNumberFormat="1" applyFont="1" applyBorder="1" applyAlignment="1" applyProtection="1">
      <alignment horizontal="center" vertical="center" wrapText="1"/>
      <protection hidden="1"/>
    </xf>
    <xf numFmtId="0" fontId="24" fillId="0" borderId="35" xfId="0" applyFont="1" applyBorder="1" applyAlignment="1" applyProtection="1">
      <alignment horizontal="center" vertical="center" wrapText="1"/>
      <protection hidden="1"/>
    </xf>
    <xf numFmtId="0" fontId="22" fillId="0" borderId="59" xfId="0" applyFont="1" applyBorder="1" applyAlignment="1" applyProtection="1">
      <alignment horizontal="center" vertical="center" wrapText="1"/>
      <protection hidden="1"/>
    </xf>
    <xf numFmtId="0" fontId="22" fillId="0" borderId="76" xfId="0" applyFont="1" applyBorder="1" applyAlignment="1" applyProtection="1">
      <alignment horizontal="center" vertical="center" wrapText="1"/>
      <protection hidden="1"/>
    </xf>
    <xf numFmtId="0" fontId="22" fillId="0" borderId="53" xfId="0" applyFont="1" applyBorder="1" applyAlignment="1" applyProtection="1">
      <alignment horizontal="center" vertical="center" wrapText="1"/>
      <protection hidden="1"/>
    </xf>
    <xf numFmtId="0" fontId="22" fillId="0" borderId="56" xfId="0" applyFont="1" applyBorder="1" applyAlignment="1" applyProtection="1">
      <alignment horizontal="center" vertical="center" wrapText="1"/>
      <protection hidden="1"/>
    </xf>
    <xf numFmtId="0" fontId="22" fillId="0" borderId="6" xfId="0" applyFont="1" applyBorder="1" applyAlignment="1" applyProtection="1">
      <alignment horizontal="center" vertical="center" wrapText="1"/>
      <protection hidden="1"/>
    </xf>
    <xf numFmtId="0" fontId="22" fillId="0" borderId="5" xfId="0" applyFont="1" applyBorder="1" applyAlignment="1" applyProtection="1">
      <alignment horizontal="center" vertical="center" wrapText="1"/>
      <protection hidden="1"/>
    </xf>
    <xf numFmtId="0" fontId="22" fillId="0" borderId="56"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22" fillId="0" borderId="59" xfId="0" applyFont="1" applyBorder="1" applyAlignment="1" applyProtection="1">
      <alignment horizontal="center" vertical="center"/>
      <protection hidden="1"/>
    </xf>
    <xf numFmtId="0" fontId="22" fillId="0" borderId="76" xfId="0" applyFont="1" applyBorder="1" applyAlignment="1" applyProtection="1">
      <alignment horizontal="center" vertical="center"/>
      <protection hidden="1"/>
    </xf>
    <xf numFmtId="0" fontId="22" fillId="0" borderId="53" xfId="0" applyFont="1" applyBorder="1" applyAlignment="1" applyProtection="1">
      <alignment horizontal="center" vertical="center"/>
      <protection hidden="1"/>
    </xf>
    <xf numFmtId="0" fontId="24" fillId="0" borderId="10" xfId="0" applyFont="1" applyBorder="1" applyAlignment="1" applyProtection="1">
      <alignment horizontal="center" vertical="center"/>
      <protection hidden="1"/>
    </xf>
    <xf numFmtId="9" fontId="24" fillId="0" borderId="1" xfId="0" applyNumberFormat="1" applyFont="1" applyBorder="1" applyAlignment="1" applyProtection="1">
      <alignment horizontal="center" vertical="center"/>
      <protection hidden="1"/>
    </xf>
    <xf numFmtId="9" fontId="24" fillId="0" borderId="30" xfId="0" applyNumberFormat="1"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 xfId="0" applyFont="1" applyBorder="1" applyAlignment="1" applyProtection="1">
      <alignment horizontal="center" vertical="center"/>
      <protection hidden="1"/>
    </xf>
    <xf numFmtId="0" fontId="23" fillId="0" borderId="34" xfId="0" applyFont="1" applyBorder="1" applyAlignment="1" applyProtection="1">
      <alignment horizontal="center" vertical="center" wrapText="1"/>
      <protection hidden="1"/>
    </xf>
    <xf numFmtId="0" fontId="23" fillId="0" borderId="64" xfId="0" applyFont="1" applyBorder="1" applyAlignment="1" applyProtection="1">
      <alignment horizontal="center" vertical="center" wrapText="1"/>
      <protection hidden="1"/>
    </xf>
    <xf numFmtId="0" fontId="23" fillId="0" borderId="68" xfId="0" applyFont="1" applyBorder="1" applyAlignment="1" applyProtection="1">
      <alignment horizontal="center" vertical="center" wrapText="1"/>
      <protection hidden="1"/>
    </xf>
    <xf numFmtId="0" fontId="23" fillId="0" borderId="0" xfId="0" applyFont="1" applyBorder="1" applyAlignment="1" applyProtection="1">
      <alignment horizontal="center" vertical="center"/>
      <protection hidden="1"/>
    </xf>
    <xf numFmtId="9" fontId="23" fillId="0" borderId="0" xfId="0" applyNumberFormat="1"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67" fillId="0" borderId="72" xfId="0" applyFont="1" applyBorder="1" applyAlignment="1" applyProtection="1">
      <alignment horizontal="center" vertical="center"/>
      <protection hidden="1"/>
    </xf>
    <xf numFmtId="0" fontId="13" fillId="8" borderId="1" xfId="0" applyFont="1" applyFill="1" applyBorder="1" applyAlignment="1" applyProtection="1">
      <alignment horizontal="center" vertical="center"/>
      <protection locked="0"/>
    </xf>
    <xf numFmtId="1" fontId="13" fillId="0" borderId="0" xfId="0" applyNumberFormat="1" applyFont="1" applyFill="1" applyBorder="1" applyAlignment="1" applyProtection="1">
      <alignment horizontal="left" vertical="top" wrapText="1"/>
      <protection hidden="1"/>
    </xf>
    <xf numFmtId="2" fontId="45" fillId="0" borderId="0" xfId="0" applyNumberFormat="1" applyFont="1" applyFill="1" applyBorder="1" applyAlignment="1" applyProtection="1">
      <alignment horizontal="center" vertical="center" wrapText="1"/>
      <protection hidden="1"/>
    </xf>
    <xf numFmtId="0" fontId="7" fillId="8" borderId="13" xfId="0" applyFont="1" applyFill="1" applyBorder="1" applyAlignment="1" applyProtection="1">
      <alignment horizontal="center" vertical="center"/>
      <protection locked="0"/>
    </xf>
    <xf numFmtId="0" fontId="13" fillId="8" borderId="2" xfId="0" applyFont="1" applyFill="1" applyBorder="1" applyAlignment="1" applyProtection="1">
      <alignment horizontal="center" vertical="center"/>
      <protection locked="0"/>
    </xf>
    <xf numFmtId="0" fontId="13" fillId="8" borderId="14" xfId="0" applyFont="1" applyFill="1" applyBorder="1" applyAlignment="1" applyProtection="1">
      <alignment horizontal="center" vertical="center"/>
      <protection locked="0"/>
    </xf>
    <xf numFmtId="9" fontId="24" fillId="0" borderId="4" xfId="0" applyNumberFormat="1" applyFont="1" applyBorder="1" applyAlignment="1" applyProtection="1">
      <alignment horizontal="center" vertical="center"/>
      <protection hidden="1"/>
    </xf>
    <xf numFmtId="9" fontId="24" fillId="0" borderId="37" xfId="0" applyNumberFormat="1" applyFont="1" applyBorder="1" applyAlignment="1" applyProtection="1">
      <alignment horizontal="center" vertical="center"/>
      <protection hidden="1"/>
    </xf>
    <xf numFmtId="0" fontId="24" fillId="0" borderId="35" xfId="0" applyFont="1" applyBorder="1" applyAlignment="1" applyProtection="1">
      <alignment horizontal="center" vertical="center"/>
      <protection hidden="1"/>
    </xf>
    <xf numFmtId="0" fontId="24" fillId="0" borderId="4" xfId="0" applyFont="1" applyBorder="1" applyAlignment="1" applyProtection="1">
      <alignment horizontal="center" vertical="center"/>
      <protection hidden="1"/>
    </xf>
    <xf numFmtId="0" fontId="24" fillId="0" borderId="36"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166" fontId="24" fillId="0" borderId="4" xfId="0" applyNumberFormat="1" applyFont="1" applyFill="1" applyBorder="1" applyAlignment="1" applyProtection="1">
      <alignment horizontal="center" vertical="center" wrapText="1"/>
      <protection hidden="1"/>
    </xf>
    <xf numFmtId="166" fontId="24" fillId="0" borderId="37" xfId="0" applyNumberFormat="1" applyFont="1" applyFill="1" applyBorder="1" applyAlignment="1" applyProtection="1">
      <alignment horizontal="center" vertical="center" wrapText="1"/>
      <protection hidden="1"/>
    </xf>
    <xf numFmtId="0" fontId="13" fillId="0" borderId="0" xfId="0" applyFont="1" applyFill="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23" fillId="0" borderId="38" xfId="0" applyFont="1" applyFill="1" applyBorder="1" applyAlignment="1" applyProtection="1">
      <alignment horizontal="center" vertical="center" wrapText="1"/>
      <protection hidden="1"/>
    </xf>
    <xf numFmtId="0" fontId="23" fillId="0" borderId="41" xfId="0" applyFont="1" applyFill="1" applyBorder="1" applyAlignment="1" applyProtection="1">
      <alignment horizontal="center" vertical="center" wrapText="1"/>
      <protection hidden="1"/>
    </xf>
    <xf numFmtId="0" fontId="23" fillId="0" borderId="63" xfId="0" applyFont="1" applyFill="1" applyBorder="1" applyAlignment="1" applyProtection="1">
      <alignment horizontal="center" vertical="center" wrapText="1"/>
      <protection hidden="1"/>
    </xf>
    <xf numFmtId="0" fontId="23" fillId="0" borderId="44" xfId="0" applyFont="1" applyFill="1" applyBorder="1" applyAlignment="1" applyProtection="1">
      <alignment horizontal="center" vertical="center" wrapText="1"/>
      <protection hidden="1"/>
    </xf>
    <xf numFmtId="0" fontId="23" fillId="0" borderId="45" xfId="0" applyFont="1" applyFill="1" applyBorder="1" applyAlignment="1" applyProtection="1">
      <alignment horizontal="center" vertical="center" wrapText="1"/>
      <protection hidden="1"/>
    </xf>
    <xf numFmtId="164" fontId="13" fillId="0" borderId="0" xfId="0" applyNumberFormat="1" applyFont="1" applyFill="1" applyBorder="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13" fillId="0" borderId="1" xfId="0" applyNumberFormat="1" applyFont="1" applyFill="1" applyBorder="1" applyAlignment="1" applyProtection="1">
      <alignment horizontal="left" vertical="center" indent="1"/>
      <protection hidden="1"/>
    </xf>
    <xf numFmtId="14" fontId="13" fillId="0" borderId="1" xfId="0" applyNumberFormat="1" applyFont="1" applyFill="1" applyBorder="1" applyAlignment="1" applyProtection="1">
      <alignment horizontal="left" vertical="center" indent="1"/>
      <protection hidden="1"/>
    </xf>
    <xf numFmtId="0" fontId="13" fillId="0" borderId="13" xfId="0" applyFont="1" applyFill="1" applyBorder="1" applyAlignment="1" applyProtection="1">
      <alignment horizontal="left" vertical="center" indent="1"/>
      <protection hidden="1"/>
    </xf>
    <xf numFmtId="0" fontId="13" fillId="0" borderId="2" xfId="0" applyFont="1" applyFill="1" applyBorder="1" applyAlignment="1" applyProtection="1">
      <alignment horizontal="left" vertical="center" indent="1"/>
      <protection hidden="1"/>
    </xf>
    <xf numFmtId="0" fontId="13" fillId="0" borderId="14" xfId="0" applyFont="1" applyFill="1" applyBorder="1" applyAlignment="1" applyProtection="1">
      <alignment horizontal="left" vertical="center" indent="1"/>
      <protection hidden="1"/>
    </xf>
    <xf numFmtId="9" fontId="13" fillId="0" borderId="1" xfId="29" applyFont="1" applyFill="1" applyBorder="1" applyAlignment="1" applyProtection="1">
      <alignment horizontal="left" vertical="center" indent="1"/>
      <protection hidden="1"/>
    </xf>
    <xf numFmtId="9" fontId="13" fillId="0" borderId="13" xfId="0" applyNumberFormat="1" applyFont="1" applyFill="1" applyBorder="1" applyAlignment="1" applyProtection="1">
      <alignment horizontal="left" vertical="center" indent="1"/>
      <protection hidden="1"/>
    </xf>
    <xf numFmtId="9" fontId="13" fillId="0" borderId="13" xfId="29" applyFont="1" applyFill="1" applyBorder="1" applyAlignment="1" applyProtection="1">
      <alignment horizontal="left" vertical="center" indent="1"/>
      <protection hidden="1"/>
    </xf>
    <xf numFmtId="9" fontId="13" fillId="0" borderId="2" xfId="29" applyFont="1" applyFill="1" applyBorder="1" applyAlignment="1" applyProtection="1">
      <alignment horizontal="left" vertical="center" indent="1"/>
      <protection hidden="1"/>
    </xf>
    <xf numFmtId="9" fontId="13" fillId="0" borderId="14" xfId="29" applyFont="1" applyFill="1" applyBorder="1" applyAlignment="1" applyProtection="1">
      <alignment horizontal="left" vertical="center" indent="1"/>
      <protection hidden="1"/>
    </xf>
    <xf numFmtId="0" fontId="22" fillId="8" borderId="1" xfId="0" applyFont="1" applyFill="1" applyBorder="1" applyAlignment="1" applyProtection="1">
      <alignment horizontal="center" vertical="center"/>
      <protection locked="0"/>
    </xf>
    <xf numFmtId="0" fontId="30" fillId="8" borderId="13" xfId="0" applyFont="1" applyFill="1" applyBorder="1" applyAlignment="1" applyProtection="1">
      <alignment horizontal="left" vertical="top"/>
      <protection locked="0"/>
    </xf>
    <xf numFmtId="0" fontId="30" fillId="8" borderId="2" xfId="0" applyFont="1" applyFill="1" applyBorder="1" applyAlignment="1" applyProtection="1">
      <alignment horizontal="left" vertical="top"/>
      <protection locked="0"/>
    </xf>
    <xf numFmtId="0" fontId="30" fillId="8" borderId="14" xfId="0" applyFont="1" applyFill="1" applyBorder="1" applyAlignment="1" applyProtection="1">
      <alignment horizontal="left" vertical="top"/>
      <protection locked="0"/>
    </xf>
    <xf numFmtId="0" fontId="24" fillId="0" borderId="0" xfId="0" applyFont="1" applyAlignment="1" applyProtection="1">
      <alignment horizontal="center" vertical="top"/>
      <protection hidden="1"/>
    </xf>
    <xf numFmtId="9" fontId="99" fillId="3" borderId="0" xfId="0" applyNumberFormat="1" applyFont="1" applyFill="1" applyBorder="1" applyAlignment="1" applyProtection="1">
      <alignment horizontal="center" vertical="center"/>
      <protection hidden="1"/>
    </xf>
    <xf numFmtId="0" fontId="99" fillId="3" borderId="0" xfId="0" applyFont="1" applyFill="1" applyBorder="1" applyAlignment="1" applyProtection="1">
      <alignment horizontal="center" vertical="center" wrapText="1"/>
      <protection hidden="1"/>
    </xf>
    <xf numFmtId="9" fontId="99" fillId="3" borderId="0" xfId="29" applyNumberFormat="1" applyFont="1" applyFill="1" applyBorder="1" applyAlignment="1" applyProtection="1">
      <alignment horizontal="center" vertical="center" wrapText="1"/>
      <protection hidden="1"/>
    </xf>
    <xf numFmtId="0" fontId="0" fillId="0" borderId="0" xfId="0" applyFill="1" applyBorder="1" applyAlignment="1" applyProtection="1">
      <alignment horizontal="left" vertical="center"/>
      <protection hidden="1"/>
    </xf>
    <xf numFmtId="0" fontId="22" fillId="0" borderId="11" xfId="0" applyFont="1" applyBorder="1" applyAlignment="1" applyProtection="1">
      <alignment horizontal="left" wrapText="1" shrinkToFit="1"/>
      <protection hidden="1"/>
    </xf>
    <xf numFmtId="0" fontId="24" fillId="0" borderId="0" xfId="0" applyFont="1" applyFill="1" applyBorder="1" applyAlignment="1" applyProtection="1">
      <alignment horizontal="left" vertical="center" wrapText="1" shrinkToFit="1"/>
      <protection hidden="1"/>
    </xf>
    <xf numFmtId="0" fontId="0" fillId="0" borderId="19" xfId="0" applyBorder="1" applyAlignment="1" applyProtection="1">
      <alignment horizontal="left" vertical="top" wrapText="1" shrinkToFit="1"/>
      <protection locked="0"/>
    </xf>
    <xf numFmtId="0" fontId="0" fillId="0" borderId="20" xfId="0" applyBorder="1" applyAlignment="1" applyProtection="1">
      <alignment horizontal="left" vertical="top" wrapText="1" shrinkToFit="1"/>
      <protection locked="0"/>
    </xf>
    <xf numFmtId="0" fontId="0" fillId="0" borderId="21" xfId="0" applyBorder="1" applyAlignment="1" applyProtection="1">
      <alignment horizontal="left" vertical="top" wrapText="1" shrinkToFit="1"/>
      <protection locked="0"/>
    </xf>
    <xf numFmtId="0" fontId="0" fillId="0" borderId="22" xfId="0" applyBorder="1" applyAlignment="1" applyProtection="1">
      <alignment horizontal="left" vertical="top" wrapText="1" shrinkToFit="1"/>
      <protection locked="0"/>
    </xf>
    <xf numFmtId="0" fontId="0" fillId="0" borderId="0" xfId="0" applyBorder="1" applyAlignment="1" applyProtection="1">
      <alignment horizontal="left" vertical="top" wrapText="1" shrinkToFit="1"/>
      <protection locked="0"/>
    </xf>
    <xf numFmtId="0" fontId="0" fillId="0" borderId="15" xfId="0" applyBorder="1" applyAlignment="1" applyProtection="1">
      <alignment horizontal="left" vertical="top" wrapText="1" shrinkToFit="1"/>
      <protection locked="0"/>
    </xf>
    <xf numFmtId="0" fontId="0" fillId="0" borderId="23" xfId="0" applyBorder="1" applyAlignment="1" applyProtection="1">
      <alignment horizontal="left" vertical="top" wrapText="1" shrinkToFit="1"/>
      <protection locked="0"/>
    </xf>
    <xf numFmtId="0" fontId="0" fillId="0" borderId="11" xfId="0" applyBorder="1" applyAlignment="1" applyProtection="1">
      <alignment horizontal="left" vertical="top" wrapText="1" shrinkToFit="1"/>
      <protection locked="0"/>
    </xf>
    <xf numFmtId="0" fontId="0" fillId="0" borderId="24" xfId="0" applyBorder="1" applyAlignment="1" applyProtection="1">
      <alignment horizontal="left" vertical="top" wrapText="1" shrinkToFit="1"/>
      <protection locked="0"/>
    </xf>
    <xf numFmtId="0" fontId="24" fillId="0" borderId="0" xfId="0" applyFont="1" applyFill="1" applyBorder="1" applyAlignment="1" applyProtection="1">
      <alignment horizontal="left" vertical="center"/>
      <protection hidden="1"/>
    </xf>
    <xf numFmtId="0" fontId="24" fillId="0" borderId="0" xfId="0" applyFont="1" applyFill="1" applyBorder="1" applyAlignment="1" applyProtection="1">
      <alignment horizontal="left" wrapText="1"/>
      <protection hidden="1"/>
    </xf>
    <xf numFmtId="0" fontId="60" fillId="8" borderId="0" xfId="0" applyFont="1" applyFill="1" applyAlignment="1" applyProtection="1">
      <alignment horizontal="center" vertical="center" wrapText="1"/>
      <protection hidden="1"/>
    </xf>
    <xf numFmtId="0" fontId="56" fillId="8" borderId="0" xfId="0" applyFont="1" applyFill="1" applyAlignment="1" applyProtection="1">
      <alignment horizontal="center" vertical="center" textRotation="90"/>
      <protection hidden="1"/>
    </xf>
    <xf numFmtId="0" fontId="68" fillId="0" borderId="0" xfId="0" applyNumberFormat="1" applyFont="1" applyFill="1" applyAlignment="1" applyProtection="1">
      <alignment horizontal="center" vertical="center" wrapText="1"/>
      <protection hidden="1"/>
    </xf>
    <xf numFmtId="0" fontId="47" fillId="0" borderId="0" xfId="0" applyFont="1" applyFill="1" applyBorder="1" applyAlignment="1" applyProtection="1">
      <alignment horizontal="center" vertical="center"/>
      <protection hidden="1"/>
    </xf>
    <xf numFmtId="0" fontId="47" fillId="0" borderId="11" xfId="0" applyFont="1" applyFill="1" applyBorder="1" applyAlignment="1" applyProtection="1">
      <alignment horizontal="center" vertical="center"/>
      <protection hidden="1"/>
    </xf>
    <xf numFmtId="0" fontId="41" fillId="14" borderId="0" xfId="0" applyFont="1" applyFill="1" applyAlignment="1" applyProtection="1">
      <alignment horizontal="left" vertical="center"/>
      <protection hidden="1"/>
    </xf>
    <xf numFmtId="0" fontId="10" fillId="0" borderId="0" xfId="0" applyFont="1" applyAlignment="1" applyProtection="1">
      <alignment horizontal="right" vertical="center" wrapText="1"/>
      <protection hidden="1"/>
    </xf>
    <xf numFmtId="0" fontId="13" fillId="0" borderId="0" xfId="0" applyFont="1" applyAlignment="1" applyProtection="1">
      <alignment horizontal="right" vertical="center" wrapText="1"/>
      <protection hidden="1"/>
    </xf>
    <xf numFmtId="4" fontId="24" fillId="3" borderId="34" xfId="0" applyNumberFormat="1" applyFont="1" applyFill="1" applyBorder="1" applyAlignment="1" applyProtection="1">
      <alignment horizontal="center" vertical="center"/>
      <protection hidden="1"/>
    </xf>
    <xf numFmtId="49" fontId="68" fillId="0" borderId="20" xfId="0" applyNumberFormat="1" applyFont="1" applyFill="1" applyBorder="1" applyAlignment="1" applyProtection="1">
      <alignment horizontal="center" vertical="center" wrapText="1"/>
      <protection hidden="1"/>
    </xf>
    <xf numFmtId="49" fontId="68" fillId="0" borderId="0" xfId="0" applyNumberFormat="1" applyFont="1" applyFill="1" applyBorder="1" applyAlignment="1" applyProtection="1">
      <alignment horizontal="center" vertical="center" wrapText="1"/>
      <protection hidden="1"/>
    </xf>
    <xf numFmtId="49" fontId="68" fillId="0" borderId="11" xfId="0" applyNumberFormat="1" applyFont="1" applyFill="1" applyBorder="1" applyAlignment="1" applyProtection="1">
      <alignment horizontal="center" vertical="center" wrapText="1"/>
      <protection hidden="1"/>
    </xf>
    <xf numFmtId="0" fontId="47" fillId="0" borderId="20" xfId="0" applyFont="1" applyFill="1" applyBorder="1" applyAlignment="1" applyProtection="1">
      <alignment horizontal="center" vertical="center"/>
      <protection hidden="1"/>
    </xf>
    <xf numFmtId="0" fontId="24" fillId="0" borderId="0" xfId="0" applyFont="1" applyBorder="1" applyAlignment="1" applyProtection="1">
      <alignment horizontal="center" vertical="center"/>
      <protection hidden="1"/>
    </xf>
    <xf numFmtId="0" fontId="24" fillId="12" borderId="13" xfId="0" applyFont="1" applyFill="1" applyBorder="1" applyAlignment="1" applyProtection="1">
      <alignment horizontal="center"/>
      <protection hidden="1"/>
    </xf>
    <xf numFmtId="0" fontId="24" fillId="12" borderId="14" xfId="0" applyFont="1" applyFill="1" applyBorder="1" applyAlignment="1" applyProtection="1">
      <alignment horizontal="center"/>
      <protection hidden="1"/>
    </xf>
    <xf numFmtId="9" fontId="23" fillId="0" borderId="61" xfId="0" applyNumberFormat="1" applyFont="1" applyBorder="1" applyAlignment="1" applyProtection="1">
      <alignment horizontal="center" vertical="center" wrapText="1"/>
      <protection hidden="1"/>
    </xf>
    <xf numFmtId="4" fontId="24" fillId="0" borderId="54" xfId="0" applyNumberFormat="1" applyFont="1" applyBorder="1" applyAlignment="1" applyProtection="1">
      <alignment horizontal="center" vertical="center" wrapText="1"/>
      <protection hidden="1"/>
    </xf>
    <xf numFmtId="4" fontId="24" fillId="0" borderId="55" xfId="0" applyNumberFormat="1" applyFont="1" applyBorder="1" applyAlignment="1" applyProtection="1">
      <alignment horizontal="center" vertical="center" wrapText="1"/>
      <protection hidden="1"/>
    </xf>
    <xf numFmtId="9" fontId="24" fillId="0" borderId="10" xfId="0" applyNumberFormat="1" applyFont="1" applyBorder="1" applyAlignment="1" applyProtection="1">
      <alignment horizontal="center" vertical="center"/>
      <protection hidden="1"/>
    </xf>
    <xf numFmtId="9" fontId="24" fillId="0" borderId="31" xfId="0" applyNumberFormat="1" applyFont="1" applyBorder="1" applyAlignment="1" applyProtection="1">
      <alignment horizontal="center" vertical="center"/>
      <protection hidden="1"/>
    </xf>
    <xf numFmtId="0" fontId="24" fillId="0" borderId="67" xfId="0" applyFont="1" applyBorder="1" applyAlignment="1" applyProtection="1">
      <alignment horizontal="center" vertical="center"/>
      <protection hidden="1"/>
    </xf>
    <xf numFmtId="4" fontId="24" fillId="0" borderId="56" xfId="0" applyNumberFormat="1" applyFont="1" applyBorder="1" applyAlignment="1" applyProtection="1">
      <alignment horizontal="center" vertical="center" wrapText="1"/>
      <protection hidden="1"/>
    </xf>
    <xf numFmtId="4" fontId="24" fillId="0" borderId="6" xfId="0" applyNumberFormat="1" applyFont="1" applyBorder="1" applyAlignment="1" applyProtection="1">
      <alignment horizontal="center" vertical="center" wrapText="1"/>
      <protection hidden="1"/>
    </xf>
    <xf numFmtId="4" fontId="24" fillId="0" borderId="35" xfId="0" applyNumberFormat="1" applyFont="1" applyBorder="1" applyAlignment="1" applyProtection="1">
      <alignment horizontal="center" vertical="center" wrapText="1"/>
      <protection hidden="1"/>
    </xf>
    <xf numFmtId="4" fontId="24" fillId="0" borderId="36" xfId="0" applyNumberFormat="1" applyFont="1" applyBorder="1" applyAlignment="1" applyProtection="1">
      <alignment horizontal="center" vertical="center" wrapText="1"/>
      <protection hidden="1"/>
    </xf>
    <xf numFmtId="9" fontId="99" fillId="3" borderId="0" xfId="0" applyNumberFormat="1" applyFont="1" applyFill="1" applyBorder="1" applyAlignment="1" applyProtection="1">
      <alignment horizontal="center" vertical="center" wrapText="1"/>
      <protection hidden="1"/>
    </xf>
    <xf numFmtId="9" fontId="99" fillId="3" borderId="0" xfId="29" applyNumberFormat="1" applyFont="1" applyFill="1" applyBorder="1" applyAlignment="1" applyProtection="1">
      <alignment horizontal="center" vertical="center"/>
      <protection hidden="1"/>
    </xf>
    <xf numFmtId="0" fontId="23" fillId="12" borderId="13" xfId="0" applyFont="1" applyFill="1" applyBorder="1" applyAlignment="1" applyProtection="1">
      <alignment horizontal="center"/>
      <protection hidden="1"/>
    </xf>
    <xf numFmtId="0" fontId="23" fillId="12" borderId="14" xfId="0" applyFont="1" applyFill="1" applyBorder="1" applyAlignment="1" applyProtection="1">
      <alignment horizontal="center"/>
      <protection hidden="1"/>
    </xf>
    <xf numFmtId="0" fontId="100" fillId="3" borderId="0" xfId="0" applyFont="1" applyFill="1" applyBorder="1" applyAlignment="1" applyProtection="1">
      <alignment horizontal="center" vertical="center" wrapText="1"/>
      <protection hidden="1"/>
    </xf>
    <xf numFmtId="0" fontId="16" fillId="3" borderId="0" xfId="0" applyFont="1" applyFill="1" applyBorder="1" applyAlignment="1" applyProtection="1">
      <alignment horizontal="center" vertical="center" wrapText="1"/>
      <protection hidden="1"/>
    </xf>
    <xf numFmtId="2" fontId="0" fillId="3" borderId="0" xfId="0" applyNumberFormat="1" applyFont="1" applyFill="1" applyBorder="1" applyAlignment="1" applyProtection="1">
      <alignment horizontal="center" vertical="center"/>
      <protection hidden="1"/>
    </xf>
    <xf numFmtId="0" fontId="24" fillId="17" borderId="13" xfId="0" applyFont="1" applyFill="1" applyBorder="1" applyAlignment="1" applyProtection="1">
      <alignment horizontal="center" vertical="center"/>
      <protection hidden="1"/>
    </xf>
    <xf numFmtId="0" fontId="24" fillId="17" borderId="14" xfId="0" applyFont="1" applyFill="1" applyBorder="1" applyAlignment="1" applyProtection="1">
      <alignment horizontal="center" vertical="center"/>
      <protection hidden="1"/>
    </xf>
    <xf numFmtId="10" fontId="0" fillId="4" borderId="13" xfId="0" applyNumberFormat="1" applyFont="1" applyFill="1" applyBorder="1" applyAlignment="1" applyProtection="1">
      <alignment horizontal="center" vertical="center"/>
      <protection hidden="1"/>
    </xf>
    <xf numFmtId="10" fontId="0" fillId="4" borderId="2" xfId="0" applyNumberFormat="1" applyFont="1" applyFill="1" applyBorder="1" applyAlignment="1" applyProtection="1">
      <alignment horizontal="center" vertical="center"/>
      <protection hidden="1"/>
    </xf>
    <xf numFmtId="2" fontId="0" fillId="4" borderId="13" xfId="0" applyNumberFormat="1" applyFont="1" applyFill="1" applyBorder="1" applyAlignment="1" applyProtection="1">
      <alignment horizontal="center" vertical="center"/>
      <protection hidden="1"/>
    </xf>
    <xf numFmtId="2" fontId="0" fillId="4" borderId="2" xfId="0" applyNumberFormat="1" applyFont="1" applyFill="1" applyBorder="1" applyAlignment="1" applyProtection="1">
      <alignment horizontal="center" vertical="center"/>
      <protection hidden="1"/>
    </xf>
    <xf numFmtId="0" fontId="105" fillId="17" borderId="13" xfId="0" applyFont="1" applyFill="1" applyBorder="1" applyAlignment="1" applyProtection="1">
      <alignment horizontal="center" vertical="top" wrapText="1"/>
      <protection hidden="1"/>
    </xf>
    <xf numFmtId="0" fontId="105" fillId="17" borderId="2" xfId="0" applyFont="1" applyFill="1" applyBorder="1" applyAlignment="1" applyProtection="1">
      <alignment horizontal="center" vertical="top" wrapText="1"/>
      <protection hidden="1"/>
    </xf>
    <xf numFmtId="0" fontId="105" fillId="17" borderId="14" xfId="0" applyFont="1" applyFill="1" applyBorder="1" applyAlignment="1" applyProtection="1">
      <alignment horizontal="center" vertical="top" wrapText="1"/>
      <protection hidden="1"/>
    </xf>
    <xf numFmtId="0" fontId="16" fillId="17" borderId="19" xfId="0" applyFont="1" applyFill="1" applyBorder="1" applyAlignment="1" applyProtection="1">
      <alignment horizontal="center" vertical="center" wrapText="1"/>
      <protection hidden="1"/>
    </xf>
    <xf numFmtId="0" fontId="16" fillId="17" borderId="20" xfId="0" applyFont="1" applyFill="1" applyBorder="1" applyAlignment="1" applyProtection="1">
      <alignment horizontal="center" vertical="center" wrapText="1"/>
      <protection hidden="1"/>
    </xf>
    <xf numFmtId="0" fontId="16" fillId="17" borderId="21" xfId="0" applyFont="1" applyFill="1" applyBorder="1" applyAlignment="1" applyProtection="1">
      <alignment horizontal="center" vertical="center" wrapText="1"/>
      <protection hidden="1"/>
    </xf>
    <xf numFmtId="0" fontId="16" fillId="17" borderId="23" xfId="0" applyFont="1" applyFill="1" applyBorder="1" applyAlignment="1" applyProtection="1">
      <alignment horizontal="center" vertical="center" wrapText="1"/>
      <protection hidden="1"/>
    </xf>
    <xf numFmtId="0" fontId="16" fillId="17" borderId="11" xfId="0" applyFont="1" applyFill="1" applyBorder="1" applyAlignment="1" applyProtection="1">
      <alignment horizontal="center" vertical="center" wrapText="1"/>
      <protection hidden="1"/>
    </xf>
    <xf numFmtId="0" fontId="16" fillId="17" borderId="24" xfId="0" applyFont="1" applyFill="1" applyBorder="1" applyAlignment="1" applyProtection="1">
      <alignment horizontal="center" vertical="center" wrapText="1"/>
      <protection hidden="1"/>
    </xf>
    <xf numFmtId="0" fontId="16" fillId="17" borderId="22" xfId="0" applyFont="1" applyFill="1" applyBorder="1" applyAlignment="1" applyProtection="1">
      <alignment horizontal="center" vertical="center" wrapText="1"/>
      <protection hidden="1"/>
    </xf>
    <xf numFmtId="0" fontId="16" fillId="17" borderId="0" xfId="0" applyFont="1" applyFill="1" applyBorder="1" applyAlignment="1" applyProtection="1">
      <alignment horizontal="center" vertical="center" wrapText="1"/>
      <protection hidden="1"/>
    </xf>
    <xf numFmtId="0" fontId="16" fillId="17" borderId="15" xfId="0" applyFont="1" applyFill="1" applyBorder="1" applyAlignment="1" applyProtection="1">
      <alignment horizontal="center" vertical="center" wrapText="1"/>
      <protection hidden="1"/>
    </xf>
    <xf numFmtId="0" fontId="0" fillId="5" borderId="13" xfId="0" applyFont="1" applyFill="1" applyBorder="1" applyAlignment="1" applyProtection="1">
      <alignment horizontal="center" vertical="center"/>
      <protection hidden="1"/>
    </xf>
    <xf numFmtId="0" fontId="0" fillId="5" borderId="2" xfId="0" applyFont="1" applyFill="1" applyBorder="1" applyAlignment="1" applyProtection="1">
      <alignment horizontal="center" vertical="center"/>
      <protection hidden="1"/>
    </xf>
    <xf numFmtId="0" fontId="0" fillId="5" borderId="14" xfId="0" applyFont="1" applyFill="1" applyBorder="1" applyAlignment="1" applyProtection="1">
      <alignment horizontal="center" vertical="center"/>
      <protection hidden="1"/>
    </xf>
    <xf numFmtId="0" fontId="0" fillId="13" borderId="13" xfId="0" applyFont="1" applyFill="1" applyBorder="1" applyAlignment="1" applyProtection="1">
      <alignment horizontal="center" vertical="center"/>
      <protection hidden="1"/>
    </xf>
    <xf numFmtId="0" fontId="0" fillId="13" borderId="2" xfId="0" applyFont="1" applyFill="1" applyBorder="1" applyAlignment="1" applyProtection="1">
      <alignment horizontal="center" vertical="center"/>
      <protection hidden="1"/>
    </xf>
    <xf numFmtId="0" fontId="0" fillId="13" borderId="14" xfId="0" applyFont="1" applyFill="1" applyBorder="1" applyAlignment="1" applyProtection="1">
      <alignment horizontal="center" vertical="center"/>
      <protection hidden="1"/>
    </xf>
    <xf numFmtId="10" fontId="0" fillId="5" borderId="13" xfId="0" applyNumberFormat="1" applyFont="1" applyFill="1" applyBorder="1" applyAlignment="1" applyProtection="1">
      <alignment horizontal="center" vertical="center"/>
      <protection hidden="1"/>
    </xf>
    <xf numFmtId="10" fontId="0" fillId="5" borderId="2" xfId="0" applyNumberFormat="1" applyFont="1" applyFill="1" applyBorder="1" applyAlignment="1" applyProtection="1">
      <alignment horizontal="center" vertical="center"/>
      <protection hidden="1"/>
    </xf>
    <xf numFmtId="10" fontId="0" fillId="13" borderId="13" xfId="0" applyNumberFormat="1" applyFont="1" applyFill="1" applyBorder="1" applyAlignment="1" applyProtection="1">
      <alignment horizontal="center" vertical="center"/>
      <protection hidden="1"/>
    </xf>
    <xf numFmtId="10" fontId="0" fillId="13" borderId="2" xfId="0" applyNumberFormat="1" applyFont="1" applyFill="1" applyBorder="1" applyAlignment="1" applyProtection="1">
      <alignment horizontal="center" vertical="center"/>
      <protection hidden="1"/>
    </xf>
    <xf numFmtId="2" fontId="0" fillId="13" borderId="13" xfId="0" applyNumberFormat="1" applyFont="1" applyFill="1" applyBorder="1" applyAlignment="1" applyProtection="1">
      <alignment horizontal="center" vertical="center"/>
      <protection hidden="1"/>
    </xf>
    <xf numFmtId="2" fontId="0" fillId="13" borderId="2" xfId="0" applyNumberFormat="1" applyFont="1" applyFill="1" applyBorder="1" applyAlignment="1" applyProtection="1">
      <alignment horizontal="center" vertical="center"/>
      <protection hidden="1"/>
    </xf>
    <xf numFmtId="2" fontId="0" fillId="5" borderId="13" xfId="0" applyNumberFormat="1" applyFont="1" applyFill="1" applyBorder="1" applyAlignment="1" applyProtection="1">
      <alignment horizontal="center" vertical="center"/>
      <protection hidden="1"/>
    </xf>
    <xf numFmtId="2" fontId="0" fillId="5" borderId="2" xfId="0" applyNumberFormat="1" applyFont="1" applyFill="1" applyBorder="1" applyAlignment="1" applyProtection="1">
      <alignment horizontal="center" vertical="center"/>
      <protection hidden="1"/>
    </xf>
    <xf numFmtId="0" fontId="106" fillId="0" borderId="22" xfId="0" applyFont="1" applyBorder="1" applyAlignment="1" applyProtection="1">
      <alignment horizontal="center" vertical="center" wrapText="1"/>
      <protection hidden="1"/>
    </xf>
    <xf numFmtId="0" fontId="106" fillId="0" borderId="15" xfId="0" applyFont="1" applyBorder="1" applyAlignment="1" applyProtection="1">
      <alignment horizontal="center" vertical="center" wrapText="1"/>
      <protection hidden="1"/>
    </xf>
    <xf numFmtId="9" fontId="24" fillId="17" borderId="13" xfId="0" applyNumberFormat="1" applyFont="1" applyFill="1" applyBorder="1" applyAlignment="1" applyProtection="1">
      <alignment horizontal="center" vertical="center"/>
      <protection hidden="1"/>
    </xf>
    <xf numFmtId="9" fontId="24" fillId="17" borderId="14" xfId="0" applyNumberFormat="1" applyFont="1" applyFill="1" applyBorder="1" applyAlignment="1" applyProtection="1">
      <alignment horizontal="center" vertical="center"/>
      <protection hidden="1"/>
    </xf>
    <xf numFmtId="0" fontId="0" fillId="4" borderId="13" xfId="0" applyFont="1"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14" xfId="0" applyFont="1" applyFill="1" applyBorder="1" applyAlignment="1" applyProtection="1">
      <alignment horizontal="center" vertical="center"/>
      <protection hidden="1"/>
    </xf>
    <xf numFmtId="10" fontId="0" fillId="5" borderId="14" xfId="0" applyNumberFormat="1" applyFont="1" applyFill="1" applyBorder="1" applyAlignment="1" applyProtection="1">
      <alignment horizontal="center" vertical="center"/>
      <protection hidden="1"/>
    </xf>
    <xf numFmtId="10" fontId="0" fillId="13" borderId="14" xfId="0" applyNumberFormat="1" applyFont="1" applyFill="1" applyBorder="1" applyAlignment="1" applyProtection="1">
      <alignment horizontal="center" vertical="center"/>
      <protection hidden="1"/>
    </xf>
    <xf numFmtId="10" fontId="0" fillId="4" borderId="14" xfId="0" applyNumberFormat="1" applyFont="1" applyFill="1" applyBorder="1" applyAlignment="1" applyProtection="1">
      <alignment horizontal="center" vertical="center"/>
      <protection hidden="1"/>
    </xf>
    <xf numFmtId="0" fontId="23" fillId="17" borderId="0" xfId="0" applyFont="1" applyFill="1" applyAlignment="1" applyProtection="1">
      <alignment horizontal="left"/>
      <protection hidden="1"/>
    </xf>
    <xf numFmtId="0" fontId="79" fillId="8" borderId="0" xfId="0" applyFont="1" applyFill="1" applyBorder="1" applyAlignment="1" applyProtection="1">
      <alignment horizontal="center" vertical="center" wrapText="1"/>
      <protection hidden="1"/>
    </xf>
    <xf numFmtId="0" fontId="79" fillId="8" borderId="0" xfId="0" applyFont="1" applyFill="1" applyBorder="1" applyAlignment="1" applyProtection="1">
      <alignment horizontal="center" vertical="center"/>
      <protection hidden="1"/>
    </xf>
    <xf numFmtId="0" fontId="23" fillId="17" borderId="0" xfId="0" applyFont="1" applyFill="1" applyAlignment="1" applyProtection="1">
      <alignment horizontal="left" vertical="center" indent="3"/>
      <protection hidden="1"/>
    </xf>
    <xf numFmtId="0" fontId="24" fillId="17" borderId="0" xfId="0" applyFont="1" applyFill="1" applyAlignment="1" applyProtection="1">
      <alignment horizontal="left" vertical="center" indent="3"/>
      <protection hidden="1"/>
    </xf>
    <xf numFmtId="0" fontId="33" fillId="17" borderId="0" xfId="0" applyFont="1" applyFill="1" applyAlignment="1" applyProtection="1">
      <alignment horizontal="right" vertical="center"/>
      <protection hidden="1"/>
    </xf>
    <xf numFmtId="0" fontId="0" fillId="13" borderId="54" xfId="0" applyFill="1" applyBorder="1" applyAlignment="1" applyProtection="1">
      <alignment horizontal="center" vertical="center"/>
      <protection hidden="1"/>
    </xf>
    <xf numFmtId="0" fontId="0" fillId="13" borderId="2" xfId="0" applyFill="1" applyBorder="1" applyAlignment="1" applyProtection="1">
      <alignment horizontal="center" vertical="center"/>
      <protection hidden="1"/>
    </xf>
    <xf numFmtId="0" fontId="0" fillId="4" borderId="55" xfId="0" applyFill="1" applyBorder="1" applyAlignment="1" applyProtection="1">
      <alignment horizontal="center" vertical="center"/>
      <protection hidden="1"/>
    </xf>
    <xf numFmtId="0" fontId="0" fillId="4" borderId="64" xfId="0" applyFill="1" applyBorder="1" applyAlignment="1" applyProtection="1">
      <alignment horizontal="center" vertical="center"/>
      <protection hidden="1"/>
    </xf>
    <xf numFmtId="0" fontId="16" fillId="17" borderId="59" xfId="0" applyFont="1" applyFill="1" applyBorder="1" applyAlignment="1" applyProtection="1">
      <alignment horizontal="center" vertical="center"/>
      <protection hidden="1"/>
    </xf>
    <xf numFmtId="0" fontId="16" fillId="17" borderId="76" xfId="0" applyFont="1" applyFill="1" applyBorder="1" applyAlignment="1" applyProtection="1">
      <alignment horizontal="center" vertical="center"/>
      <protection hidden="1"/>
    </xf>
    <xf numFmtId="0" fontId="0" fillId="0" borderId="28" xfId="0" applyFont="1" applyBorder="1" applyAlignment="1" applyProtection="1">
      <alignment horizontal="center" vertical="center"/>
      <protection hidden="1"/>
    </xf>
    <xf numFmtId="0" fontId="0" fillId="0" borderId="29" xfId="0" applyFont="1" applyBorder="1" applyAlignment="1" applyProtection="1">
      <alignment horizontal="center" vertical="center"/>
      <protection hidden="1"/>
    </xf>
    <xf numFmtId="0" fontId="0" fillId="0" borderId="1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0" fillId="0" borderId="14" xfId="0" applyFill="1" applyBorder="1" applyAlignment="1" applyProtection="1">
      <alignment horizontal="left" vertical="top" wrapText="1"/>
      <protection locked="0"/>
    </xf>
    <xf numFmtId="0" fontId="23" fillId="17" borderId="44" xfId="0" applyFont="1" applyFill="1" applyBorder="1" applyAlignment="1" applyProtection="1">
      <alignment horizontal="center" vertical="center" wrapText="1" shrinkToFit="1"/>
      <protection hidden="1"/>
    </xf>
    <xf numFmtId="0" fontId="23" fillId="17" borderId="69" xfId="0" applyFont="1" applyFill="1" applyBorder="1" applyAlignment="1" applyProtection="1">
      <alignment horizontal="center" vertical="center" wrapText="1" shrinkToFit="1"/>
      <protection hidden="1"/>
    </xf>
    <xf numFmtId="0" fontId="23" fillId="17" borderId="38" xfId="0" applyFont="1" applyFill="1" applyBorder="1" applyAlignment="1" applyProtection="1">
      <alignment horizontal="center" vertical="center" wrapText="1" shrinkToFit="1"/>
      <protection hidden="1"/>
    </xf>
    <xf numFmtId="0" fontId="23" fillId="17" borderId="65" xfId="0" applyFont="1" applyFill="1" applyBorder="1" applyAlignment="1" applyProtection="1">
      <alignment horizontal="center" vertical="center" wrapText="1" shrinkToFit="1"/>
      <protection hidden="1"/>
    </xf>
    <xf numFmtId="0" fontId="23" fillId="17" borderId="60" xfId="0" applyFont="1" applyFill="1" applyBorder="1" applyAlignment="1" applyProtection="1">
      <alignment horizontal="center" vertical="center" wrapText="1" shrinkToFit="1"/>
      <protection hidden="1"/>
    </xf>
    <xf numFmtId="0" fontId="23" fillId="17" borderId="22" xfId="0" applyFont="1" applyFill="1" applyBorder="1" applyAlignment="1" applyProtection="1">
      <alignment horizontal="center" vertical="center" wrapText="1" shrinkToFit="1"/>
      <protection hidden="1"/>
    </xf>
    <xf numFmtId="0" fontId="23" fillId="3" borderId="62" xfId="0" applyFont="1" applyFill="1" applyBorder="1" applyAlignment="1" applyProtection="1">
      <alignment horizontal="center" vertical="center" wrapText="1" shrinkToFit="1"/>
      <protection hidden="1"/>
    </xf>
    <xf numFmtId="0" fontId="23" fillId="3" borderId="15" xfId="0" applyFont="1" applyFill="1" applyBorder="1" applyAlignment="1" applyProtection="1">
      <alignment horizontal="center" vertical="center" wrapText="1" shrinkToFit="1"/>
      <protection hidden="1"/>
    </xf>
    <xf numFmtId="0" fontId="32" fillId="17" borderId="59" xfId="0" applyFont="1" applyFill="1" applyBorder="1" applyAlignment="1" applyProtection="1">
      <alignment horizontal="center" vertical="center" wrapText="1"/>
      <protection hidden="1"/>
    </xf>
    <xf numFmtId="0" fontId="32" fillId="17" borderId="76" xfId="0" applyFont="1" applyFill="1" applyBorder="1" applyAlignment="1" applyProtection="1">
      <alignment horizontal="center" vertical="center" wrapText="1"/>
      <protection hidden="1"/>
    </xf>
    <xf numFmtId="0" fontId="32" fillId="17" borderId="53" xfId="0" applyFont="1" applyFill="1" applyBorder="1" applyAlignment="1" applyProtection="1">
      <alignment horizontal="center" vertical="center" wrapText="1"/>
      <protection hidden="1"/>
    </xf>
    <xf numFmtId="0" fontId="87" fillId="3" borderId="59" xfId="0" applyFont="1" applyFill="1" applyBorder="1" applyAlignment="1" applyProtection="1">
      <alignment horizontal="center" vertical="center" wrapText="1"/>
      <protection hidden="1"/>
    </xf>
    <xf numFmtId="0" fontId="32" fillId="3" borderId="76" xfId="0" applyFont="1" applyFill="1" applyBorder="1" applyAlignment="1" applyProtection="1">
      <alignment horizontal="center" vertical="center"/>
      <protection hidden="1"/>
    </xf>
    <xf numFmtId="0" fontId="32" fillId="3" borderId="53" xfId="0" applyFont="1" applyFill="1" applyBorder="1" applyAlignment="1" applyProtection="1">
      <alignment horizontal="center" vertical="center"/>
      <protection hidden="1"/>
    </xf>
    <xf numFmtId="0" fontId="16" fillId="17" borderId="3" xfId="0" applyFont="1" applyFill="1" applyBorder="1" applyAlignment="1" applyProtection="1">
      <alignment horizontal="center" vertical="center"/>
      <protection hidden="1"/>
    </xf>
    <xf numFmtId="0" fontId="16" fillId="17" borderId="4" xfId="0" applyFont="1" applyFill="1" applyBorder="1" applyAlignment="1" applyProtection="1">
      <alignment horizontal="center" vertical="center"/>
      <protection hidden="1"/>
    </xf>
    <xf numFmtId="0" fontId="16" fillId="17" borderId="9" xfId="0" applyFont="1" applyFill="1" applyBorder="1" applyAlignment="1" applyProtection="1">
      <alignment horizontal="center" vertical="center"/>
      <protection hidden="1"/>
    </xf>
    <xf numFmtId="0" fontId="16" fillId="17" borderId="10" xfId="0" applyFont="1" applyFill="1" applyBorder="1" applyAlignment="1" applyProtection="1">
      <alignment horizontal="center" vertical="center"/>
      <protection hidden="1"/>
    </xf>
    <xf numFmtId="0" fontId="16" fillId="17" borderId="36" xfId="0" applyFont="1" applyFill="1" applyBorder="1" applyAlignment="1" applyProtection="1">
      <alignment horizontal="center" vertical="center" wrapText="1"/>
      <protection hidden="1"/>
    </xf>
    <xf numFmtId="0" fontId="16" fillId="17" borderId="34" xfId="0" applyFont="1" applyFill="1" applyBorder="1" applyAlignment="1" applyProtection="1">
      <alignment horizontal="center" vertical="center" wrapText="1"/>
      <protection hidden="1"/>
    </xf>
    <xf numFmtId="0" fontId="23" fillId="3" borderId="38" xfId="0" applyFont="1" applyFill="1" applyBorder="1" applyAlignment="1" applyProtection="1">
      <alignment horizontal="center" vertical="center" wrapText="1" shrinkToFit="1"/>
      <protection hidden="1"/>
    </xf>
    <xf numFmtId="0" fontId="23" fillId="3" borderId="65" xfId="0" applyFont="1" applyFill="1" applyBorder="1" applyAlignment="1" applyProtection="1">
      <alignment horizontal="center" vertical="center" wrapText="1" shrinkToFit="1"/>
      <protection hidden="1"/>
    </xf>
    <xf numFmtId="0" fontId="69" fillId="3" borderId="45" xfId="0" applyFont="1" applyFill="1" applyBorder="1" applyAlignment="1" applyProtection="1">
      <alignment horizontal="center" vertical="center" wrapText="1" shrinkToFit="1"/>
      <protection hidden="1"/>
    </xf>
    <xf numFmtId="0" fontId="69" fillId="3" borderId="58" xfId="0" applyFont="1" applyFill="1" applyBorder="1" applyAlignment="1" applyProtection="1">
      <alignment horizontal="center" vertical="center" wrapText="1" shrinkToFit="1"/>
      <protection hidden="1"/>
    </xf>
    <xf numFmtId="0" fontId="23" fillId="17" borderId="77" xfId="0" applyFont="1" applyFill="1" applyBorder="1" applyAlignment="1" applyProtection="1">
      <alignment horizontal="center" vertical="center" wrapText="1" shrinkToFit="1"/>
      <protection hidden="1"/>
    </xf>
    <xf numFmtId="0" fontId="23" fillId="17" borderId="61" xfId="0" applyFont="1" applyFill="1" applyBorder="1" applyAlignment="1" applyProtection="1">
      <alignment horizontal="center" vertical="center" wrapText="1" shrinkToFit="1"/>
      <protection hidden="1"/>
    </xf>
    <xf numFmtId="0" fontId="23" fillId="17" borderId="89" xfId="0" applyFont="1" applyFill="1" applyBorder="1" applyAlignment="1" applyProtection="1">
      <alignment horizontal="center" vertical="center" wrapText="1" shrinkToFit="1"/>
      <protection hidden="1"/>
    </xf>
    <xf numFmtId="0" fontId="23" fillId="17" borderId="17" xfId="0" applyFont="1" applyFill="1" applyBorder="1" applyAlignment="1" applyProtection="1">
      <alignment horizontal="center" vertical="center" wrapText="1" shrinkToFit="1"/>
      <protection hidden="1"/>
    </xf>
    <xf numFmtId="0" fontId="23" fillId="17" borderId="59" xfId="0" applyFont="1" applyFill="1" applyBorder="1" applyAlignment="1" applyProtection="1">
      <alignment horizontal="center" vertical="center" wrapText="1" shrinkToFit="1"/>
      <protection hidden="1"/>
    </xf>
    <xf numFmtId="0" fontId="23" fillId="17" borderId="76" xfId="0" applyFont="1" applyFill="1" applyBorder="1" applyAlignment="1" applyProtection="1">
      <alignment horizontal="center" vertical="center" wrapText="1" shrinkToFit="1"/>
      <protection hidden="1"/>
    </xf>
    <xf numFmtId="0" fontId="23" fillId="17" borderId="53" xfId="0" applyFont="1" applyFill="1" applyBorder="1" applyAlignment="1" applyProtection="1">
      <alignment horizontal="center" vertical="center" wrapText="1" shrinkToFit="1"/>
      <protection hidden="1"/>
    </xf>
    <xf numFmtId="0" fontId="78" fillId="0" borderId="0" xfId="0" applyFont="1" applyFill="1" applyBorder="1" applyAlignment="1" applyProtection="1">
      <alignment horizontal="left" vertical="center" wrapText="1" shrinkToFit="1"/>
      <protection hidden="1"/>
    </xf>
    <xf numFmtId="0" fontId="87" fillId="3" borderId="35" xfId="0" applyFont="1" applyFill="1" applyBorder="1" applyAlignment="1" applyProtection="1">
      <alignment horizontal="center" vertical="center" wrapText="1"/>
      <protection hidden="1"/>
    </xf>
    <xf numFmtId="0" fontId="32" fillId="3" borderId="4" xfId="0" applyFont="1" applyFill="1" applyBorder="1" applyAlignment="1" applyProtection="1">
      <alignment horizontal="center" vertical="center"/>
      <protection hidden="1"/>
    </xf>
    <xf numFmtId="0" fontId="32" fillId="3" borderId="37" xfId="0" applyFont="1" applyFill="1" applyBorder="1" applyAlignment="1" applyProtection="1">
      <alignment horizontal="center" vertical="center"/>
      <protection hidden="1"/>
    </xf>
    <xf numFmtId="0" fontId="32" fillId="17" borderId="59" xfId="0" applyFont="1" applyFill="1" applyBorder="1" applyAlignment="1" applyProtection="1">
      <alignment horizontal="center" vertical="center"/>
      <protection hidden="1"/>
    </xf>
    <xf numFmtId="0" fontId="32" fillId="17" borderId="76" xfId="0" applyFont="1" applyFill="1" applyBorder="1" applyAlignment="1" applyProtection="1">
      <alignment horizontal="center" vertical="center"/>
      <protection hidden="1"/>
    </xf>
    <xf numFmtId="0" fontId="32" fillId="17" borderId="53"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wrapText="1" shrinkToFit="1"/>
      <protection hidden="1"/>
    </xf>
    <xf numFmtId="0" fontId="0" fillId="5" borderId="56"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0" borderId="9" xfId="0" applyBorder="1" applyAlignment="1" applyProtection="1">
      <alignment horizontal="left" vertical="center" indent="2"/>
      <protection hidden="1"/>
    </xf>
    <xf numFmtId="0" fontId="0" fillId="0" borderId="10" xfId="0" applyBorder="1" applyAlignment="1" applyProtection="1">
      <alignment horizontal="left" vertical="center" indent="2"/>
      <protection hidden="1"/>
    </xf>
    <xf numFmtId="0" fontId="0" fillId="0" borderId="3" xfId="0" applyBorder="1" applyAlignment="1" applyProtection="1">
      <alignment horizontal="left" vertical="center" indent="2"/>
      <protection hidden="1"/>
    </xf>
    <xf numFmtId="0" fontId="0" fillId="0" borderId="4" xfId="0" applyBorder="1" applyAlignment="1" applyProtection="1">
      <alignment horizontal="left" vertical="center" indent="2"/>
      <protection hidden="1"/>
    </xf>
    <xf numFmtId="0" fontId="0" fillId="8" borderId="13"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14" xfId="0" applyFill="1" applyBorder="1" applyAlignment="1" applyProtection="1">
      <alignment horizontal="left" vertical="top" wrapText="1"/>
      <protection locked="0"/>
    </xf>
    <xf numFmtId="0" fontId="0" fillId="0" borderId="1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6" fillId="17" borderId="41"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60" fillId="8" borderId="0" xfId="0" applyFont="1" applyFill="1" applyBorder="1" applyAlignment="1" applyProtection="1">
      <alignment horizontal="center" vertical="center" wrapText="1"/>
      <protection hidden="1"/>
    </xf>
    <xf numFmtId="0" fontId="60" fillId="8" borderId="0" xfId="0" applyFont="1" applyFill="1" applyBorder="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96" fillId="0" borderId="77" xfId="0" applyFont="1" applyFill="1" applyBorder="1" applyAlignment="1" applyProtection="1">
      <alignment horizontal="center" vertical="center" wrapText="1"/>
      <protection hidden="1"/>
    </xf>
    <xf numFmtId="0" fontId="96" fillId="0" borderId="61" xfId="0" applyFont="1" applyFill="1" applyBorder="1" applyAlignment="1" applyProtection="1">
      <alignment horizontal="center" vertical="center" wrapText="1"/>
      <protection hidden="1"/>
    </xf>
    <xf numFmtId="0" fontId="96" fillId="0" borderId="78" xfId="0" applyFont="1" applyFill="1" applyBorder="1" applyAlignment="1" applyProtection="1">
      <alignment horizontal="center" vertical="center" wrapText="1"/>
      <protection hidden="1"/>
    </xf>
    <xf numFmtId="0" fontId="96" fillId="0" borderId="89" xfId="0" applyFont="1" applyFill="1" applyBorder="1" applyAlignment="1" applyProtection="1">
      <alignment horizontal="center" vertical="center" wrapText="1"/>
      <protection hidden="1"/>
    </xf>
    <xf numFmtId="0" fontId="96" fillId="0" borderId="17" xfId="0" applyFont="1" applyFill="1" applyBorder="1" applyAlignment="1" applyProtection="1">
      <alignment horizontal="center" vertical="center" wrapText="1"/>
      <protection hidden="1"/>
    </xf>
    <xf numFmtId="0" fontId="96" fillId="0" borderId="18" xfId="0" applyFont="1" applyFill="1" applyBorder="1" applyAlignment="1" applyProtection="1">
      <alignment horizontal="center" vertical="center" wrapText="1"/>
      <protection hidden="1"/>
    </xf>
    <xf numFmtId="166" fontId="96" fillId="0" borderId="77" xfId="0" applyNumberFormat="1" applyFont="1" applyBorder="1" applyAlignment="1" applyProtection="1">
      <alignment horizontal="center" vertical="center"/>
      <protection hidden="1"/>
    </xf>
    <xf numFmtId="166" fontId="96" fillId="0" borderId="61" xfId="0" applyNumberFormat="1" applyFont="1" applyBorder="1" applyAlignment="1" applyProtection="1">
      <alignment horizontal="center" vertical="center"/>
      <protection hidden="1"/>
    </xf>
    <xf numFmtId="166" fontId="96" fillId="0" borderId="78" xfId="0" applyNumberFormat="1" applyFont="1" applyBorder="1" applyAlignment="1" applyProtection="1">
      <alignment horizontal="center" vertical="center"/>
      <protection hidden="1"/>
    </xf>
    <xf numFmtId="166" fontId="96" fillId="0" borderId="89" xfId="0" applyNumberFormat="1" applyFont="1" applyBorder="1" applyAlignment="1" applyProtection="1">
      <alignment horizontal="center" vertical="center"/>
      <protection hidden="1"/>
    </xf>
    <xf numFmtId="166" fontId="96" fillId="0" borderId="17" xfId="0" applyNumberFormat="1" applyFont="1" applyBorder="1" applyAlignment="1" applyProtection="1">
      <alignment horizontal="center" vertical="center"/>
      <protection hidden="1"/>
    </xf>
    <xf numFmtId="166" fontId="96" fillId="0" borderId="18" xfId="0" applyNumberFormat="1" applyFont="1" applyBorder="1" applyAlignment="1" applyProtection="1">
      <alignment horizontal="center" vertical="center"/>
      <protection hidden="1"/>
    </xf>
    <xf numFmtId="166" fontId="96" fillId="0" borderId="77" xfId="29" applyNumberFormat="1" applyFont="1" applyFill="1" applyBorder="1" applyAlignment="1" applyProtection="1">
      <alignment horizontal="center" vertical="center" wrapText="1"/>
      <protection hidden="1"/>
    </xf>
    <xf numFmtId="166" fontId="96" fillId="0" borderId="78" xfId="29" applyNumberFormat="1" applyFont="1" applyFill="1" applyBorder="1" applyAlignment="1" applyProtection="1">
      <alignment horizontal="center" vertical="center" wrapText="1"/>
      <protection hidden="1"/>
    </xf>
    <xf numFmtId="166" fontId="96" fillId="0" borderId="89" xfId="29" applyNumberFormat="1" applyFont="1" applyFill="1" applyBorder="1" applyAlignment="1" applyProtection="1">
      <alignment horizontal="center" vertical="center" wrapText="1"/>
      <protection hidden="1"/>
    </xf>
    <xf numFmtId="166" fontId="96" fillId="0" borderId="18" xfId="29" applyNumberFormat="1" applyFont="1" applyFill="1" applyBorder="1" applyAlignment="1" applyProtection="1">
      <alignment horizontal="center" vertical="center" wrapText="1"/>
      <protection hidden="1"/>
    </xf>
    <xf numFmtId="166" fontId="96" fillId="3" borderId="77" xfId="29" applyNumberFormat="1" applyFont="1" applyFill="1" applyBorder="1" applyAlignment="1" applyProtection="1">
      <alignment horizontal="center" vertical="center" wrapText="1"/>
      <protection hidden="1"/>
    </xf>
    <xf numFmtId="166" fontId="96" fillId="3" borderId="78" xfId="29" applyNumberFormat="1" applyFont="1" applyFill="1" applyBorder="1" applyAlignment="1" applyProtection="1">
      <alignment horizontal="center" vertical="center" wrapText="1"/>
      <protection hidden="1"/>
    </xf>
    <xf numFmtId="166" fontId="96" fillId="3" borderId="89" xfId="29" applyNumberFormat="1" applyFont="1" applyFill="1" applyBorder="1" applyAlignment="1" applyProtection="1">
      <alignment horizontal="center" vertical="center" wrapText="1"/>
      <protection hidden="1"/>
    </xf>
    <xf numFmtId="166" fontId="96" fillId="3" borderId="18" xfId="29" applyNumberFormat="1" applyFont="1" applyFill="1" applyBorder="1" applyAlignment="1" applyProtection="1">
      <alignment horizontal="center" vertical="center" wrapText="1"/>
      <protection hidden="1"/>
    </xf>
    <xf numFmtId="0" fontId="16" fillId="17" borderId="1" xfId="0" applyFont="1" applyFill="1" applyBorder="1" applyAlignment="1" applyProtection="1">
      <alignment horizontal="center" vertical="center" wrapText="1"/>
      <protection hidden="1"/>
    </xf>
    <xf numFmtId="167" fontId="22" fillId="3" borderId="1" xfId="29" applyNumberFormat="1" applyFont="1" applyFill="1" applyBorder="1" applyAlignment="1" applyProtection="1">
      <alignment horizontal="center" vertical="center"/>
      <protection hidden="1"/>
    </xf>
    <xf numFmtId="0" fontId="16" fillId="17" borderId="1" xfId="0" applyFont="1" applyFill="1" applyBorder="1" applyAlignment="1" applyProtection="1">
      <alignment horizontal="center" vertical="center"/>
      <protection hidden="1"/>
    </xf>
    <xf numFmtId="4" fontId="0" fillId="5" borderId="1" xfId="0" applyNumberFormat="1" applyFont="1" applyFill="1" applyBorder="1" applyAlignment="1" applyProtection="1">
      <alignment horizontal="center" vertical="center"/>
      <protection hidden="1"/>
    </xf>
    <xf numFmtId="2" fontId="0" fillId="16" borderId="1" xfId="0" applyNumberFormat="1" applyFont="1" applyFill="1" applyBorder="1" applyAlignment="1" applyProtection="1">
      <alignment horizontal="center" vertical="center"/>
      <protection hidden="1"/>
    </xf>
    <xf numFmtId="2" fontId="0" fillId="4" borderId="1" xfId="0" applyNumberFormat="1" applyFont="1" applyFill="1" applyBorder="1" applyAlignment="1" applyProtection="1">
      <alignment horizontal="center" vertical="center"/>
      <protection hidden="1"/>
    </xf>
    <xf numFmtId="0" fontId="0" fillId="5" borderId="1" xfId="0" applyFont="1" applyFill="1" applyBorder="1" applyAlignment="1" applyProtection="1">
      <alignment horizontal="center" vertical="center"/>
      <protection hidden="1"/>
    </xf>
    <xf numFmtId="0" fontId="0" fillId="16" borderId="1"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2" fontId="0" fillId="5" borderId="1" xfId="0" applyNumberFormat="1" applyFont="1" applyFill="1" applyBorder="1" applyAlignment="1" applyProtection="1">
      <alignment horizontal="center" vertical="center"/>
      <protection hidden="1"/>
    </xf>
    <xf numFmtId="0" fontId="37" fillId="17" borderId="0" xfId="0" applyFont="1" applyFill="1" applyBorder="1" applyAlignment="1" applyProtection="1">
      <alignment horizontal="center" vertical="center"/>
      <protection hidden="1"/>
    </xf>
    <xf numFmtId="2" fontId="24" fillId="3" borderId="54" xfId="0" applyNumberFormat="1" applyFont="1" applyFill="1" applyBorder="1" applyAlignment="1" applyProtection="1">
      <alignment horizontal="center" vertical="center" wrapText="1"/>
      <protection hidden="1"/>
    </xf>
    <xf numFmtId="2" fontId="24" fillId="3" borderId="2" xfId="0" applyNumberFormat="1" applyFont="1" applyFill="1" applyBorder="1" applyAlignment="1" applyProtection="1">
      <alignment horizontal="center" vertical="center" wrapText="1"/>
      <protection hidden="1"/>
    </xf>
    <xf numFmtId="2" fontId="24" fillId="3" borderId="8" xfId="0" applyNumberFormat="1" applyFont="1" applyFill="1" applyBorder="1" applyAlignment="1" applyProtection="1">
      <alignment horizontal="center" vertical="center" wrapText="1"/>
      <protection hidden="1"/>
    </xf>
    <xf numFmtId="2" fontId="24" fillId="0" borderId="54" xfId="0" applyNumberFormat="1" applyFont="1" applyFill="1" applyBorder="1" applyAlignment="1" applyProtection="1">
      <alignment horizontal="center" vertical="center" wrapText="1"/>
      <protection hidden="1"/>
    </xf>
    <xf numFmtId="2" fontId="24" fillId="0" borderId="2" xfId="0" applyNumberFormat="1" applyFont="1" applyFill="1" applyBorder="1" applyAlignment="1" applyProtection="1">
      <alignment horizontal="center" vertical="center" wrapText="1"/>
      <protection hidden="1"/>
    </xf>
    <xf numFmtId="2" fontId="24" fillId="0" borderId="8" xfId="0" applyNumberFormat="1" applyFont="1" applyFill="1" applyBorder="1" applyAlignment="1" applyProtection="1">
      <alignment horizontal="center" vertical="center" wrapText="1"/>
      <protection hidden="1"/>
    </xf>
    <xf numFmtId="2" fontId="24" fillId="0" borderId="74" xfId="0" applyNumberFormat="1" applyFont="1" applyFill="1" applyBorder="1" applyAlignment="1" applyProtection="1">
      <alignment horizontal="center" vertical="center" wrapText="1"/>
      <protection hidden="1"/>
    </xf>
    <xf numFmtId="2" fontId="24" fillId="0" borderId="66" xfId="0" applyNumberFormat="1" applyFont="1" applyFill="1" applyBorder="1" applyAlignment="1" applyProtection="1">
      <alignment horizontal="center" vertical="center" wrapText="1"/>
      <protection hidden="1"/>
    </xf>
    <xf numFmtId="2" fontId="24" fillId="0" borderId="23" xfId="0" applyNumberFormat="1" applyFont="1" applyFill="1" applyBorder="1" applyAlignment="1" applyProtection="1">
      <alignment horizontal="center" vertical="center" wrapText="1"/>
      <protection hidden="1"/>
    </xf>
    <xf numFmtId="2" fontId="24" fillId="0" borderId="7" xfId="0" applyNumberFormat="1" applyFont="1" applyFill="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 vertical="center" wrapText="1"/>
      <protection hidden="1"/>
    </xf>
    <xf numFmtId="2" fontId="24" fillId="0" borderId="30" xfId="0" applyNumberFormat="1" applyFont="1" applyFill="1" applyBorder="1" applyAlignment="1" applyProtection="1">
      <alignment horizontal="center" vertical="center" wrapText="1"/>
      <protection hidden="1"/>
    </xf>
    <xf numFmtId="166" fontId="24" fillId="3" borderId="0" xfId="0" applyNumberFormat="1" applyFont="1" applyFill="1" applyBorder="1" applyAlignment="1" applyProtection="1">
      <alignment horizontal="center" vertical="center" wrapText="1"/>
      <protection hidden="1"/>
    </xf>
    <xf numFmtId="0" fontId="23" fillId="3" borderId="0" xfId="0" applyFont="1" applyFill="1" applyBorder="1" applyAlignment="1" applyProtection="1">
      <alignment horizontal="center" vertical="center" wrapText="1"/>
      <protection hidden="1"/>
    </xf>
    <xf numFmtId="166" fontId="23" fillId="3" borderId="0" xfId="0" applyNumberFormat="1" applyFont="1" applyFill="1" applyBorder="1" applyAlignment="1" applyProtection="1">
      <alignment horizontal="center" vertical="center" wrapText="1"/>
      <protection hidden="1"/>
    </xf>
    <xf numFmtId="0" fontId="23" fillId="0" borderId="59" xfId="0" applyFont="1" applyFill="1" applyBorder="1" applyAlignment="1" applyProtection="1">
      <alignment horizontal="center" vertical="center" wrapText="1"/>
      <protection hidden="1"/>
    </xf>
    <xf numFmtId="0" fontId="23" fillId="0" borderId="76" xfId="0" applyFont="1" applyFill="1" applyBorder="1" applyAlignment="1" applyProtection="1">
      <alignment horizontal="center" vertical="center" wrapText="1"/>
      <protection hidden="1"/>
    </xf>
    <xf numFmtId="0" fontId="23" fillId="0" borderId="53" xfId="0" applyFont="1" applyFill="1" applyBorder="1" applyAlignment="1" applyProtection="1">
      <alignment horizontal="center" vertical="center" wrapText="1"/>
      <protection hidden="1"/>
    </xf>
    <xf numFmtId="0" fontId="23" fillId="0" borderId="77" xfId="0" applyFont="1" applyFill="1" applyBorder="1" applyAlignment="1" applyProtection="1">
      <alignment horizontal="center" vertical="center" wrapText="1"/>
      <protection hidden="1"/>
    </xf>
    <xf numFmtId="0" fontId="23" fillId="0" borderId="61" xfId="0" applyFont="1" applyFill="1" applyBorder="1" applyAlignment="1" applyProtection="1">
      <alignment horizontal="center" vertical="center" wrapText="1"/>
      <protection hidden="1"/>
    </xf>
    <xf numFmtId="0" fontId="23" fillId="0" borderId="78" xfId="0" applyFont="1" applyFill="1" applyBorder="1" applyAlignment="1" applyProtection="1">
      <alignment horizontal="center" vertical="center" wrapText="1"/>
      <protection hidden="1"/>
    </xf>
    <xf numFmtId="0" fontId="22" fillId="0" borderId="40" xfId="0" applyFont="1" applyFill="1" applyBorder="1" applyAlignment="1" applyProtection="1">
      <alignment horizontal="center" vertical="center" wrapText="1"/>
      <protection hidden="1"/>
    </xf>
    <xf numFmtId="0" fontId="22" fillId="0" borderId="41" xfId="0" applyFont="1" applyFill="1" applyBorder="1" applyAlignment="1" applyProtection="1">
      <alignment horizontal="center" vertical="center" wrapText="1"/>
      <protection hidden="1"/>
    </xf>
    <xf numFmtId="0" fontId="22" fillId="0" borderId="42"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protection hidden="1"/>
    </xf>
    <xf numFmtId="2" fontId="24" fillId="0" borderId="75" xfId="0" applyNumberFormat="1" applyFont="1" applyFill="1" applyBorder="1" applyAlignment="1" applyProtection="1">
      <alignment horizontal="center" vertical="center" wrapText="1"/>
      <protection hidden="1"/>
    </xf>
    <xf numFmtId="0" fontId="103" fillId="3" borderId="0" xfId="0" applyFont="1" applyFill="1" applyBorder="1" applyAlignment="1">
      <alignment horizontal="center" vertical="center"/>
    </xf>
    <xf numFmtId="0" fontId="103" fillId="3" borderId="91" xfId="0" applyFont="1" applyFill="1" applyBorder="1" applyAlignment="1">
      <alignment horizontal="center" vertical="center"/>
    </xf>
    <xf numFmtId="0" fontId="103" fillId="3" borderId="17" xfId="0" applyFont="1" applyFill="1" applyBorder="1" applyAlignment="1">
      <alignment horizontal="center" vertical="center"/>
    </xf>
    <xf numFmtId="0" fontId="103" fillId="3" borderId="18" xfId="0" applyFont="1" applyFill="1" applyBorder="1" applyAlignment="1">
      <alignment horizontal="center" vertical="center"/>
    </xf>
    <xf numFmtId="2" fontId="24" fillId="0" borderId="24" xfId="0" applyNumberFormat="1" applyFont="1" applyFill="1" applyBorder="1" applyAlignment="1" applyProtection="1">
      <alignment horizontal="center" vertical="center" wrapText="1"/>
      <protection hidden="1"/>
    </xf>
    <xf numFmtId="0" fontId="23" fillId="0" borderId="43" xfId="0" applyFont="1" applyFill="1" applyBorder="1" applyAlignment="1" applyProtection="1">
      <alignment horizontal="center" vertical="center" wrapText="1"/>
      <protection hidden="1"/>
    </xf>
    <xf numFmtId="2" fontId="23" fillId="0" borderId="59" xfId="0" applyNumberFormat="1" applyFont="1" applyFill="1" applyBorder="1" applyAlignment="1" applyProtection="1">
      <alignment horizontal="center" vertical="center" wrapText="1"/>
      <protection hidden="1"/>
    </xf>
    <xf numFmtId="2" fontId="23" fillId="0" borderId="76" xfId="0" applyNumberFormat="1" applyFont="1" applyFill="1" applyBorder="1" applyAlignment="1" applyProtection="1">
      <alignment horizontal="center" vertical="center" wrapText="1"/>
      <protection hidden="1"/>
    </xf>
    <xf numFmtId="2" fontId="23" fillId="0" borderId="53" xfId="0" applyNumberFormat="1" applyFont="1" applyFill="1" applyBorder="1" applyAlignment="1" applyProtection="1">
      <alignment horizontal="center" vertical="center" wrapText="1"/>
      <protection hidden="1"/>
    </xf>
    <xf numFmtId="0" fontId="23" fillId="0" borderId="40" xfId="0" applyFont="1" applyFill="1" applyBorder="1" applyAlignment="1" applyProtection="1">
      <alignment horizontal="center" vertical="center" wrapText="1"/>
      <protection hidden="1"/>
    </xf>
    <xf numFmtId="0" fontId="23" fillId="0" borderId="42" xfId="0" applyFont="1" applyFill="1" applyBorder="1" applyAlignment="1" applyProtection="1">
      <alignment horizontal="center" vertical="center" wrapText="1"/>
      <protection hidden="1"/>
    </xf>
    <xf numFmtId="0" fontId="31" fillId="0" borderId="59" xfId="0" applyFont="1" applyFill="1" applyBorder="1" applyAlignment="1" applyProtection="1">
      <alignment horizontal="center" vertical="center" wrapText="1"/>
      <protection hidden="1"/>
    </xf>
    <xf numFmtId="0" fontId="31" fillId="0" borderId="76" xfId="0" applyFont="1" applyFill="1" applyBorder="1" applyAlignment="1" applyProtection="1">
      <alignment horizontal="center" vertical="center" wrapText="1"/>
      <protection hidden="1"/>
    </xf>
    <xf numFmtId="167" fontId="5" fillId="3" borderId="59" xfId="29" applyNumberFormat="1" applyFont="1" applyFill="1" applyBorder="1" applyAlignment="1" applyProtection="1">
      <alignment horizontal="center" vertical="center"/>
      <protection hidden="1"/>
    </xf>
    <xf numFmtId="167" fontId="5" fillId="3" borderId="76" xfId="29" applyNumberFormat="1" applyFont="1" applyFill="1" applyBorder="1" applyAlignment="1" applyProtection="1">
      <alignment horizontal="center" vertical="center"/>
      <protection hidden="1"/>
    </xf>
    <xf numFmtId="167" fontId="5" fillId="3" borderId="53" xfId="29" applyNumberFormat="1" applyFont="1" applyFill="1" applyBorder="1" applyAlignment="1" applyProtection="1">
      <alignment horizontal="center" vertical="center"/>
      <protection hidden="1"/>
    </xf>
    <xf numFmtId="167" fontId="5" fillId="3" borderId="0" xfId="29" applyNumberFormat="1" applyFont="1" applyFill="1" applyBorder="1" applyAlignment="1" applyProtection="1">
      <alignment horizontal="center" vertical="center"/>
      <protection hidden="1"/>
    </xf>
    <xf numFmtId="0" fontId="23" fillId="0" borderId="59" xfId="0" applyFont="1" applyFill="1" applyBorder="1" applyAlignment="1" applyProtection="1">
      <alignment horizontal="center" vertical="center"/>
      <protection hidden="1"/>
    </xf>
    <xf numFmtId="0" fontId="23" fillId="0" borderId="76" xfId="0" applyFont="1" applyFill="1" applyBorder="1" applyAlignment="1" applyProtection="1">
      <alignment horizontal="center" vertical="center"/>
      <protection hidden="1"/>
    </xf>
    <xf numFmtId="0" fontId="66" fillId="0" borderId="77" xfId="0" applyFont="1" applyBorder="1" applyAlignment="1" applyProtection="1">
      <alignment horizontal="center" vertical="center" wrapText="1"/>
      <protection hidden="1"/>
    </xf>
    <xf numFmtId="0" fontId="66" fillId="0" borderId="61" xfId="0" applyFont="1" applyBorder="1" applyAlignment="1" applyProtection="1">
      <alignment horizontal="center" vertical="center" wrapText="1"/>
      <protection hidden="1"/>
    </xf>
    <xf numFmtId="2" fontId="23" fillId="3" borderId="40" xfId="0" applyNumberFormat="1" applyFont="1" applyFill="1" applyBorder="1" applyAlignment="1" applyProtection="1">
      <alignment horizontal="center" vertical="center" wrapText="1"/>
      <protection hidden="1"/>
    </xf>
    <xf numFmtId="2" fontId="23" fillId="3" borderId="41" xfId="0" applyNumberFormat="1" applyFont="1" applyFill="1" applyBorder="1" applyAlignment="1" applyProtection="1">
      <alignment horizontal="center" vertical="center" wrapText="1"/>
      <protection hidden="1"/>
    </xf>
    <xf numFmtId="2" fontId="23" fillId="3" borderId="42" xfId="0" applyNumberFormat="1" applyFont="1" applyFill="1" applyBorder="1" applyAlignment="1" applyProtection="1">
      <alignment horizontal="center" vertical="center" wrapText="1"/>
      <protection hidden="1"/>
    </xf>
    <xf numFmtId="2" fontId="24" fillId="0" borderId="59" xfId="0" applyNumberFormat="1" applyFont="1" applyFill="1" applyBorder="1" applyAlignment="1" applyProtection="1">
      <alignment horizontal="center" vertical="center" wrapText="1"/>
      <protection hidden="1"/>
    </xf>
    <xf numFmtId="2" fontId="24" fillId="0" borderId="76" xfId="0" applyNumberFormat="1" applyFont="1" applyFill="1" applyBorder="1" applyAlignment="1" applyProtection="1">
      <alignment horizontal="center" vertical="center" wrapText="1"/>
      <protection hidden="1"/>
    </xf>
    <xf numFmtId="2" fontId="24" fillId="0" borderId="53" xfId="0" applyNumberFormat="1" applyFont="1" applyFill="1" applyBorder="1" applyAlignment="1" applyProtection="1">
      <alignment horizontal="center" vertical="center" wrapText="1"/>
      <protection hidden="1"/>
    </xf>
    <xf numFmtId="2" fontId="23" fillId="0" borderId="40" xfId="0" applyNumberFormat="1" applyFont="1" applyFill="1" applyBorder="1" applyAlignment="1" applyProtection="1">
      <alignment horizontal="center" vertical="center" wrapText="1"/>
      <protection hidden="1"/>
    </xf>
    <xf numFmtId="2" fontId="23" fillId="0" borderId="41" xfId="0" applyNumberFormat="1" applyFont="1" applyFill="1" applyBorder="1" applyAlignment="1" applyProtection="1">
      <alignment horizontal="center" vertical="center" wrapText="1"/>
      <protection hidden="1"/>
    </xf>
    <xf numFmtId="2" fontId="23" fillId="0" borderId="42" xfId="0" applyNumberFormat="1" applyFont="1" applyFill="1" applyBorder="1" applyAlignment="1" applyProtection="1">
      <alignment horizontal="center" vertical="center" wrapText="1"/>
      <protection hidden="1"/>
    </xf>
    <xf numFmtId="2" fontId="23" fillId="0" borderId="43" xfId="0" applyNumberFormat="1" applyFont="1" applyFill="1" applyBorder="1" applyAlignment="1" applyProtection="1">
      <alignment horizontal="center" vertical="center" wrapText="1"/>
      <protection hidden="1"/>
    </xf>
    <xf numFmtId="2" fontId="23" fillId="0" borderId="63" xfId="0" applyNumberFormat="1" applyFont="1" applyFill="1" applyBorder="1" applyAlignment="1" applyProtection="1">
      <alignment horizontal="center" vertical="center" wrapText="1"/>
      <protection hidden="1"/>
    </xf>
    <xf numFmtId="2" fontId="24" fillId="0" borderId="55" xfId="0" applyNumberFormat="1" applyFont="1" applyFill="1" applyBorder="1" applyAlignment="1" applyProtection="1">
      <alignment horizontal="center" vertical="center" wrapText="1"/>
      <protection hidden="1"/>
    </xf>
    <xf numFmtId="2" fontId="24" fillId="0" borderId="64" xfId="0" applyNumberFormat="1" applyFont="1" applyFill="1" applyBorder="1" applyAlignment="1" applyProtection="1">
      <alignment horizontal="center" vertical="center" wrapText="1"/>
      <protection hidden="1"/>
    </xf>
    <xf numFmtId="2" fontId="24" fillId="0" borderId="68" xfId="0" applyNumberFormat="1" applyFont="1" applyFill="1" applyBorder="1" applyAlignment="1" applyProtection="1">
      <alignment horizontal="center" vertical="center" wrapText="1"/>
      <protection hidden="1"/>
    </xf>
    <xf numFmtId="2" fontId="24" fillId="0" borderId="26" xfId="0" applyNumberFormat="1" applyFont="1" applyFill="1" applyBorder="1" applyAlignment="1" applyProtection="1">
      <alignment horizontal="center" vertical="center" wrapText="1"/>
      <protection hidden="1"/>
    </xf>
    <xf numFmtId="2" fontId="24" fillId="0" borderId="25" xfId="0" applyNumberFormat="1" applyFont="1" applyFill="1" applyBorder="1" applyAlignment="1" applyProtection="1">
      <alignment horizontal="center" vertical="center" wrapText="1"/>
      <protection hidden="1"/>
    </xf>
    <xf numFmtId="2" fontId="24" fillId="0" borderId="70" xfId="0" applyNumberFormat="1" applyFont="1" applyFill="1" applyBorder="1" applyAlignment="1" applyProtection="1">
      <alignment horizontal="center" vertical="center" wrapText="1"/>
      <protection hidden="1"/>
    </xf>
    <xf numFmtId="0" fontId="23" fillId="0" borderId="53" xfId="0" applyFont="1" applyFill="1" applyBorder="1" applyAlignment="1" applyProtection="1">
      <alignment horizontal="center" vertical="center"/>
      <protection hidden="1"/>
    </xf>
    <xf numFmtId="2" fontId="24" fillId="0" borderId="56" xfId="0" applyNumberFormat="1" applyFont="1" applyFill="1" applyBorder="1" applyAlignment="1" applyProtection="1">
      <alignment horizontal="center" vertical="center" wrapText="1"/>
      <protection hidden="1"/>
    </xf>
    <xf numFmtId="2" fontId="24" fillId="0" borderId="6" xfId="0" applyNumberFormat="1" applyFont="1" applyFill="1" applyBorder="1" applyAlignment="1" applyProtection="1">
      <alignment horizontal="center" vertical="center" wrapText="1"/>
      <protection hidden="1"/>
    </xf>
    <xf numFmtId="2" fontId="24" fillId="0" borderId="5" xfId="0" applyNumberFormat="1" applyFont="1" applyFill="1" applyBorder="1" applyAlignment="1" applyProtection="1">
      <alignment horizontal="center" vertical="center" wrapText="1"/>
      <protection hidden="1"/>
    </xf>
    <xf numFmtId="0" fontId="79" fillId="3" borderId="0" xfId="0" applyFont="1" applyFill="1" applyAlignment="1" applyProtection="1">
      <alignment horizontal="center" vertical="center" wrapText="1"/>
      <protection hidden="1"/>
    </xf>
    <xf numFmtId="0" fontId="79" fillId="3" borderId="0" xfId="0" applyFont="1" applyFill="1" applyAlignment="1" applyProtection="1">
      <alignment horizontal="center" vertical="center"/>
      <protection hidden="1"/>
    </xf>
    <xf numFmtId="0" fontId="23" fillId="17" borderId="3" xfId="0" applyFont="1" applyFill="1" applyBorder="1" applyAlignment="1" applyProtection="1">
      <alignment horizontal="center" vertical="center" wrapText="1" shrinkToFit="1"/>
      <protection hidden="1"/>
    </xf>
    <xf numFmtId="0" fontId="23" fillId="17" borderId="4" xfId="0" applyFont="1" applyFill="1" applyBorder="1" applyAlignment="1" applyProtection="1">
      <alignment horizontal="center" vertical="center" wrapText="1" shrinkToFit="1"/>
      <protection hidden="1"/>
    </xf>
    <xf numFmtId="0" fontId="23" fillId="17" borderId="37" xfId="0" applyFont="1" applyFill="1" applyBorder="1" applyAlignment="1" applyProtection="1">
      <alignment horizontal="center" vertical="center" wrapText="1" shrinkToFit="1"/>
      <protection hidden="1"/>
    </xf>
    <xf numFmtId="0" fontId="23" fillId="17" borderId="45" xfId="0" applyFont="1" applyFill="1" applyBorder="1" applyAlignment="1" applyProtection="1">
      <alignment horizontal="center" vertical="center" wrapText="1" shrinkToFit="1"/>
      <protection hidden="1"/>
    </xf>
    <xf numFmtId="0" fontId="23" fillId="17" borderId="35" xfId="0" applyFont="1" applyFill="1" applyBorder="1" applyAlignment="1" applyProtection="1">
      <alignment horizontal="center" vertical="center" wrapText="1" shrinkToFit="1"/>
      <protection hidden="1"/>
    </xf>
    <xf numFmtId="0" fontId="23" fillId="17" borderId="7" xfId="0" applyFont="1" applyFill="1" applyBorder="1" applyAlignment="1" applyProtection="1">
      <alignment horizontal="center" vertical="center" wrapText="1" shrinkToFit="1"/>
      <protection hidden="1"/>
    </xf>
    <xf numFmtId="0" fontId="23" fillId="17" borderId="1" xfId="0" applyFont="1" applyFill="1" applyBorder="1" applyAlignment="1" applyProtection="1">
      <alignment horizontal="center" vertical="center" wrapText="1" shrinkToFit="1"/>
      <protection hidden="1"/>
    </xf>
    <xf numFmtId="0" fontId="23" fillId="17" borderId="30" xfId="0" applyFont="1" applyFill="1" applyBorder="1" applyAlignment="1" applyProtection="1">
      <alignment horizontal="center" vertical="center" wrapText="1" shrinkToFit="1"/>
      <protection hidden="1"/>
    </xf>
    <xf numFmtId="0" fontId="23" fillId="17" borderId="2" xfId="0" applyFont="1" applyFill="1" applyBorder="1" applyAlignment="1" applyProtection="1">
      <alignment horizontal="center" vertical="center" wrapText="1" shrinkToFit="1"/>
      <protection hidden="1"/>
    </xf>
    <xf numFmtId="0" fontId="23" fillId="17" borderId="8" xfId="0" applyFont="1" applyFill="1" applyBorder="1" applyAlignment="1" applyProtection="1">
      <alignment horizontal="center" vertical="center" wrapText="1" shrinkToFit="1"/>
      <protection hidden="1"/>
    </xf>
    <xf numFmtId="0" fontId="23" fillId="17" borderId="54" xfId="0" applyFont="1" applyFill="1" applyBorder="1" applyAlignment="1" applyProtection="1">
      <alignment horizontal="center" vertical="center" wrapText="1" shrinkToFit="1"/>
      <protection hidden="1"/>
    </xf>
    <xf numFmtId="0" fontId="0" fillId="2" borderId="25" xfId="0" applyFill="1" applyBorder="1" applyAlignment="1" applyProtection="1">
      <alignment horizontal="center" vertical="center"/>
      <protection hidden="1"/>
    </xf>
    <xf numFmtId="0" fontId="0" fillId="2" borderId="65" xfId="0" applyFill="1" applyBorder="1" applyAlignment="1" applyProtection="1">
      <alignment horizontal="center" vertical="center"/>
      <protection hidden="1"/>
    </xf>
    <xf numFmtId="0" fontId="0" fillId="2" borderId="66" xfId="0" applyFill="1" applyBorder="1" applyAlignment="1" applyProtection="1">
      <alignment horizontal="center" vertical="center"/>
      <protection hidden="1"/>
    </xf>
    <xf numFmtId="0" fontId="0" fillId="0" borderId="25" xfId="0" applyBorder="1" applyAlignment="1" applyProtection="1">
      <alignment horizontal="center"/>
      <protection hidden="1"/>
    </xf>
    <xf numFmtId="0" fontId="54" fillId="0" borderId="0" xfId="0" applyFont="1" applyAlignment="1" applyProtection="1">
      <alignment horizontal="center" vertical="center"/>
      <protection hidden="1"/>
    </xf>
  </cellXfs>
  <cellStyles count="38">
    <cellStyle name="Insatisfaisant" xfId="33" builtinId="27"/>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35" builtinId="8"/>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Neutre" xfId="34" builtinId="28"/>
    <cellStyle name="Normal" xfId="0" builtinId="0"/>
    <cellStyle name="Normal 2" xfId="31" xr:uid="{00000000-0005-0000-0000-000020000000}"/>
    <cellStyle name="Normal 3" xfId="30" xr:uid="{00000000-0005-0000-0000-000021000000}"/>
    <cellStyle name="Normal 3 2" xfId="36" xr:uid="{00000000-0005-0000-0000-000022000000}"/>
    <cellStyle name="Normal 3 3" xfId="37" xr:uid="{254BFD53-E8AA-4A01-B9A7-CF0093A42718}"/>
    <cellStyle name="Pourcentage" xfId="29" builtinId="5"/>
    <cellStyle name="Satisfaisant" xfId="32" builtinId="26"/>
  </cellStyles>
  <dxfs count="5750">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ont>
        <color theme="0"/>
      </font>
    </dxf>
    <dxf>
      <font>
        <color theme="0"/>
      </font>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FF0000"/>
      </font>
    </dxf>
    <dxf>
      <font>
        <color rgb="FF00B050"/>
      </font>
    </dxf>
    <dxf>
      <font>
        <color rgb="FFFF0000"/>
      </font>
    </dxf>
    <dxf>
      <font>
        <color rgb="FF00B050"/>
      </font>
    </dxf>
    <dxf>
      <font>
        <color rgb="FF00B050"/>
      </font>
    </dxf>
    <dxf>
      <font>
        <color rgb="FF00B050"/>
      </font>
    </dxf>
    <dxf>
      <font>
        <color rgb="FFFF000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dxf>
    <dxf>
      <font>
        <color rgb="FF00B050"/>
      </font>
    </dxf>
    <dxf>
      <font>
        <color rgb="FF00B050"/>
      </font>
    </dxf>
    <dxf>
      <font>
        <color rgb="FFFF0000"/>
      </font>
    </dxf>
    <dxf>
      <font>
        <color rgb="FF00B050"/>
      </font>
    </dxf>
    <dxf>
      <font>
        <color rgb="FF00B050"/>
      </font>
    </dxf>
    <dxf>
      <font>
        <color rgb="FFFF0000"/>
      </font>
    </dxf>
    <dxf>
      <font>
        <color rgb="FF00B050"/>
      </font>
    </dxf>
    <dxf>
      <font>
        <color rgb="FF00B050"/>
      </font>
    </dxf>
    <dxf>
      <font>
        <color theme="9" tint="-0.24994659260841701"/>
      </font>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ill>
        <patternFill>
          <bgColor theme="6" tint="0.79998168889431442"/>
        </patternFill>
      </fill>
    </dxf>
    <dxf>
      <font>
        <color theme="9" tint="0.79998168889431442"/>
      </font>
      <fill>
        <patternFill patternType="solid">
          <bgColor theme="9" tint="0.7999816888943144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ont>
        <color rgb="FF006100"/>
      </font>
      <fill>
        <patternFill>
          <bgColor rgb="FFC6EFCE"/>
        </patternFill>
      </fill>
    </dxf>
    <dxf>
      <font>
        <color theme="9" tint="-0.499984740745262"/>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ont>
        <b/>
        <i val="0"/>
        <color rgb="FFFF000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5" tint="0.39994506668294322"/>
        </patternFill>
      </fill>
    </dxf>
    <dxf>
      <fill>
        <patternFill>
          <bgColor theme="9" tint="0.39994506668294322"/>
        </patternFill>
      </fill>
    </dxf>
    <dxf>
      <fill>
        <patternFill>
          <bgColor theme="5" tint="0.59996337778862885"/>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ont>
        <color theme="0"/>
      </font>
      <fill>
        <patternFill>
          <bgColor theme="0"/>
        </patternFill>
      </fill>
      <border>
        <left/>
        <right/>
        <top/>
        <bottom/>
      </border>
    </dxf>
    <dxf>
      <fill>
        <patternFill>
          <bgColor theme="6" tint="0.79998168889431442"/>
        </patternFill>
      </fill>
    </dxf>
    <dxf>
      <fill>
        <patternFill>
          <bgColor rgb="FFFFFFCC"/>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6" tint="0.79998168889431442"/>
      </font>
      <fill>
        <patternFill>
          <bgColor theme="6" tint="0.79998168889431442"/>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theme="0"/>
      </font>
      <fill>
        <patternFill>
          <bgColor theme="0"/>
        </patternFill>
      </fill>
    </dxf>
    <dxf>
      <font>
        <color theme="6" tint="0.79998168889431442"/>
      </font>
      <fill>
        <patternFill>
          <bgColor theme="6" tint="0.79998168889431442"/>
        </patternFill>
      </fill>
    </dxf>
    <dxf>
      <font>
        <color rgb="FF9C5700"/>
      </font>
      <fill>
        <patternFill>
          <bgColor rgb="FFFFEB9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ont>
        <color theme="9" tint="0.79998168889431442"/>
      </font>
    </dxf>
    <dxf>
      <font>
        <color rgb="FF9C0006"/>
      </font>
      <fill>
        <patternFill>
          <bgColor rgb="FFFFC7CE"/>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theme="5" tint="0.39994506668294322"/>
        </patternFill>
      </fill>
    </dxf>
    <dxf>
      <fill>
        <patternFill>
          <bgColor theme="9" tint="0.39994506668294322"/>
        </patternFill>
      </fill>
    </dxf>
    <dxf>
      <fill>
        <patternFill>
          <bgColor theme="5" tint="0.59996337778862885"/>
        </patternFill>
      </fill>
    </dxf>
    <dxf>
      <fill>
        <patternFill>
          <bgColor rgb="FFFF3300"/>
        </patternFill>
      </fill>
    </dxf>
    <dxf>
      <fill>
        <patternFill>
          <bgColor theme="5" tint="0.39994506668294322"/>
        </patternFill>
      </fill>
    </dxf>
    <dxf>
      <fill>
        <patternFill>
          <bgColor theme="9" tint="0.39994506668294322"/>
        </patternFill>
      </fill>
    </dxf>
    <dxf>
      <fill>
        <patternFill>
          <bgColor theme="5" tint="0.59996337778862885"/>
        </patternFill>
      </fill>
    </dxf>
    <dxf>
      <font>
        <color auto="1"/>
      </font>
      <fill>
        <patternFill>
          <bgColor theme="5" tint="0.39994506668294322"/>
        </patternFill>
      </fill>
    </dxf>
    <dxf>
      <fill>
        <patternFill>
          <bgColor theme="9" tint="0.39994506668294322"/>
        </patternFill>
      </fill>
    </dxf>
    <dxf>
      <fill>
        <patternFill>
          <bgColor theme="5" tint="0.59996337778862885"/>
        </patternFill>
      </fill>
    </dxf>
    <dxf>
      <font>
        <b/>
        <i val="0"/>
        <color theme="1" tint="4.9989318521683403E-2"/>
      </font>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
      <font>
        <b/>
        <i val="0"/>
        <color theme="1" tint="4.9989318521683403E-2"/>
      </font>
    </dxf>
    <dxf>
      <fill>
        <patternFill>
          <bgColor theme="5" tint="0.39994506668294322"/>
        </patternFill>
      </fill>
    </dxf>
    <dxf>
      <fill>
        <patternFill>
          <bgColor theme="5"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ill>
        <patternFill>
          <bgColor theme="9" tint="0.39994506668294322"/>
        </patternFill>
      </fill>
    </dxf>
  </dxfs>
  <tableStyles count="0" defaultTableStyle="TableStyleMedium2" defaultPivotStyle="PivotStyleLight16"/>
  <colors>
    <mruColors>
      <color rgb="FFFFFFCC"/>
      <color rgb="FFFF3300"/>
      <color rgb="FFFFFF66"/>
      <color rgb="FFFFEB9C"/>
      <color rgb="FFFFCC99"/>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100965</xdr:colOff>
      <xdr:row>119</xdr:row>
      <xdr:rowOff>24350</xdr:rowOff>
    </xdr:from>
    <xdr:ext cx="167640" cy="167640"/>
    <xdr:pic>
      <xdr:nvPicPr>
        <xdr:cNvPr id="2" name="Image 1" descr="Gemoji image for :warni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 y="21998525"/>
          <a:ext cx="167640" cy="167640"/>
        </a:xfrm>
        <a:prstGeom prst="rect">
          <a:avLst/>
        </a:prstGeom>
        <a:noFill/>
        <a:ln>
          <a:noFill/>
        </a:ln>
      </xdr:spPr>
    </xdr:pic>
    <xdr:clientData/>
  </xdr:oneCellAnchor>
  <xdr:oneCellAnchor>
    <xdr:from>
      <xdr:col>2</xdr:col>
      <xdr:colOff>342900</xdr:colOff>
      <xdr:row>2</xdr:row>
      <xdr:rowOff>0</xdr:rowOff>
    </xdr:from>
    <xdr:ext cx="559567" cy="971463"/>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6900" y="323850"/>
          <a:ext cx="559567" cy="971463"/>
        </a:xfrm>
        <a:prstGeom prst="rect">
          <a:avLst/>
        </a:prstGeom>
      </xdr:spPr>
    </xdr:pic>
    <xdr:clientData/>
  </xdr:oneCellAnchor>
  <xdr:twoCellAnchor>
    <xdr:from>
      <xdr:col>7</xdr:col>
      <xdr:colOff>42178</xdr:colOff>
      <xdr:row>32</xdr:row>
      <xdr:rowOff>19977</xdr:rowOff>
    </xdr:from>
    <xdr:to>
      <xdr:col>9</xdr:col>
      <xdr:colOff>2297674</xdr:colOff>
      <xdr:row>35</xdr:row>
      <xdr:rowOff>19977</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5062413" y="5992712"/>
          <a:ext cx="4093261" cy="672353"/>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000" b="1">
              <a:solidFill>
                <a:schemeClr val="tx2"/>
              </a:solidFill>
            </a:rPr>
            <a:t>Ces 2 onglets doivent être vérifiés par la direction avant tout envoi à l'OAJE</a:t>
          </a:r>
        </a:p>
      </xdr:txBody>
    </xdr:sp>
    <xdr:clientData/>
  </xdr:twoCellAnchor>
  <xdr:twoCellAnchor>
    <xdr:from>
      <xdr:col>6</xdr:col>
      <xdr:colOff>704875</xdr:colOff>
      <xdr:row>32</xdr:row>
      <xdr:rowOff>113339</xdr:rowOff>
    </xdr:from>
    <xdr:to>
      <xdr:col>6</xdr:col>
      <xdr:colOff>838201</xdr:colOff>
      <xdr:row>34</xdr:row>
      <xdr:rowOff>57150</xdr:rowOff>
    </xdr:to>
    <xdr:sp macro="" textlink="">
      <xdr:nvSpPr>
        <xdr:cNvPr id="5" name="Accolade fermante 4">
          <a:extLst>
            <a:ext uri="{FF2B5EF4-FFF2-40B4-BE49-F238E27FC236}">
              <a16:creationId xmlns:a16="http://schemas.microsoft.com/office/drawing/2014/main" id="{00000000-0008-0000-0000-000005000000}"/>
            </a:ext>
          </a:extLst>
        </xdr:cNvPr>
        <xdr:cNvSpPr/>
      </xdr:nvSpPr>
      <xdr:spPr>
        <a:xfrm>
          <a:off x="4733950" y="6399839"/>
          <a:ext cx="133326" cy="401011"/>
        </a:xfrm>
        <a:prstGeom prst="rightBrace">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clientData/>
  </xdr:twoCellAnchor>
  <xdr:twoCellAnchor editAs="oneCell">
    <xdr:from>
      <xdr:col>5</xdr:col>
      <xdr:colOff>168461</xdr:colOff>
      <xdr:row>34</xdr:row>
      <xdr:rowOff>209549</xdr:rowOff>
    </xdr:from>
    <xdr:to>
      <xdr:col>6</xdr:col>
      <xdr:colOff>68789</xdr:colOff>
      <xdr:row>37</xdr:row>
      <xdr:rowOff>113632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3721286" y="6953249"/>
          <a:ext cx="376578" cy="5898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9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A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B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C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D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E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F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10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61</xdr:col>
      <xdr:colOff>193308</xdr:colOff>
      <xdr:row>1</xdr:row>
      <xdr:rowOff>120935</xdr:rowOff>
    </xdr:from>
    <xdr:to>
      <xdr:col>62</xdr:col>
      <xdr:colOff>282576</xdr:colOff>
      <xdr:row>7</xdr:row>
      <xdr:rowOff>78615</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958" y="282860"/>
          <a:ext cx="663942" cy="11006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176731</xdr:colOff>
      <xdr:row>1</xdr:row>
      <xdr:rowOff>120831</xdr:rowOff>
    </xdr:from>
    <xdr:to>
      <xdr:col>2</xdr:col>
      <xdr:colOff>249661</xdr:colOff>
      <xdr:row>7</xdr:row>
      <xdr:rowOff>92822</xdr:rowOff>
    </xdr:to>
    <xdr:pic>
      <xdr:nvPicPr>
        <xdr:cNvPr id="10" name="Imag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3260" y="277713"/>
          <a:ext cx="655636" cy="1111816"/>
        </a:xfrm>
        <a:prstGeom prst="rect">
          <a:avLst/>
        </a:prstGeom>
      </xdr:spPr>
    </xdr:pic>
    <xdr:clientData/>
  </xdr:twoCellAnchor>
  <xdr:twoCellAnchor>
    <xdr:from>
      <xdr:col>14</xdr:col>
      <xdr:colOff>369795</xdr:colOff>
      <xdr:row>9</xdr:row>
      <xdr:rowOff>44824</xdr:rowOff>
    </xdr:from>
    <xdr:to>
      <xdr:col>14</xdr:col>
      <xdr:colOff>3944471</xdr:colOff>
      <xdr:row>15</xdr:row>
      <xdr:rowOff>257736</xdr:rowOff>
    </xdr:to>
    <xdr:sp macro="" textlink="">
      <xdr:nvSpPr>
        <xdr:cNvPr id="4" name="Rectangle à coins arrondis 3">
          <a:extLst>
            <a:ext uri="{FF2B5EF4-FFF2-40B4-BE49-F238E27FC236}">
              <a16:creationId xmlns:a16="http://schemas.microsoft.com/office/drawing/2014/main" id="{00000000-0008-0000-1200-000004000000}"/>
            </a:ext>
          </a:extLst>
        </xdr:cNvPr>
        <xdr:cNvSpPr/>
      </xdr:nvSpPr>
      <xdr:spPr>
        <a:xfrm>
          <a:off x="11990295" y="2386853"/>
          <a:ext cx="3574676" cy="2308412"/>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r>
            <a:rPr lang="fr-CH" sz="1200" b="0">
              <a:solidFill>
                <a:srgbClr val="FF0000"/>
              </a:solidFill>
              <a:effectLst/>
              <a:latin typeface="+mn-lt"/>
              <a:ea typeface="+mn-ea"/>
              <a:cs typeface="+mn-cs"/>
            </a:rPr>
            <a:t>Attention: </a:t>
          </a:r>
          <a:endParaRPr lang="fr-CH" sz="1200" b="1">
            <a:solidFill>
              <a:srgbClr val="FF0000"/>
            </a:solidFill>
            <a:effectLst/>
            <a:latin typeface="+mn-lt"/>
            <a:ea typeface="+mn-ea"/>
            <a:cs typeface="+mn-cs"/>
          </a:endParaRPr>
        </a:p>
        <a:p>
          <a:endParaRPr lang="fr-CH" sz="1200">
            <a:solidFill>
              <a:srgbClr val="FF0000"/>
            </a:solidFill>
            <a:effectLst/>
          </a:endParaRPr>
        </a:p>
        <a:p>
          <a:r>
            <a:rPr lang="fr-CH" sz="1200" b="0" baseline="0">
              <a:solidFill>
                <a:srgbClr val="FF0000"/>
              </a:solidFill>
              <a:effectLst/>
              <a:latin typeface="+mn-lt"/>
              <a:ea typeface="+mn-ea"/>
              <a:cs typeface="+mn-cs"/>
            </a:rPr>
            <a:t>Si un même employé travaille dans des groupes différents, le fichier ne contrôle pas d'éventuels chevauchements de planning.</a:t>
          </a:r>
        </a:p>
        <a:p>
          <a:endParaRPr lang="fr-CH" sz="1200" b="0" baseline="0">
            <a:solidFill>
              <a:srgbClr val="FF0000"/>
            </a:solidFill>
            <a:effectLst/>
            <a:latin typeface="+mn-lt"/>
            <a:ea typeface="+mn-ea"/>
            <a:cs typeface="+mn-cs"/>
          </a:endParaRPr>
        </a:p>
        <a:p>
          <a:r>
            <a:rPr lang="fr-CH" sz="1200" b="0">
              <a:solidFill>
                <a:srgbClr val="FF0000"/>
              </a:solidFill>
              <a:effectLst/>
              <a:latin typeface="+mn-lt"/>
              <a:ea typeface="+mn-ea"/>
              <a:cs typeface="+mn-cs"/>
            </a:rPr>
            <a:t>Si</a:t>
          </a:r>
          <a:r>
            <a:rPr lang="fr-CH" sz="1200" b="0" baseline="0">
              <a:solidFill>
                <a:srgbClr val="FF0000"/>
              </a:solidFill>
              <a:effectLst/>
              <a:latin typeface="+mn-lt"/>
              <a:ea typeface="+mn-ea"/>
              <a:cs typeface="+mn-cs"/>
            </a:rPr>
            <a:t> un e</a:t>
          </a:r>
          <a:r>
            <a:rPr lang="fr-CH" sz="1200" b="0">
              <a:solidFill>
                <a:srgbClr val="FF0000"/>
              </a:solidFill>
              <a:effectLst/>
              <a:latin typeface="+mn-lt"/>
              <a:ea typeface="+mn-ea"/>
              <a:cs typeface="+mn-cs"/>
            </a:rPr>
            <a:t>mployé travaille dans des groupes différents </a:t>
          </a:r>
          <a:r>
            <a:rPr lang="fr-CH" sz="1200" b="1">
              <a:solidFill>
                <a:srgbClr val="FF0000"/>
              </a:solidFill>
              <a:effectLst/>
              <a:latin typeface="+mn-lt"/>
              <a:ea typeface="+mn-ea"/>
              <a:cs typeface="+mn-cs"/>
            </a:rPr>
            <a:t>le même jour</a:t>
          </a:r>
          <a:r>
            <a:rPr lang="fr-CH" sz="1200" b="0">
              <a:solidFill>
                <a:srgbClr val="FF0000"/>
              </a:solidFill>
              <a:effectLst/>
              <a:latin typeface="+mn-lt"/>
              <a:ea typeface="+mn-ea"/>
              <a:cs typeface="+mn-cs"/>
            </a:rPr>
            <a:t>,</a:t>
          </a:r>
          <a:r>
            <a:rPr lang="fr-CH" sz="1200" b="0" baseline="0">
              <a:solidFill>
                <a:srgbClr val="FF0000"/>
              </a:solidFill>
              <a:effectLst/>
              <a:latin typeface="+mn-lt"/>
              <a:ea typeface="+mn-ea"/>
              <a:cs typeface="+mn-cs"/>
            </a:rPr>
            <a:t> le check du temps "cumulé" max de présence auprès d'enfants n'est pas réalisé.</a:t>
          </a:r>
          <a:endParaRPr lang="fr-CH" sz="1200">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272490</xdr:colOff>
      <xdr:row>10</xdr:row>
      <xdr:rowOff>119742</xdr:rowOff>
    </xdr:from>
    <xdr:to>
      <xdr:col>12</xdr:col>
      <xdr:colOff>3820885</xdr:colOff>
      <xdr:row>16</xdr:row>
      <xdr:rowOff>28575</xdr:rowOff>
    </xdr:to>
    <xdr:sp macro="" textlink="">
      <xdr:nvSpPr>
        <xdr:cNvPr id="13" name="Rectangle à coins arrondis 12">
          <a:extLst>
            <a:ext uri="{FF2B5EF4-FFF2-40B4-BE49-F238E27FC236}">
              <a16:creationId xmlns:a16="http://schemas.microsoft.com/office/drawing/2014/main" id="{00000000-0008-0000-0100-00000D000000}"/>
            </a:ext>
          </a:extLst>
        </xdr:cNvPr>
        <xdr:cNvSpPr/>
      </xdr:nvSpPr>
      <xdr:spPr>
        <a:xfrm>
          <a:off x="11864415" y="2758167"/>
          <a:ext cx="3548395" cy="2023383"/>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a:solidFill>
                <a:srgbClr val="FF0000"/>
              </a:solidFill>
            </a:rPr>
            <a:t>Formats de saisie:</a:t>
          </a:r>
        </a:p>
        <a:p>
          <a:pPr algn="l"/>
          <a:endParaRPr lang="fr-CH" sz="1200" b="0">
            <a:solidFill>
              <a:srgbClr val="FF0000"/>
            </a:solidFill>
          </a:endParaRPr>
        </a:p>
        <a:p>
          <a:pPr algn="l"/>
          <a:r>
            <a:rPr lang="fr-CH" sz="1200" b="0">
              <a:solidFill>
                <a:srgbClr val="FF0000"/>
              </a:solidFill>
            </a:rPr>
            <a:t>Les dates</a:t>
          </a:r>
          <a:r>
            <a:rPr lang="fr-CH" sz="1200" b="0" baseline="0">
              <a:solidFill>
                <a:srgbClr val="FF0000"/>
              </a:solidFill>
            </a:rPr>
            <a:t> se notent jj.mm.aaaa</a:t>
          </a:r>
          <a:endParaRPr lang="fr-CH" sz="1200" b="0">
            <a:solidFill>
              <a:srgbClr val="FF0000"/>
            </a:solidFill>
          </a:endParaRPr>
        </a:p>
        <a:p>
          <a:pPr algn="l"/>
          <a:endParaRPr lang="fr-CH" sz="1200" b="0">
            <a:solidFill>
              <a:srgbClr val="FF0000"/>
            </a:solidFill>
          </a:endParaRPr>
        </a:p>
        <a:p>
          <a:pPr algn="l"/>
          <a:r>
            <a:rPr lang="fr-CH" sz="1200" b="0">
              <a:solidFill>
                <a:srgbClr val="FF0000"/>
              </a:solidFill>
            </a:rPr>
            <a:t>Les heures se notent :</a:t>
          </a:r>
        </a:p>
        <a:p>
          <a:pPr marL="0" marR="0" lvl="0" indent="0" algn="l" defTabSz="914400" eaLnBrk="1" fontAlgn="auto" latinLnBrk="0" hangingPunct="1">
            <a:lnSpc>
              <a:spcPct val="100000"/>
            </a:lnSpc>
            <a:spcBef>
              <a:spcPts val="0"/>
            </a:spcBef>
            <a:spcAft>
              <a:spcPts val="0"/>
            </a:spcAft>
            <a:buClrTx/>
            <a:buSzTx/>
            <a:buFontTx/>
            <a:buNone/>
            <a:tabLst/>
            <a:defRPr/>
          </a:pPr>
          <a:r>
            <a:rPr lang="fr-CH" sz="1200" b="0">
              <a:solidFill>
                <a:srgbClr val="FF0000"/>
              </a:solidFill>
              <a:latin typeface="+mn-lt"/>
              <a:ea typeface="+mn-ea"/>
              <a:cs typeface="+mn-cs"/>
            </a:rPr>
            <a:t>   - 15' = 0.25</a:t>
          </a:r>
        </a:p>
        <a:p>
          <a:pPr marL="0" marR="0" lvl="0" indent="0" algn="l" defTabSz="914400" eaLnBrk="1" fontAlgn="auto" latinLnBrk="0" hangingPunct="1">
            <a:lnSpc>
              <a:spcPct val="100000"/>
            </a:lnSpc>
            <a:spcBef>
              <a:spcPts val="0"/>
            </a:spcBef>
            <a:spcAft>
              <a:spcPts val="0"/>
            </a:spcAft>
            <a:buClrTx/>
            <a:buSzTx/>
            <a:buFontTx/>
            <a:buNone/>
            <a:tabLst/>
            <a:defRPr/>
          </a:pPr>
          <a:r>
            <a:rPr lang="fr-CH" sz="1200" b="0">
              <a:solidFill>
                <a:srgbClr val="FF0000"/>
              </a:solidFill>
              <a:latin typeface="+mn-lt"/>
              <a:ea typeface="+mn-ea"/>
              <a:cs typeface="+mn-cs"/>
            </a:rPr>
            <a:t>   - 30' = 0.5</a:t>
          </a:r>
        </a:p>
        <a:p>
          <a:pPr algn="l"/>
          <a:r>
            <a:rPr lang="fr-CH" sz="1200" b="0">
              <a:solidFill>
                <a:srgbClr val="FF0000"/>
              </a:solidFill>
              <a:latin typeface="+mn-lt"/>
              <a:ea typeface="+mn-ea"/>
              <a:cs typeface="+mn-cs"/>
            </a:rPr>
            <a:t>   - 45' = 0.75</a:t>
          </a:r>
        </a:p>
        <a:p>
          <a:pPr algn="l"/>
          <a:r>
            <a:rPr lang="fr-CH" sz="1200" b="0">
              <a:solidFill>
                <a:srgbClr val="FF0000"/>
              </a:solidFill>
            </a:rPr>
            <a:t> Exemple: 41h30 s'écrit  </a:t>
          </a:r>
          <a:r>
            <a:rPr lang="fr-CH" sz="1200" b="1" u="sng">
              <a:solidFill>
                <a:srgbClr val="FF0000"/>
              </a:solidFill>
            </a:rPr>
            <a:t>41.5</a:t>
          </a:r>
        </a:p>
      </xdr:txBody>
    </xdr:sp>
    <xdr:clientData/>
  </xdr:twoCellAnchor>
  <xdr:twoCellAnchor>
    <xdr:from>
      <xdr:col>12</xdr:col>
      <xdr:colOff>293523</xdr:colOff>
      <xdr:row>16</xdr:row>
      <xdr:rowOff>361566</xdr:rowOff>
    </xdr:from>
    <xdr:to>
      <xdr:col>12</xdr:col>
      <xdr:colOff>3922939</xdr:colOff>
      <xdr:row>21</xdr:row>
      <xdr:rowOff>28575</xdr:rowOff>
    </xdr:to>
    <xdr:sp macro="" textlink="">
      <xdr:nvSpPr>
        <xdr:cNvPr id="15" name="Rectangle à coins arrondis 14">
          <a:extLst>
            <a:ext uri="{FF2B5EF4-FFF2-40B4-BE49-F238E27FC236}">
              <a16:creationId xmlns:a16="http://schemas.microsoft.com/office/drawing/2014/main" id="{00000000-0008-0000-0100-00000F000000}"/>
            </a:ext>
          </a:extLst>
        </xdr:cNvPr>
        <xdr:cNvSpPr/>
      </xdr:nvSpPr>
      <xdr:spPr>
        <a:xfrm>
          <a:off x="11885448" y="5114541"/>
          <a:ext cx="3629416" cy="1267209"/>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des fonctions : </a:t>
          </a:r>
        </a:p>
        <a:p>
          <a:pPr algn="l"/>
          <a:r>
            <a:rPr lang="fr-CH" sz="1200" b="0" u="none" baseline="0">
              <a:solidFill>
                <a:srgbClr val="FF0000"/>
              </a:solidFill>
            </a:rPr>
            <a:t>  - </a:t>
          </a:r>
          <a:r>
            <a:rPr lang="fr-CH" sz="1200" b="0" u="none">
              <a:solidFill>
                <a:srgbClr val="FF0000"/>
              </a:solidFill>
            </a:rPr>
            <a:t>EDE: éducateur/-trice</a:t>
          </a:r>
          <a:r>
            <a:rPr lang="fr-CH" sz="1200" b="0" u="none" baseline="0">
              <a:solidFill>
                <a:srgbClr val="FF0000"/>
              </a:solidFill>
            </a:rPr>
            <a:t> de l'enfance</a:t>
          </a:r>
        </a:p>
        <a:p>
          <a:pPr algn="l"/>
          <a:r>
            <a:rPr lang="fr-CH" sz="1200" b="0" u="none" baseline="0">
              <a:solidFill>
                <a:srgbClr val="FF0000"/>
              </a:solidFill>
            </a:rPr>
            <a:t>  - ASE: assistant/-e socio-éducatif/-ve</a:t>
          </a:r>
        </a:p>
        <a:p>
          <a:pPr algn="l"/>
          <a:r>
            <a:rPr lang="fr-CH" sz="1200" b="0" u="none" baseline="0">
              <a:solidFill>
                <a:srgbClr val="FF0000"/>
              </a:solidFill>
            </a:rPr>
            <a:t>  - APE: autre presonnel encadrant</a:t>
          </a:r>
          <a:endParaRPr lang="fr-CH" sz="1200" b="1" u="none">
            <a:solidFill>
              <a:srgbClr val="FF0000"/>
            </a:solidFill>
          </a:endParaRPr>
        </a:p>
      </xdr:txBody>
    </xdr:sp>
    <xdr:clientData/>
  </xdr:twoCellAnchor>
  <xdr:twoCellAnchor editAs="oneCell">
    <xdr:from>
      <xdr:col>2</xdr:col>
      <xdr:colOff>327660</xdr:colOff>
      <xdr:row>2</xdr:row>
      <xdr:rowOff>38100</xdr:rowOff>
    </xdr:from>
    <xdr:to>
      <xdr:col>3</xdr:col>
      <xdr:colOff>314750</xdr:colOff>
      <xdr:row>7</xdr:row>
      <xdr:rowOff>123005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 y="365760"/>
          <a:ext cx="575100" cy="97200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28575</xdr:colOff>
          <xdr:row>80</xdr:row>
          <xdr:rowOff>9525</xdr:rowOff>
        </xdr:from>
        <xdr:to>
          <xdr:col>1</xdr:col>
          <xdr:colOff>257175</xdr:colOff>
          <xdr:row>81</xdr:row>
          <xdr:rowOff>47625</xdr:rowOff>
        </xdr:to>
        <xdr:sp macro="" textlink="">
          <xdr:nvSpPr>
            <xdr:cNvPr id="93226" name="Check Box 42" hidden="1">
              <a:extLst>
                <a:ext uri="{63B3BB69-23CF-44E3-9099-C40C66FF867C}">
                  <a14:compatExt spid="_x0000_s93226"/>
                </a:ext>
                <a:ext uri="{FF2B5EF4-FFF2-40B4-BE49-F238E27FC236}">
                  <a16:creationId xmlns:a16="http://schemas.microsoft.com/office/drawing/2014/main" id="{00000000-0008-0000-0100-00002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20</xdr:row>
          <xdr:rowOff>9525</xdr:rowOff>
        </xdr:from>
        <xdr:to>
          <xdr:col>10</xdr:col>
          <xdr:colOff>1181100</xdr:colOff>
          <xdr:row>20</xdr:row>
          <xdr:rowOff>228600</xdr:rowOff>
        </xdr:to>
        <xdr:sp macro="" textlink="">
          <xdr:nvSpPr>
            <xdr:cNvPr id="93228" name="Check Box 44" hidden="1">
              <a:extLst>
                <a:ext uri="{63B3BB69-23CF-44E3-9099-C40C66FF867C}">
                  <a14:compatExt spid="_x0000_s93228"/>
                </a:ext>
                <a:ext uri="{FF2B5EF4-FFF2-40B4-BE49-F238E27FC236}">
                  <a16:creationId xmlns:a16="http://schemas.microsoft.com/office/drawing/2014/main" id="{00000000-0008-0000-0100-00002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21</xdr:row>
          <xdr:rowOff>9525</xdr:rowOff>
        </xdr:from>
        <xdr:to>
          <xdr:col>10</xdr:col>
          <xdr:colOff>1181100</xdr:colOff>
          <xdr:row>21</xdr:row>
          <xdr:rowOff>228600</xdr:rowOff>
        </xdr:to>
        <xdr:sp macro="" textlink="">
          <xdr:nvSpPr>
            <xdr:cNvPr id="93229" name="Check Box 45" hidden="1">
              <a:extLst>
                <a:ext uri="{63B3BB69-23CF-44E3-9099-C40C66FF867C}">
                  <a14:compatExt spid="_x0000_s93229"/>
                </a:ext>
                <a:ext uri="{FF2B5EF4-FFF2-40B4-BE49-F238E27FC236}">
                  <a16:creationId xmlns:a16="http://schemas.microsoft.com/office/drawing/2014/main" id="{00000000-0008-0000-0100-00002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22</xdr:row>
          <xdr:rowOff>9525</xdr:rowOff>
        </xdr:from>
        <xdr:to>
          <xdr:col>10</xdr:col>
          <xdr:colOff>1181100</xdr:colOff>
          <xdr:row>22</xdr:row>
          <xdr:rowOff>228600</xdr:rowOff>
        </xdr:to>
        <xdr:sp macro="" textlink="">
          <xdr:nvSpPr>
            <xdr:cNvPr id="93230" name="Check Box 46" hidden="1">
              <a:extLst>
                <a:ext uri="{63B3BB69-23CF-44E3-9099-C40C66FF867C}">
                  <a14:compatExt spid="_x0000_s93230"/>
                </a:ext>
                <a:ext uri="{FF2B5EF4-FFF2-40B4-BE49-F238E27FC236}">
                  <a16:creationId xmlns:a16="http://schemas.microsoft.com/office/drawing/2014/main" id="{00000000-0008-0000-0100-00002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23</xdr:row>
          <xdr:rowOff>9525</xdr:rowOff>
        </xdr:from>
        <xdr:to>
          <xdr:col>10</xdr:col>
          <xdr:colOff>1181100</xdr:colOff>
          <xdr:row>23</xdr:row>
          <xdr:rowOff>228600</xdr:rowOff>
        </xdr:to>
        <xdr:sp macro="" textlink="">
          <xdr:nvSpPr>
            <xdr:cNvPr id="93231" name="Check Box 47" hidden="1">
              <a:extLst>
                <a:ext uri="{63B3BB69-23CF-44E3-9099-C40C66FF867C}">
                  <a14:compatExt spid="_x0000_s93231"/>
                </a:ext>
                <a:ext uri="{FF2B5EF4-FFF2-40B4-BE49-F238E27FC236}">
                  <a16:creationId xmlns:a16="http://schemas.microsoft.com/office/drawing/2014/main" id="{00000000-0008-0000-0100-00002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24</xdr:row>
          <xdr:rowOff>9525</xdr:rowOff>
        </xdr:from>
        <xdr:to>
          <xdr:col>10</xdr:col>
          <xdr:colOff>1181100</xdr:colOff>
          <xdr:row>24</xdr:row>
          <xdr:rowOff>228600</xdr:rowOff>
        </xdr:to>
        <xdr:sp macro="" textlink="">
          <xdr:nvSpPr>
            <xdr:cNvPr id="93232" name="Check Box 48" hidden="1">
              <a:extLst>
                <a:ext uri="{63B3BB69-23CF-44E3-9099-C40C66FF867C}">
                  <a14:compatExt spid="_x0000_s93232"/>
                </a:ext>
                <a:ext uri="{FF2B5EF4-FFF2-40B4-BE49-F238E27FC236}">
                  <a16:creationId xmlns:a16="http://schemas.microsoft.com/office/drawing/2014/main" id="{00000000-0008-0000-0100-00003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25</xdr:row>
          <xdr:rowOff>9525</xdr:rowOff>
        </xdr:from>
        <xdr:to>
          <xdr:col>10</xdr:col>
          <xdr:colOff>1181100</xdr:colOff>
          <xdr:row>25</xdr:row>
          <xdr:rowOff>228600</xdr:rowOff>
        </xdr:to>
        <xdr:sp macro="" textlink="">
          <xdr:nvSpPr>
            <xdr:cNvPr id="93233" name="Check Box 49" hidden="1">
              <a:extLst>
                <a:ext uri="{63B3BB69-23CF-44E3-9099-C40C66FF867C}">
                  <a14:compatExt spid="_x0000_s93233"/>
                </a:ext>
                <a:ext uri="{FF2B5EF4-FFF2-40B4-BE49-F238E27FC236}">
                  <a16:creationId xmlns:a16="http://schemas.microsoft.com/office/drawing/2014/main" id="{00000000-0008-0000-0100-00003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26</xdr:row>
          <xdr:rowOff>9525</xdr:rowOff>
        </xdr:from>
        <xdr:to>
          <xdr:col>10</xdr:col>
          <xdr:colOff>1181100</xdr:colOff>
          <xdr:row>26</xdr:row>
          <xdr:rowOff>228600</xdr:rowOff>
        </xdr:to>
        <xdr:sp macro="" textlink="">
          <xdr:nvSpPr>
            <xdr:cNvPr id="93235" name="Check Box 51" hidden="1">
              <a:extLst>
                <a:ext uri="{63B3BB69-23CF-44E3-9099-C40C66FF867C}">
                  <a14:compatExt spid="_x0000_s93235"/>
                </a:ext>
                <a:ext uri="{FF2B5EF4-FFF2-40B4-BE49-F238E27FC236}">
                  <a16:creationId xmlns:a16="http://schemas.microsoft.com/office/drawing/2014/main" id="{00000000-0008-0000-0100-00003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27</xdr:row>
          <xdr:rowOff>9525</xdr:rowOff>
        </xdr:from>
        <xdr:to>
          <xdr:col>10</xdr:col>
          <xdr:colOff>1181100</xdr:colOff>
          <xdr:row>27</xdr:row>
          <xdr:rowOff>228600</xdr:rowOff>
        </xdr:to>
        <xdr:sp macro="" textlink="">
          <xdr:nvSpPr>
            <xdr:cNvPr id="93236" name="Check Box 52" hidden="1">
              <a:extLst>
                <a:ext uri="{63B3BB69-23CF-44E3-9099-C40C66FF867C}">
                  <a14:compatExt spid="_x0000_s93236"/>
                </a:ext>
                <a:ext uri="{FF2B5EF4-FFF2-40B4-BE49-F238E27FC236}">
                  <a16:creationId xmlns:a16="http://schemas.microsoft.com/office/drawing/2014/main" id="{00000000-0008-0000-0100-00003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28</xdr:row>
          <xdr:rowOff>9525</xdr:rowOff>
        </xdr:from>
        <xdr:to>
          <xdr:col>10</xdr:col>
          <xdr:colOff>1181100</xdr:colOff>
          <xdr:row>28</xdr:row>
          <xdr:rowOff>228600</xdr:rowOff>
        </xdr:to>
        <xdr:sp macro="" textlink="">
          <xdr:nvSpPr>
            <xdr:cNvPr id="93237" name="Check Box 53" hidden="1">
              <a:extLst>
                <a:ext uri="{63B3BB69-23CF-44E3-9099-C40C66FF867C}">
                  <a14:compatExt spid="_x0000_s93237"/>
                </a:ext>
                <a:ext uri="{FF2B5EF4-FFF2-40B4-BE49-F238E27FC236}">
                  <a16:creationId xmlns:a16="http://schemas.microsoft.com/office/drawing/2014/main" id="{00000000-0008-0000-0100-00003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29</xdr:row>
          <xdr:rowOff>9525</xdr:rowOff>
        </xdr:from>
        <xdr:to>
          <xdr:col>10</xdr:col>
          <xdr:colOff>1181100</xdr:colOff>
          <xdr:row>29</xdr:row>
          <xdr:rowOff>228600</xdr:rowOff>
        </xdr:to>
        <xdr:sp macro="" textlink="">
          <xdr:nvSpPr>
            <xdr:cNvPr id="93238" name="Check Box 54" hidden="1">
              <a:extLst>
                <a:ext uri="{63B3BB69-23CF-44E3-9099-C40C66FF867C}">
                  <a14:compatExt spid="_x0000_s93238"/>
                </a:ext>
                <a:ext uri="{FF2B5EF4-FFF2-40B4-BE49-F238E27FC236}">
                  <a16:creationId xmlns:a16="http://schemas.microsoft.com/office/drawing/2014/main" id="{00000000-0008-0000-0100-00003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30</xdr:row>
          <xdr:rowOff>9525</xdr:rowOff>
        </xdr:from>
        <xdr:to>
          <xdr:col>10</xdr:col>
          <xdr:colOff>1181100</xdr:colOff>
          <xdr:row>30</xdr:row>
          <xdr:rowOff>228600</xdr:rowOff>
        </xdr:to>
        <xdr:sp macro="" textlink="">
          <xdr:nvSpPr>
            <xdr:cNvPr id="93239" name="Check Box 55" hidden="1">
              <a:extLst>
                <a:ext uri="{63B3BB69-23CF-44E3-9099-C40C66FF867C}">
                  <a14:compatExt spid="_x0000_s93239"/>
                </a:ext>
                <a:ext uri="{FF2B5EF4-FFF2-40B4-BE49-F238E27FC236}">
                  <a16:creationId xmlns:a16="http://schemas.microsoft.com/office/drawing/2014/main" id="{00000000-0008-0000-0100-00003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31</xdr:row>
          <xdr:rowOff>9525</xdr:rowOff>
        </xdr:from>
        <xdr:to>
          <xdr:col>10</xdr:col>
          <xdr:colOff>1181100</xdr:colOff>
          <xdr:row>31</xdr:row>
          <xdr:rowOff>228600</xdr:rowOff>
        </xdr:to>
        <xdr:sp macro="" textlink="">
          <xdr:nvSpPr>
            <xdr:cNvPr id="93240" name="Check Box 56" hidden="1">
              <a:extLst>
                <a:ext uri="{63B3BB69-23CF-44E3-9099-C40C66FF867C}">
                  <a14:compatExt spid="_x0000_s93240"/>
                </a:ext>
                <a:ext uri="{FF2B5EF4-FFF2-40B4-BE49-F238E27FC236}">
                  <a16:creationId xmlns:a16="http://schemas.microsoft.com/office/drawing/2014/main" id="{00000000-0008-0000-0100-00003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32</xdr:row>
          <xdr:rowOff>9525</xdr:rowOff>
        </xdr:from>
        <xdr:to>
          <xdr:col>10</xdr:col>
          <xdr:colOff>1181100</xdr:colOff>
          <xdr:row>32</xdr:row>
          <xdr:rowOff>228600</xdr:rowOff>
        </xdr:to>
        <xdr:sp macro="" textlink="">
          <xdr:nvSpPr>
            <xdr:cNvPr id="93241" name="Check Box 57" hidden="1">
              <a:extLst>
                <a:ext uri="{63B3BB69-23CF-44E3-9099-C40C66FF867C}">
                  <a14:compatExt spid="_x0000_s93241"/>
                </a:ext>
                <a:ext uri="{FF2B5EF4-FFF2-40B4-BE49-F238E27FC236}">
                  <a16:creationId xmlns:a16="http://schemas.microsoft.com/office/drawing/2014/main" id="{00000000-0008-0000-0100-00003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33</xdr:row>
          <xdr:rowOff>9525</xdr:rowOff>
        </xdr:from>
        <xdr:to>
          <xdr:col>10</xdr:col>
          <xdr:colOff>1181100</xdr:colOff>
          <xdr:row>33</xdr:row>
          <xdr:rowOff>228600</xdr:rowOff>
        </xdr:to>
        <xdr:sp macro="" textlink="">
          <xdr:nvSpPr>
            <xdr:cNvPr id="93242" name="Check Box 58" hidden="1">
              <a:extLst>
                <a:ext uri="{63B3BB69-23CF-44E3-9099-C40C66FF867C}">
                  <a14:compatExt spid="_x0000_s93242"/>
                </a:ext>
                <a:ext uri="{FF2B5EF4-FFF2-40B4-BE49-F238E27FC236}">
                  <a16:creationId xmlns:a16="http://schemas.microsoft.com/office/drawing/2014/main" id="{00000000-0008-0000-0100-00003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34</xdr:row>
          <xdr:rowOff>9525</xdr:rowOff>
        </xdr:from>
        <xdr:to>
          <xdr:col>10</xdr:col>
          <xdr:colOff>1181100</xdr:colOff>
          <xdr:row>34</xdr:row>
          <xdr:rowOff>228600</xdr:rowOff>
        </xdr:to>
        <xdr:sp macro="" textlink="">
          <xdr:nvSpPr>
            <xdr:cNvPr id="93243" name="Check Box 59" hidden="1">
              <a:extLst>
                <a:ext uri="{63B3BB69-23CF-44E3-9099-C40C66FF867C}">
                  <a14:compatExt spid="_x0000_s93243"/>
                </a:ext>
                <a:ext uri="{FF2B5EF4-FFF2-40B4-BE49-F238E27FC236}">
                  <a16:creationId xmlns:a16="http://schemas.microsoft.com/office/drawing/2014/main" id="{00000000-0008-0000-0100-00003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35</xdr:row>
          <xdr:rowOff>9525</xdr:rowOff>
        </xdr:from>
        <xdr:to>
          <xdr:col>10</xdr:col>
          <xdr:colOff>1181100</xdr:colOff>
          <xdr:row>35</xdr:row>
          <xdr:rowOff>228600</xdr:rowOff>
        </xdr:to>
        <xdr:sp macro="" textlink="">
          <xdr:nvSpPr>
            <xdr:cNvPr id="93244" name="Check Box 60" hidden="1">
              <a:extLst>
                <a:ext uri="{63B3BB69-23CF-44E3-9099-C40C66FF867C}">
                  <a14:compatExt spid="_x0000_s93244"/>
                </a:ext>
                <a:ext uri="{FF2B5EF4-FFF2-40B4-BE49-F238E27FC236}">
                  <a16:creationId xmlns:a16="http://schemas.microsoft.com/office/drawing/2014/main" id="{00000000-0008-0000-0100-00003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36</xdr:row>
          <xdr:rowOff>9525</xdr:rowOff>
        </xdr:from>
        <xdr:to>
          <xdr:col>10</xdr:col>
          <xdr:colOff>1181100</xdr:colOff>
          <xdr:row>36</xdr:row>
          <xdr:rowOff>228600</xdr:rowOff>
        </xdr:to>
        <xdr:sp macro="" textlink="">
          <xdr:nvSpPr>
            <xdr:cNvPr id="93245" name="Check Box 61" hidden="1">
              <a:extLst>
                <a:ext uri="{63B3BB69-23CF-44E3-9099-C40C66FF867C}">
                  <a14:compatExt spid="_x0000_s93245"/>
                </a:ext>
                <a:ext uri="{FF2B5EF4-FFF2-40B4-BE49-F238E27FC236}">
                  <a16:creationId xmlns:a16="http://schemas.microsoft.com/office/drawing/2014/main" id="{00000000-0008-0000-0100-00003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37</xdr:row>
          <xdr:rowOff>9525</xdr:rowOff>
        </xdr:from>
        <xdr:to>
          <xdr:col>10</xdr:col>
          <xdr:colOff>1181100</xdr:colOff>
          <xdr:row>37</xdr:row>
          <xdr:rowOff>228600</xdr:rowOff>
        </xdr:to>
        <xdr:sp macro="" textlink="">
          <xdr:nvSpPr>
            <xdr:cNvPr id="93246" name="Check Box 62" hidden="1">
              <a:extLst>
                <a:ext uri="{63B3BB69-23CF-44E3-9099-C40C66FF867C}">
                  <a14:compatExt spid="_x0000_s93246"/>
                </a:ext>
                <a:ext uri="{FF2B5EF4-FFF2-40B4-BE49-F238E27FC236}">
                  <a16:creationId xmlns:a16="http://schemas.microsoft.com/office/drawing/2014/main" id="{00000000-0008-0000-0100-00003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38</xdr:row>
          <xdr:rowOff>9525</xdr:rowOff>
        </xdr:from>
        <xdr:to>
          <xdr:col>10</xdr:col>
          <xdr:colOff>1181100</xdr:colOff>
          <xdr:row>38</xdr:row>
          <xdr:rowOff>228600</xdr:rowOff>
        </xdr:to>
        <xdr:sp macro="" textlink="">
          <xdr:nvSpPr>
            <xdr:cNvPr id="93247" name="Check Box 63" hidden="1">
              <a:extLst>
                <a:ext uri="{63B3BB69-23CF-44E3-9099-C40C66FF867C}">
                  <a14:compatExt spid="_x0000_s93247"/>
                </a:ext>
                <a:ext uri="{FF2B5EF4-FFF2-40B4-BE49-F238E27FC236}">
                  <a16:creationId xmlns:a16="http://schemas.microsoft.com/office/drawing/2014/main" id="{00000000-0008-0000-0100-00003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39</xdr:row>
          <xdr:rowOff>9525</xdr:rowOff>
        </xdr:from>
        <xdr:to>
          <xdr:col>10</xdr:col>
          <xdr:colOff>1181100</xdr:colOff>
          <xdr:row>39</xdr:row>
          <xdr:rowOff>228600</xdr:rowOff>
        </xdr:to>
        <xdr:sp macro="" textlink="">
          <xdr:nvSpPr>
            <xdr:cNvPr id="93248" name="Check Box 64" hidden="1">
              <a:extLst>
                <a:ext uri="{63B3BB69-23CF-44E3-9099-C40C66FF867C}">
                  <a14:compatExt spid="_x0000_s93248"/>
                </a:ext>
                <a:ext uri="{FF2B5EF4-FFF2-40B4-BE49-F238E27FC236}">
                  <a16:creationId xmlns:a16="http://schemas.microsoft.com/office/drawing/2014/main" id="{00000000-0008-0000-0100-00004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40</xdr:row>
          <xdr:rowOff>9525</xdr:rowOff>
        </xdr:from>
        <xdr:to>
          <xdr:col>10</xdr:col>
          <xdr:colOff>1181100</xdr:colOff>
          <xdr:row>40</xdr:row>
          <xdr:rowOff>228600</xdr:rowOff>
        </xdr:to>
        <xdr:sp macro="" textlink="">
          <xdr:nvSpPr>
            <xdr:cNvPr id="93249" name="Check Box 65" hidden="1">
              <a:extLst>
                <a:ext uri="{63B3BB69-23CF-44E3-9099-C40C66FF867C}">
                  <a14:compatExt spid="_x0000_s93249"/>
                </a:ext>
                <a:ext uri="{FF2B5EF4-FFF2-40B4-BE49-F238E27FC236}">
                  <a16:creationId xmlns:a16="http://schemas.microsoft.com/office/drawing/2014/main" id="{00000000-0008-0000-0100-00004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41</xdr:row>
          <xdr:rowOff>9525</xdr:rowOff>
        </xdr:from>
        <xdr:to>
          <xdr:col>10</xdr:col>
          <xdr:colOff>1181100</xdr:colOff>
          <xdr:row>41</xdr:row>
          <xdr:rowOff>228600</xdr:rowOff>
        </xdr:to>
        <xdr:sp macro="" textlink="">
          <xdr:nvSpPr>
            <xdr:cNvPr id="93250" name="Check Box 66" hidden="1">
              <a:extLst>
                <a:ext uri="{63B3BB69-23CF-44E3-9099-C40C66FF867C}">
                  <a14:compatExt spid="_x0000_s93250"/>
                </a:ext>
                <a:ext uri="{FF2B5EF4-FFF2-40B4-BE49-F238E27FC236}">
                  <a16:creationId xmlns:a16="http://schemas.microsoft.com/office/drawing/2014/main" id="{00000000-0008-0000-0100-00004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42</xdr:row>
          <xdr:rowOff>9525</xdr:rowOff>
        </xdr:from>
        <xdr:to>
          <xdr:col>10</xdr:col>
          <xdr:colOff>1181100</xdr:colOff>
          <xdr:row>42</xdr:row>
          <xdr:rowOff>228600</xdr:rowOff>
        </xdr:to>
        <xdr:sp macro="" textlink="">
          <xdr:nvSpPr>
            <xdr:cNvPr id="93251" name="Check Box 67" hidden="1">
              <a:extLst>
                <a:ext uri="{63B3BB69-23CF-44E3-9099-C40C66FF867C}">
                  <a14:compatExt spid="_x0000_s93251"/>
                </a:ext>
                <a:ext uri="{FF2B5EF4-FFF2-40B4-BE49-F238E27FC236}">
                  <a16:creationId xmlns:a16="http://schemas.microsoft.com/office/drawing/2014/main" id="{00000000-0008-0000-0100-00004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43</xdr:row>
          <xdr:rowOff>9525</xdr:rowOff>
        </xdr:from>
        <xdr:to>
          <xdr:col>10</xdr:col>
          <xdr:colOff>1181100</xdr:colOff>
          <xdr:row>43</xdr:row>
          <xdr:rowOff>228600</xdr:rowOff>
        </xdr:to>
        <xdr:sp macro="" textlink="">
          <xdr:nvSpPr>
            <xdr:cNvPr id="93252" name="Check Box 68" hidden="1">
              <a:extLst>
                <a:ext uri="{63B3BB69-23CF-44E3-9099-C40C66FF867C}">
                  <a14:compatExt spid="_x0000_s93252"/>
                </a:ext>
                <a:ext uri="{FF2B5EF4-FFF2-40B4-BE49-F238E27FC236}">
                  <a16:creationId xmlns:a16="http://schemas.microsoft.com/office/drawing/2014/main" id="{00000000-0008-0000-0100-00004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44</xdr:row>
          <xdr:rowOff>9525</xdr:rowOff>
        </xdr:from>
        <xdr:to>
          <xdr:col>10</xdr:col>
          <xdr:colOff>1181100</xdr:colOff>
          <xdr:row>44</xdr:row>
          <xdr:rowOff>228600</xdr:rowOff>
        </xdr:to>
        <xdr:sp macro="" textlink="">
          <xdr:nvSpPr>
            <xdr:cNvPr id="93253" name="Check Box 69" hidden="1">
              <a:extLst>
                <a:ext uri="{63B3BB69-23CF-44E3-9099-C40C66FF867C}">
                  <a14:compatExt spid="_x0000_s93253"/>
                </a:ext>
                <a:ext uri="{FF2B5EF4-FFF2-40B4-BE49-F238E27FC236}">
                  <a16:creationId xmlns:a16="http://schemas.microsoft.com/office/drawing/2014/main" id="{00000000-0008-0000-0100-00004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45</xdr:row>
          <xdr:rowOff>9525</xdr:rowOff>
        </xdr:from>
        <xdr:to>
          <xdr:col>10</xdr:col>
          <xdr:colOff>1181100</xdr:colOff>
          <xdr:row>45</xdr:row>
          <xdr:rowOff>228600</xdr:rowOff>
        </xdr:to>
        <xdr:sp macro="" textlink="">
          <xdr:nvSpPr>
            <xdr:cNvPr id="93254" name="Check Box 70" hidden="1">
              <a:extLst>
                <a:ext uri="{63B3BB69-23CF-44E3-9099-C40C66FF867C}">
                  <a14:compatExt spid="_x0000_s93254"/>
                </a:ext>
                <a:ext uri="{FF2B5EF4-FFF2-40B4-BE49-F238E27FC236}">
                  <a16:creationId xmlns:a16="http://schemas.microsoft.com/office/drawing/2014/main" id="{00000000-0008-0000-0100-00004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46</xdr:row>
          <xdr:rowOff>9525</xdr:rowOff>
        </xdr:from>
        <xdr:to>
          <xdr:col>10</xdr:col>
          <xdr:colOff>1181100</xdr:colOff>
          <xdr:row>46</xdr:row>
          <xdr:rowOff>228600</xdr:rowOff>
        </xdr:to>
        <xdr:sp macro="" textlink="">
          <xdr:nvSpPr>
            <xdr:cNvPr id="93255" name="Check Box 71" hidden="1">
              <a:extLst>
                <a:ext uri="{63B3BB69-23CF-44E3-9099-C40C66FF867C}">
                  <a14:compatExt spid="_x0000_s93255"/>
                </a:ext>
                <a:ext uri="{FF2B5EF4-FFF2-40B4-BE49-F238E27FC236}">
                  <a16:creationId xmlns:a16="http://schemas.microsoft.com/office/drawing/2014/main" id="{00000000-0008-0000-0100-00004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47</xdr:row>
          <xdr:rowOff>9525</xdr:rowOff>
        </xdr:from>
        <xdr:to>
          <xdr:col>10</xdr:col>
          <xdr:colOff>1181100</xdr:colOff>
          <xdr:row>47</xdr:row>
          <xdr:rowOff>228600</xdr:rowOff>
        </xdr:to>
        <xdr:sp macro="" textlink="">
          <xdr:nvSpPr>
            <xdr:cNvPr id="93256" name="Check Box 72" hidden="1">
              <a:extLst>
                <a:ext uri="{63B3BB69-23CF-44E3-9099-C40C66FF867C}">
                  <a14:compatExt spid="_x0000_s93256"/>
                </a:ext>
                <a:ext uri="{FF2B5EF4-FFF2-40B4-BE49-F238E27FC236}">
                  <a16:creationId xmlns:a16="http://schemas.microsoft.com/office/drawing/2014/main" id="{00000000-0008-0000-0100-00004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48</xdr:row>
          <xdr:rowOff>9525</xdr:rowOff>
        </xdr:from>
        <xdr:to>
          <xdr:col>10</xdr:col>
          <xdr:colOff>1181100</xdr:colOff>
          <xdr:row>48</xdr:row>
          <xdr:rowOff>228600</xdr:rowOff>
        </xdr:to>
        <xdr:sp macro="" textlink="">
          <xdr:nvSpPr>
            <xdr:cNvPr id="93257" name="Check Box 73" hidden="1">
              <a:extLst>
                <a:ext uri="{63B3BB69-23CF-44E3-9099-C40C66FF867C}">
                  <a14:compatExt spid="_x0000_s93257"/>
                </a:ext>
                <a:ext uri="{FF2B5EF4-FFF2-40B4-BE49-F238E27FC236}">
                  <a16:creationId xmlns:a16="http://schemas.microsoft.com/office/drawing/2014/main" id="{00000000-0008-0000-0100-00004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49</xdr:row>
          <xdr:rowOff>9525</xdr:rowOff>
        </xdr:from>
        <xdr:to>
          <xdr:col>10</xdr:col>
          <xdr:colOff>1181100</xdr:colOff>
          <xdr:row>49</xdr:row>
          <xdr:rowOff>228600</xdr:rowOff>
        </xdr:to>
        <xdr:sp macro="" textlink="">
          <xdr:nvSpPr>
            <xdr:cNvPr id="93258" name="Check Box 74" hidden="1">
              <a:extLst>
                <a:ext uri="{63B3BB69-23CF-44E3-9099-C40C66FF867C}">
                  <a14:compatExt spid="_x0000_s93258"/>
                </a:ext>
                <a:ext uri="{FF2B5EF4-FFF2-40B4-BE49-F238E27FC236}">
                  <a16:creationId xmlns:a16="http://schemas.microsoft.com/office/drawing/2014/main" id="{00000000-0008-0000-0100-00004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50</xdr:row>
          <xdr:rowOff>9525</xdr:rowOff>
        </xdr:from>
        <xdr:to>
          <xdr:col>10</xdr:col>
          <xdr:colOff>1181100</xdr:colOff>
          <xdr:row>50</xdr:row>
          <xdr:rowOff>228600</xdr:rowOff>
        </xdr:to>
        <xdr:sp macro="" textlink="">
          <xdr:nvSpPr>
            <xdr:cNvPr id="93259" name="Check Box 75" hidden="1">
              <a:extLst>
                <a:ext uri="{63B3BB69-23CF-44E3-9099-C40C66FF867C}">
                  <a14:compatExt spid="_x0000_s93259"/>
                </a:ext>
                <a:ext uri="{FF2B5EF4-FFF2-40B4-BE49-F238E27FC236}">
                  <a16:creationId xmlns:a16="http://schemas.microsoft.com/office/drawing/2014/main" id="{00000000-0008-0000-0100-00004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51</xdr:row>
          <xdr:rowOff>9525</xdr:rowOff>
        </xdr:from>
        <xdr:to>
          <xdr:col>10</xdr:col>
          <xdr:colOff>1181100</xdr:colOff>
          <xdr:row>51</xdr:row>
          <xdr:rowOff>228600</xdr:rowOff>
        </xdr:to>
        <xdr:sp macro="" textlink="">
          <xdr:nvSpPr>
            <xdr:cNvPr id="93260" name="Check Box 76" hidden="1">
              <a:extLst>
                <a:ext uri="{63B3BB69-23CF-44E3-9099-C40C66FF867C}">
                  <a14:compatExt spid="_x0000_s93260"/>
                </a:ext>
                <a:ext uri="{FF2B5EF4-FFF2-40B4-BE49-F238E27FC236}">
                  <a16:creationId xmlns:a16="http://schemas.microsoft.com/office/drawing/2014/main" id="{00000000-0008-0000-0100-00004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52</xdr:row>
          <xdr:rowOff>9525</xdr:rowOff>
        </xdr:from>
        <xdr:to>
          <xdr:col>10</xdr:col>
          <xdr:colOff>1181100</xdr:colOff>
          <xdr:row>52</xdr:row>
          <xdr:rowOff>228600</xdr:rowOff>
        </xdr:to>
        <xdr:sp macro="" textlink="">
          <xdr:nvSpPr>
            <xdr:cNvPr id="93261" name="Check Box 77" hidden="1">
              <a:extLst>
                <a:ext uri="{63B3BB69-23CF-44E3-9099-C40C66FF867C}">
                  <a14:compatExt spid="_x0000_s93261"/>
                </a:ext>
                <a:ext uri="{FF2B5EF4-FFF2-40B4-BE49-F238E27FC236}">
                  <a16:creationId xmlns:a16="http://schemas.microsoft.com/office/drawing/2014/main" id="{00000000-0008-0000-0100-00004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53</xdr:row>
          <xdr:rowOff>9525</xdr:rowOff>
        </xdr:from>
        <xdr:to>
          <xdr:col>10</xdr:col>
          <xdr:colOff>1181100</xdr:colOff>
          <xdr:row>53</xdr:row>
          <xdr:rowOff>228600</xdr:rowOff>
        </xdr:to>
        <xdr:sp macro="" textlink="">
          <xdr:nvSpPr>
            <xdr:cNvPr id="93263" name="Check Box 79" hidden="1">
              <a:extLst>
                <a:ext uri="{63B3BB69-23CF-44E3-9099-C40C66FF867C}">
                  <a14:compatExt spid="_x0000_s93263"/>
                </a:ext>
                <a:ext uri="{FF2B5EF4-FFF2-40B4-BE49-F238E27FC236}">
                  <a16:creationId xmlns:a16="http://schemas.microsoft.com/office/drawing/2014/main" id="{00000000-0008-0000-0100-00004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54</xdr:row>
          <xdr:rowOff>9525</xdr:rowOff>
        </xdr:from>
        <xdr:to>
          <xdr:col>10</xdr:col>
          <xdr:colOff>1181100</xdr:colOff>
          <xdr:row>54</xdr:row>
          <xdr:rowOff>228600</xdr:rowOff>
        </xdr:to>
        <xdr:sp macro="" textlink="">
          <xdr:nvSpPr>
            <xdr:cNvPr id="93264" name="Check Box 80" hidden="1">
              <a:extLst>
                <a:ext uri="{63B3BB69-23CF-44E3-9099-C40C66FF867C}">
                  <a14:compatExt spid="_x0000_s93264"/>
                </a:ext>
                <a:ext uri="{FF2B5EF4-FFF2-40B4-BE49-F238E27FC236}">
                  <a16:creationId xmlns:a16="http://schemas.microsoft.com/office/drawing/2014/main" id="{00000000-0008-0000-0100-00005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55</xdr:row>
          <xdr:rowOff>9525</xdr:rowOff>
        </xdr:from>
        <xdr:to>
          <xdr:col>10</xdr:col>
          <xdr:colOff>1181100</xdr:colOff>
          <xdr:row>55</xdr:row>
          <xdr:rowOff>228600</xdr:rowOff>
        </xdr:to>
        <xdr:sp macro="" textlink="">
          <xdr:nvSpPr>
            <xdr:cNvPr id="93265" name="Check Box 81" hidden="1">
              <a:extLst>
                <a:ext uri="{63B3BB69-23CF-44E3-9099-C40C66FF867C}">
                  <a14:compatExt spid="_x0000_s93265"/>
                </a:ext>
                <a:ext uri="{FF2B5EF4-FFF2-40B4-BE49-F238E27FC236}">
                  <a16:creationId xmlns:a16="http://schemas.microsoft.com/office/drawing/2014/main" id="{00000000-0008-0000-0100-00005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56</xdr:row>
          <xdr:rowOff>9525</xdr:rowOff>
        </xdr:from>
        <xdr:to>
          <xdr:col>10</xdr:col>
          <xdr:colOff>1181100</xdr:colOff>
          <xdr:row>56</xdr:row>
          <xdr:rowOff>228600</xdr:rowOff>
        </xdr:to>
        <xdr:sp macro="" textlink="">
          <xdr:nvSpPr>
            <xdr:cNvPr id="93266" name="Check Box 82" hidden="1">
              <a:extLst>
                <a:ext uri="{63B3BB69-23CF-44E3-9099-C40C66FF867C}">
                  <a14:compatExt spid="_x0000_s93266"/>
                </a:ext>
                <a:ext uri="{FF2B5EF4-FFF2-40B4-BE49-F238E27FC236}">
                  <a16:creationId xmlns:a16="http://schemas.microsoft.com/office/drawing/2014/main" id="{00000000-0008-0000-0100-00005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57</xdr:row>
          <xdr:rowOff>9525</xdr:rowOff>
        </xdr:from>
        <xdr:to>
          <xdr:col>10</xdr:col>
          <xdr:colOff>1181100</xdr:colOff>
          <xdr:row>57</xdr:row>
          <xdr:rowOff>228600</xdr:rowOff>
        </xdr:to>
        <xdr:sp macro="" textlink="">
          <xdr:nvSpPr>
            <xdr:cNvPr id="93267" name="Check Box 83" hidden="1">
              <a:extLst>
                <a:ext uri="{63B3BB69-23CF-44E3-9099-C40C66FF867C}">
                  <a14:compatExt spid="_x0000_s93267"/>
                </a:ext>
                <a:ext uri="{FF2B5EF4-FFF2-40B4-BE49-F238E27FC236}">
                  <a16:creationId xmlns:a16="http://schemas.microsoft.com/office/drawing/2014/main" id="{00000000-0008-0000-0100-00005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58</xdr:row>
          <xdr:rowOff>9525</xdr:rowOff>
        </xdr:from>
        <xdr:to>
          <xdr:col>10</xdr:col>
          <xdr:colOff>1181100</xdr:colOff>
          <xdr:row>58</xdr:row>
          <xdr:rowOff>228600</xdr:rowOff>
        </xdr:to>
        <xdr:sp macro="" textlink="">
          <xdr:nvSpPr>
            <xdr:cNvPr id="93268" name="Check Box 84" hidden="1">
              <a:extLst>
                <a:ext uri="{63B3BB69-23CF-44E3-9099-C40C66FF867C}">
                  <a14:compatExt spid="_x0000_s93268"/>
                </a:ext>
                <a:ext uri="{FF2B5EF4-FFF2-40B4-BE49-F238E27FC236}">
                  <a16:creationId xmlns:a16="http://schemas.microsoft.com/office/drawing/2014/main" id="{00000000-0008-0000-0100-00005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59</xdr:row>
          <xdr:rowOff>9525</xdr:rowOff>
        </xdr:from>
        <xdr:to>
          <xdr:col>10</xdr:col>
          <xdr:colOff>1181100</xdr:colOff>
          <xdr:row>59</xdr:row>
          <xdr:rowOff>228600</xdr:rowOff>
        </xdr:to>
        <xdr:sp macro="" textlink="">
          <xdr:nvSpPr>
            <xdr:cNvPr id="93269" name="Check Box 85" hidden="1">
              <a:extLst>
                <a:ext uri="{63B3BB69-23CF-44E3-9099-C40C66FF867C}">
                  <a14:compatExt spid="_x0000_s93269"/>
                </a:ext>
                <a:ext uri="{FF2B5EF4-FFF2-40B4-BE49-F238E27FC236}">
                  <a16:creationId xmlns:a16="http://schemas.microsoft.com/office/drawing/2014/main" id="{00000000-0008-0000-0100-00005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60</xdr:row>
          <xdr:rowOff>9525</xdr:rowOff>
        </xdr:from>
        <xdr:to>
          <xdr:col>10</xdr:col>
          <xdr:colOff>1181100</xdr:colOff>
          <xdr:row>60</xdr:row>
          <xdr:rowOff>228600</xdr:rowOff>
        </xdr:to>
        <xdr:sp macro="" textlink="">
          <xdr:nvSpPr>
            <xdr:cNvPr id="93270" name="Check Box 86" hidden="1">
              <a:extLst>
                <a:ext uri="{63B3BB69-23CF-44E3-9099-C40C66FF867C}">
                  <a14:compatExt spid="_x0000_s93270"/>
                </a:ext>
                <a:ext uri="{FF2B5EF4-FFF2-40B4-BE49-F238E27FC236}">
                  <a16:creationId xmlns:a16="http://schemas.microsoft.com/office/drawing/2014/main" id="{00000000-0008-0000-0100-00005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61</xdr:row>
          <xdr:rowOff>9525</xdr:rowOff>
        </xdr:from>
        <xdr:to>
          <xdr:col>10</xdr:col>
          <xdr:colOff>1181100</xdr:colOff>
          <xdr:row>61</xdr:row>
          <xdr:rowOff>228600</xdr:rowOff>
        </xdr:to>
        <xdr:sp macro="" textlink="">
          <xdr:nvSpPr>
            <xdr:cNvPr id="93271" name="Check Box 87" hidden="1">
              <a:extLst>
                <a:ext uri="{63B3BB69-23CF-44E3-9099-C40C66FF867C}">
                  <a14:compatExt spid="_x0000_s93271"/>
                </a:ext>
                <a:ext uri="{FF2B5EF4-FFF2-40B4-BE49-F238E27FC236}">
                  <a16:creationId xmlns:a16="http://schemas.microsoft.com/office/drawing/2014/main" id="{00000000-0008-0000-0100-00005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62</xdr:row>
          <xdr:rowOff>9525</xdr:rowOff>
        </xdr:from>
        <xdr:to>
          <xdr:col>10</xdr:col>
          <xdr:colOff>1181100</xdr:colOff>
          <xdr:row>62</xdr:row>
          <xdr:rowOff>228600</xdr:rowOff>
        </xdr:to>
        <xdr:sp macro="" textlink="">
          <xdr:nvSpPr>
            <xdr:cNvPr id="93272" name="Check Box 88" hidden="1">
              <a:extLst>
                <a:ext uri="{63B3BB69-23CF-44E3-9099-C40C66FF867C}">
                  <a14:compatExt spid="_x0000_s93272"/>
                </a:ext>
                <a:ext uri="{FF2B5EF4-FFF2-40B4-BE49-F238E27FC236}">
                  <a16:creationId xmlns:a16="http://schemas.microsoft.com/office/drawing/2014/main" id="{00000000-0008-0000-0100-00005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63</xdr:row>
          <xdr:rowOff>9525</xdr:rowOff>
        </xdr:from>
        <xdr:to>
          <xdr:col>10</xdr:col>
          <xdr:colOff>1181100</xdr:colOff>
          <xdr:row>63</xdr:row>
          <xdr:rowOff>228600</xdr:rowOff>
        </xdr:to>
        <xdr:sp macro="" textlink="">
          <xdr:nvSpPr>
            <xdr:cNvPr id="93273" name="Check Box 89" hidden="1">
              <a:extLst>
                <a:ext uri="{63B3BB69-23CF-44E3-9099-C40C66FF867C}">
                  <a14:compatExt spid="_x0000_s93273"/>
                </a:ext>
                <a:ext uri="{FF2B5EF4-FFF2-40B4-BE49-F238E27FC236}">
                  <a16:creationId xmlns:a16="http://schemas.microsoft.com/office/drawing/2014/main" id="{00000000-0008-0000-0100-00005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64</xdr:row>
          <xdr:rowOff>9525</xdr:rowOff>
        </xdr:from>
        <xdr:to>
          <xdr:col>10</xdr:col>
          <xdr:colOff>1181100</xdr:colOff>
          <xdr:row>64</xdr:row>
          <xdr:rowOff>228600</xdr:rowOff>
        </xdr:to>
        <xdr:sp macro="" textlink="">
          <xdr:nvSpPr>
            <xdr:cNvPr id="93274" name="Check Box 90" hidden="1">
              <a:extLst>
                <a:ext uri="{63B3BB69-23CF-44E3-9099-C40C66FF867C}">
                  <a14:compatExt spid="_x0000_s93274"/>
                </a:ext>
                <a:ext uri="{FF2B5EF4-FFF2-40B4-BE49-F238E27FC236}">
                  <a16:creationId xmlns:a16="http://schemas.microsoft.com/office/drawing/2014/main" id="{00000000-0008-0000-0100-00005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65</xdr:row>
          <xdr:rowOff>9525</xdr:rowOff>
        </xdr:from>
        <xdr:to>
          <xdr:col>10</xdr:col>
          <xdr:colOff>1181100</xdr:colOff>
          <xdr:row>65</xdr:row>
          <xdr:rowOff>228600</xdr:rowOff>
        </xdr:to>
        <xdr:sp macro="" textlink="">
          <xdr:nvSpPr>
            <xdr:cNvPr id="93275" name="Check Box 91" hidden="1">
              <a:extLst>
                <a:ext uri="{63B3BB69-23CF-44E3-9099-C40C66FF867C}">
                  <a14:compatExt spid="_x0000_s93275"/>
                </a:ext>
                <a:ext uri="{FF2B5EF4-FFF2-40B4-BE49-F238E27FC236}">
                  <a16:creationId xmlns:a16="http://schemas.microsoft.com/office/drawing/2014/main" id="{00000000-0008-0000-0100-00005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66</xdr:row>
          <xdr:rowOff>9525</xdr:rowOff>
        </xdr:from>
        <xdr:to>
          <xdr:col>10</xdr:col>
          <xdr:colOff>1181100</xdr:colOff>
          <xdr:row>66</xdr:row>
          <xdr:rowOff>228600</xdr:rowOff>
        </xdr:to>
        <xdr:sp macro="" textlink="">
          <xdr:nvSpPr>
            <xdr:cNvPr id="93276" name="Check Box 92" hidden="1">
              <a:extLst>
                <a:ext uri="{63B3BB69-23CF-44E3-9099-C40C66FF867C}">
                  <a14:compatExt spid="_x0000_s93276"/>
                </a:ext>
                <a:ext uri="{FF2B5EF4-FFF2-40B4-BE49-F238E27FC236}">
                  <a16:creationId xmlns:a16="http://schemas.microsoft.com/office/drawing/2014/main" id="{00000000-0008-0000-0100-00005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67</xdr:row>
          <xdr:rowOff>9525</xdr:rowOff>
        </xdr:from>
        <xdr:to>
          <xdr:col>10</xdr:col>
          <xdr:colOff>1181100</xdr:colOff>
          <xdr:row>67</xdr:row>
          <xdr:rowOff>228600</xdr:rowOff>
        </xdr:to>
        <xdr:sp macro="" textlink="">
          <xdr:nvSpPr>
            <xdr:cNvPr id="93277" name="Check Box 93" hidden="1">
              <a:extLst>
                <a:ext uri="{63B3BB69-23CF-44E3-9099-C40C66FF867C}">
                  <a14:compatExt spid="_x0000_s93277"/>
                </a:ext>
                <a:ext uri="{FF2B5EF4-FFF2-40B4-BE49-F238E27FC236}">
                  <a16:creationId xmlns:a16="http://schemas.microsoft.com/office/drawing/2014/main" id="{00000000-0008-0000-0100-00005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68</xdr:row>
          <xdr:rowOff>9525</xdr:rowOff>
        </xdr:from>
        <xdr:to>
          <xdr:col>10</xdr:col>
          <xdr:colOff>1181100</xdr:colOff>
          <xdr:row>68</xdr:row>
          <xdr:rowOff>228600</xdr:rowOff>
        </xdr:to>
        <xdr:sp macro="" textlink="">
          <xdr:nvSpPr>
            <xdr:cNvPr id="93278" name="Check Box 94" hidden="1">
              <a:extLst>
                <a:ext uri="{63B3BB69-23CF-44E3-9099-C40C66FF867C}">
                  <a14:compatExt spid="_x0000_s93278"/>
                </a:ext>
                <a:ext uri="{FF2B5EF4-FFF2-40B4-BE49-F238E27FC236}">
                  <a16:creationId xmlns:a16="http://schemas.microsoft.com/office/drawing/2014/main" id="{00000000-0008-0000-0100-00005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666750</xdr:colOff>
          <xdr:row>69</xdr:row>
          <xdr:rowOff>9525</xdr:rowOff>
        </xdr:from>
        <xdr:to>
          <xdr:col>10</xdr:col>
          <xdr:colOff>1181100</xdr:colOff>
          <xdr:row>69</xdr:row>
          <xdr:rowOff>228600</xdr:rowOff>
        </xdr:to>
        <xdr:sp macro="" textlink="">
          <xdr:nvSpPr>
            <xdr:cNvPr id="93279" name="Check Box 95" hidden="1">
              <a:extLst>
                <a:ext uri="{63B3BB69-23CF-44E3-9099-C40C66FF867C}">
                  <a14:compatExt spid="_x0000_s93279"/>
                </a:ext>
                <a:ext uri="{FF2B5EF4-FFF2-40B4-BE49-F238E27FC236}">
                  <a16:creationId xmlns:a16="http://schemas.microsoft.com/office/drawing/2014/main" id="{00000000-0008-0000-0100-00005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83</xdr:col>
      <xdr:colOff>193308</xdr:colOff>
      <xdr:row>1</xdr:row>
      <xdr:rowOff>120935</xdr:rowOff>
    </xdr:from>
    <xdr:ext cx="678086" cy="1100680"/>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302458" y="282860"/>
          <a:ext cx="678086" cy="11006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3" name="Rectangle à coins arrondis 2">
          <a:extLst>
            <a:ext uri="{FF2B5EF4-FFF2-40B4-BE49-F238E27FC236}">
              <a16:creationId xmlns:a16="http://schemas.microsoft.com/office/drawing/2014/main" id="{00000000-0008-0000-0200-000003000000}"/>
            </a:ext>
          </a:extLst>
        </xdr:cNvPr>
        <xdr:cNvSpPr/>
      </xdr:nvSpPr>
      <xdr:spPr>
        <a:xfrm>
          <a:off x="14645640" y="8641080"/>
          <a:ext cx="3629416" cy="1265416"/>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9133" y="541866"/>
          <a:ext cx="575100" cy="9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3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4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5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6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7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81</xdr:col>
      <xdr:colOff>53340</xdr:colOff>
      <xdr:row>32</xdr:row>
      <xdr:rowOff>0</xdr:rowOff>
    </xdr:from>
    <xdr:to>
      <xdr:col>81</xdr:col>
      <xdr:colOff>3682756</xdr:colOff>
      <xdr:row>35</xdr:row>
      <xdr:rowOff>213856</xdr:rowOff>
    </xdr:to>
    <xdr:sp macro="" textlink="">
      <xdr:nvSpPr>
        <xdr:cNvPr id="2" name="Rectangle à coins arrondis 2">
          <a:extLst>
            <a:ext uri="{FF2B5EF4-FFF2-40B4-BE49-F238E27FC236}">
              <a16:creationId xmlns:a16="http://schemas.microsoft.com/office/drawing/2014/main" id="{00000000-0008-0000-0800-000002000000}"/>
            </a:ext>
          </a:extLst>
        </xdr:cNvPr>
        <xdr:cNvSpPr/>
      </xdr:nvSpPr>
      <xdr:spPr>
        <a:xfrm>
          <a:off x="14931390" y="8715375"/>
          <a:ext cx="3629416" cy="1271131"/>
        </a:xfrm>
        <a:prstGeom prst="roundRect">
          <a:avLst/>
        </a:prstGeom>
        <a:solidFill>
          <a:schemeClr val="accent4">
            <a:lumMod val="20000"/>
            <a:lumOff val="80000"/>
          </a:schemeClr>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l"/>
          <a:r>
            <a:rPr lang="fr-CH" sz="1200" b="1" u="none">
              <a:solidFill>
                <a:srgbClr val="FF0000"/>
              </a:solidFill>
            </a:rPr>
            <a:t>Définition</a:t>
          </a:r>
          <a:r>
            <a:rPr lang="fr-CH" sz="1200" b="1" u="none" baseline="0">
              <a:solidFill>
                <a:srgbClr val="FF0000"/>
              </a:solidFill>
            </a:rPr>
            <a:t> : </a:t>
          </a:r>
        </a:p>
        <a:p>
          <a:pPr algn="l"/>
          <a:r>
            <a:rPr lang="fr-CH" sz="1200" b="0" u="none" baseline="0">
              <a:solidFill>
                <a:srgbClr val="FF0000"/>
              </a:solidFill>
            </a:rPr>
            <a:t>  - </a:t>
          </a:r>
          <a:r>
            <a:rPr lang="fr-CH" sz="1200" b="0" u="none">
              <a:solidFill>
                <a:srgbClr val="FF0000"/>
              </a:solidFill>
            </a:rPr>
            <a:t>PE: présence enfants</a:t>
          </a:r>
          <a:endParaRPr lang="fr-CH" sz="1200" b="0" u="none" baseline="0">
            <a:solidFill>
              <a:srgbClr val="FF0000"/>
            </a:solidFill>
          </a:endParaRPr>
        </a:p>
        <a:p>
          <a:pPr algn="l"/>
          <a:r>
            <a:rPr lang="fr-CH" sz="1200" b="0" u="none" baseline="0">
              <a:solidFill>
                <a:srgbClr val="FF0000"/>
              </a:solidFill>
            </a:rPr>
            <a:t>  - THPE: temps de travail hors présence des enfants</a:t>
          </a:r>
        </a:p>
        <a:p>
          <a:pPr algn="l"/>
          <a:r>
            <a:rPr lang="fr-CH" sz="1200" b="0" u="none" baseline="0">
              <a:solidFill>
                <a:srgbClr val="FF0000"/>
              </a:solidFill>
            </a:rPr>
            <a:t>  </a:t>
          </a:r>
          <a:endParaRPr lang="fr-CH" sz="1200" b="1" u="none">
            <a:solidFill>
              <a:srgbClr val="FF0000"/>
            </a:solidFill>
          </a:endParaRPr>
        </a:p>
      </xdr:txBody>
    </xdr:sp>
    <xdr:clientData/>
  </xdr:twoCellAnchor>
  <xdr:twoCellAnchor editAs="oneCell">
    <xdr:from>
      <xdr:col>14</xdr:col>
      <xdr:colOff>296333</xdr:colOff>
      <xdr:row>1</xdr:row>
      <xdr:rowOff>347133</xdr:rowOff>
    </xdr:from>
    <xdr:to>
      <xdr:col>15</xdr:col>
      <xdr:colOff>510541</xdr:colOff>
      <xdr:row>6</xdr:row>
      <xdr:rowOff>193066</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6908" y="547158"/>
          <a:ext cx="566633" cy="98893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vd.ch/fileadmin/user_upload/organisation/dinf/oaje/Directives/directives_parascolaire.pdf" TargetMode="External"/><Relationship Id="rId7" Type="http://schemas.openxmlformats.org/officeDocument/2006/relationships/drawing" Target="../drawings/drawing1.xml"/><Relationship Id="rId2" Type="http://schemas.openxmlformats.org/officeDocument/2006/relationships/hyperlink" Target="https://www.vd.ch/fileadmin/user_upload/organisation/dinf/oaje/Directives/directives_prescolaire_journee.pdf" TargetMode="External"/><Relationship Id="rId1" Type="http://schemas.openxmlformats.org/officeDocument/2006/relationships/hyperlink" Target="https://www.vd.ch/toutes-les-autorites/departements/departement-des-infrastructures-et-des-ressources-humaines-dirh/office-de-laccueil-de-jour-des-enfants-oaje/" TargetMode="External"/><Relationship Id="rId6" Type="http://schemas.openxmlformats.org/officeDocument/2006/relationships/printerSettings" Target="../printerSettings/printerSettings1.bin"/><Relationship Id="rId5" Type="http://schemas.openxmlformats.org/officeDocument/2006/relationships/hyperlink" Target="https://www.vd.ch/fileadmin/user_upload/organisation/dinf/oaje/Surveillance_novembre_2021/Grille_dotation_vid%C3%A9o_tuto.mp4" TargetMode="External"/><Relationship Id="rId4" Type="http://schemas.openxmlformats.org/officeDocument/2006/relationships/hyperlink" Target="mailto:info.oaje@vd.ch"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E0E42-525D-4BFD-9166-559D4FADF0AE}">
  <sheetPr codeName="Feuil3">
    <tabColor theme="7" tint="0.79998168889431442"/>
    <pageSetUpPr fitToPage="1"/>
  </sheetPr>
  <dimension ref="A1:BL132"/>
  <sheetViews>
    <sheetView showGridLines="0" topLeftCell="B1" zoomScaleNormal="100" workbookViewId="0">
      <selection activeCell="E12" sqref="E12"/>
    </sheetView>
  </sheetViews>
  <sheetFormatPr baseColWidth="10" defaultColWidth="11.42578125" defaultRowHeight="12.75" x14ac:dyDescent="0.2"/>
  <cols>
    <col min="1" max="1" width="6" style="1" customWidth="1"/>
    <col min="2" max="2" width="2.42578125" style="1" customWidth="1"/>
    <col min="3" max="3" width="8.7109375" style="58" customWidth="1"/>
    <col min="4" max="4" width="27" style="1" customWidth="1"/>
    <col min="5" max="5" width="9.140625" style="1" customWidth="1"/>
    <col min="6" max="6" width="7.140625" style="1" customWidth="1"/>
    <col min="7" max="7" width="14.7109375" style="1" customWidth="1"/>
    <col min="8" max="8" width="16.5703125" style="1" customWidth="1"/>
    <col min="9" max="9" width="11" style="1" customWidth="1"/>
    <col min="10" max="10" width="35.28515625" style="1" customWidth="1"/>
    <col min="11" max="11" width="23.140625" style="1" customWidth="1"/>
    <col min="12" max="12" width="2.7109375" style="1" customWidth="1"/>
    <col min="13" max="14" width="11.42578125" style="1"/>
    <col min="15" max="15" width="12" style="1" customWidth="1"/>
    <col min="16" max="16384" width="11.42578125" style="1"/>
  </cols>
  <sheetData>
    <row r="1" spans="1:64" ht="11.25" customHeight="1" x14ac:dyDescent="0.2"/>
    <row r="2" spans="1:64" ht="15" customHeight="1" x14ac:dyDescent="0.35">
      <c r="A2" s="728"/>
      <c r="C2" s="443"/>
      <c r="D2" s="738"/>
      <c r="E2" s="738"/>
      <c r="F2" s="421"/>
      <c r="G2" s="737"/>
      <c r="H2" s="421"/>
      <c r="I2" s="421"/>
      <c r="J2" s="421"/>
      <c r="K2" s="421"/>
      <c r="M2" s="728"/>
      <c r="N2" s="728"/>
      <c r="O2" s="728"/>
      <c r="AY2" s="626"/>
      <c r="AZ2" s="626"/>
      <c r="BA2" s="626"/>
      <c r="BB2" s="626"/>
      <c r="BC2" s="626"/>
      <c r="BD2" s="626"/>
      <c r="BE2" s="626"/>
      <c r="BF2" s="626"/>
      <c r="BG2" s="626"/>
      <c r="BH2" s="626"/>
      <c r="BI2" s="51"/>
      <c r="BJ2" s="731"/>
      <c r="BK2" s="731"/>
      <c r="BL2" s="730"/>
    </row>
    <row r="3" spans="1:64" s="5" customFormat="1" ht="15" customHeight="1" x14ac:dyDescent="0.2">
      <c r="A3" s="728"/>
      <c r="C3" s="445"/>
      <c r="D3" s="672" t="s">
        <v>161</v>
      </c>
      <c r="E3" s="446"/>
      <c r="F3" s="447"/>
      <c r="G3" s="736"/>
      <c r="H3" s="447"/>
      <c r="I3" s="447"/>
      <c r="J3" s="447"/>
      <c r="K3" s="549" t="s">
        <v>186</v>
      </c>
      <c r="M3" s="728"/>
      <c r="N3" s="728"/>
      <c r="O3" s="728"/>
      <c r="AY3" s="412"/>
      <c r="AZ3" s="412"/>
      <c r="BA3" s="412"/>
      <c r="BB3" s="412"/>
      <c r="BC3" s="412"/>
      <c r="BD3" s="412"/>
      <c r="BE3" s="412"/>
      <c r="BF3" s="412"/>
      <c r="BG3" s="412"/>
      <c r="BH3" s="412"/>
      <c r="BI3" s="51"/>
      <c r="BJ3" s="734"/>
      <c r="BK3" s="734"/>
      <c r="BL3" s="735"/>
    </row>
    <row r="4" spans="1:64" s="5" customFormat="1" ht="15" customHeight="1" x14ac:dyDescent="0.35">
      <c r="A4" s="728"/>
      <c r="C4" s="445"/>
      <c r="D4" s="632" t="s">
        <v>132</v>
      </c>
      <c r="E4" s="1020" t="s">
        <v>275</v>
      </c>
      <c r="F4" s="1020"/>
      <c r="G4" s="1020"/>
      <c r="H4" s="1020"/>
      <c r="I4" s="1020"/>
      <c r="J4" s="1020"/>
      <c r="K4" s="449"/>
      <c r="M4" s="728"/>
      <c r="N4" s="728"/>
      <c r="O4" s="728"/>
      <c r="AY4" s="412"/>
      <c r="AZ4" s="412"/>
      <c r="BA4" s="412"/>
      <c r="BB4" s="412"/>
      <c r="BC4" s="412"/>
      <c r="BD4" s="412"/>
      <c r="BE4" s="412"/>
      <c r="BF4" s="412"/>
      <c r="BG4" s="412"/>
      <c r="BH4" s="412"/>
      <c r="BI4" s="51"/>
      <c r="BJ4" s="734"/>
      <c r="BK4" s="734"/>
      <c r="BL4" s="734"/>
    </row>
    <row r="5" spans="1:64" ht="10.15" customHeight="1" x14ac:dyDescent="0.35">
      <c r="A5" s="728"/>
      <c r="C5" s="443"/>
      <c r="D5" s="633" t="s">
        <v>42</v>
      </c>
      <c r="E5" s="1021"/>
      <c r="F5" s="1021"/>
      <c r="G5" s="1021"/>
      <c r="H5" s="1021"/>
      <c r="I5" s="1021"/>
      <c r="J5" s="1021"/>
      <c r="K5" s="449"/>
      <c r="M5" s="728"/>
      <c r="N5" s="728"/>
      <c r="O5" s="728"/>
      <c r="AF5" s="733"/>
      <c r="AY5" s="626"/>
      <c r="AZ5" s="626"/>
      <c r="BA5" s="626"/>
      <c r="BB5" s="626"/>
      <c r="BC5" s="626"/>
      <c r="BD5" s="626"/>
      <c r="BE5" s="732"/>
      <c r="BF5" s="732"/>
      <c r="BG5" s="732"/>
      <c r="BH5" s="732"/>
      <c r="BI5" s="51"/>
      <c r="BJ5" s="731"/>
      <c r="BK5" s="731"/>
      <c r="BL5" s="730"/>
    </row>
    <row r="6" spans="1:64" s="5" customFormat="1" ht="15" customHeight="1" x14ac:dyDescent="0.2">
      <c r="A6" s="728"/>
      <c r="C6" s="445"/>
      <c r="D6" s="673" t="s">
        <v>133</v>
      </c>
      <c r="E6" s="447"/>
      <c r="F6" s="447"/>
      <c r="G6" s="450"/>
      <c r="H6" s="451"/>
      <c r="I6" s="451"/>
      <c r="J6" s="451"/>
      <c r="K6" s="452"/>
      <c r="L6" s="315"/>
      <c r="M6" s="728"/>
      <c r="N6" s="728"/>
      <c r="O6" s="728"/>
      <c r="P6" s="315"/>
      <c r="Q6" s="315"/>
      <c r="R6" s="315"/>
      <c r="S6" s="315"/>
      <c r="T6" s="315"/>
      <c r="U6" s="315"/>
      <c r="V6" s="315"/>
      <c r="W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51"/>
    </row>
    <row r="7" spans="1:64" s="5" customFormat="1" ht="15" customHeight="1" x14ac:dyDescent="0.2">
      <c r="A7" s="728"/>
      <c r="C7" s="445"/>
      <c r="D7" s="635" t="s">
        <v>134</v>
      </c>
      <c r="E7" s="445"/>
      <c r="F7" s="447"/>
      <c r="G7" s="453"/>
      <c r="H7" s="453"/>
      <c r="I7" s="453"/>
      <c r="J7" s="453"/>
      <c r="K7" s="454"/>
      <c r="L7" s="729"/>
      <c r="M7" s="728"/>
      <c r="N7" s="728"/>
      <c r="O7" s="728"/>
      <c r="P7" s="729"/>
      <c r="Q7" s="729"/>
      <c r="R7" s="729"/>
      <c r="S7" s="729"/>
      <c r="T7" s="729"/>
      <c r="U7" s="729"/>
      <c r="V7" s="729"/>
      <c r="W7" s="729"/>
      <c r="AD7" s="729"/>
      <c r="AE7" s="729"/>
      <c r="AF7" s="729"/>
      <c r="AG7" s="729"/>
      <c r="AH7" s="729"/>
      <c r="AI7" s="729"/>
      <c r="AJ7" s="729"/>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51"/>
    </row>
    <row r="8" spans="1:64" ht="15" customHeight="1" thickBot="1" x14ac:dyDescent="0.3">
      <c r="A8" s="728"/>
      <c r="C8" s="455"/>
      <c r="D8" s="424"/>
      <c r="E8" s="443"/>
      <c r="F8" s="443"/>
      <c r="G8" s="426"/>
      <c r="H8" s="422"/>
      <c r="I8" s="422"/>
      <c r="J8" s="422"/>
      <c r="K8" s="426"/>
      <c r="L8" s="719"/>
      <c r="M8" s="728"/>
      <c r="N8" s="728"/>
      <c r="O8" s="728"/>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9"/>
      <c r="AW8" s="719"/>
      <c r="AX8" s="719"/>
      <c r="AY8" s="719"/>
      <c r="AZ8" s="719"/>
      <c r="BA8" s="719"/>
      <c r="BB8" s="719"/>
      <c r="BC8" s="719"/>
      <c r="BD8" s="719"/>
      <c r="BE8" s="719"/>
      <c r="BF8" s="719"/>
      <c r="BG8" s="719"/>
      <c r="BH8" s="719"/>
      <c r="BI8" s="51"/>
    </row>
    <row r="9" spans="1:64" ht="13.9" customHeight="1" x14ac:dyDescent="0.25">
      <c r="A9" s="719"/>
      <c r="D9" s="26"/>
      <c r="E9" s="727"/>
      <c r="F9" s="727"/>
      <c r="G9" s="719"/>
      <c r="H9" s="726"/>
      <c r="I9" s="726"/>
      <c r="J9" s="726"/>
      <c r="K9" s="719"/>
      <c r="L9" s="719"/>
      <c r="N9" s="719"/>
      <c r="O9" s="719"/>
      <c r="P9" s="719"/>
      <c r="Q9" s="719"/>
      <c r="R9" s="719"/>
      <c r="S9" s="719"/>
      <c r="T9" s="719"/>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c r="AT9" s="719"/>
      <c r="AU9" s="719"/>
      <c r="AV9" s="719"/>
      <c r="AW9" s="719"/>
      <c r="AX9" s="719"/>
      <c r="AY9" s="719"/>
      <c r="AZ9" s="719"/>
      <c r="BA9" s="719"/>
      <c r="BB9" s="719"/>
      <c r="BC9" s="719"/>
      <c r="BD9" s="719"/>
      <c r="BE9" s="719"/>
      <c r="BF9" s="719"/>
      <c r="BG9" s="719"/>
      <c r="BH9" s="719"/>
      <c r="BI9" s="51"/>
    </row>
    <row r="10" spans="1:64" ht="13.9" customHeight="1" x14ac:dyDescent="0.25">
      <c r="A10" s="719"/>
      <c r="B10" s="1" t="s">
        <v>294</v>
      </c>
      <c r="C10" s="1023" t="s">
        <v>293</v>
      </c>
      <c r="D10" s="1023"/>
      <c r="E10" s="1023"/>
      <c r="F10" s="1023"/>
      <c r="G10" s="1023"/>
      <c r="H10" s="1023"/>
      <c r="I10" s="1023"/>
      <c r="J10" s="1023"/>
      <c r="K10" s="1023"/>
      <c r="L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c r="AT10" s="719"/>
      <c r="AU10" s="719"/>
      <c r="AV10" s="719"/>
      <c r="AW10" s="719"/>
      <c r="AX10" s="719"/>
      <c r="AY10" s="719"/>
      <c r="AZ10" s="719"/>
      <c r="BA10" s="719"/>
      <c r="BB10" s="719"/>
      <c r="BC10" s="719"/>
      <c r="BD10" s="719"/>
      <c r="BE10" s="719"/>
      <c r="BF10" s="719"/>
      <c r="BG10" s="719"/>
      <c r="BH10" s="719"/>
      <c r="BI10" s="51"/>
    </row>
    <row r="11" spans="1:64" ht="13.9" customHeight="1" x14ac:dyDescent="0.25">
      <c r="A11" s="719"/>
      <c r="C11" s="896"/>
      <c r="D11" s="896"/>
      <c r="E11" s="896"/>
      <c r="F11" s="896"/>
      <c r="G11" s="896"/>
      <c r="H11" s="896"/>
      <c r="I11" s="896"/>
      <c r="J11" s="896"/>
      <c r="K11" s="896"/>
      <c r="L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719"/>
      <c r="BD11" s="719"/>
      <c r="BE11" s="719"/>
      <c r="BF11" s="719"/>
      <c r="BG11" s="719"/>
      <c r="BH11" s="719"/>
      <c r="BI11" s="51"/>
    </row>
    <row r="12" spans="1:64" ht="13.9" customHeight="1" x14ac:dyDescent="0.25">
      <c r="A12" s="719"/>
      <c r="C12" s="896"/>
      <c r="D12" s="896"/>
      <c r="E12" s="896"/>
      <c r="F12" s="896"/>
      <c r="G12" s="896"/>
      <c r="H12" s="896"/>
      <c r="I12" s="896"/>
      <c r="J12" s="896"/>
      <c r="K12" s="896"/>
      <c r="L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719"/>
      <c r="BD12" s="719"/>
      <c r="BE12" s="719"/>
      <c r="BF12" s="719"/>
      <c r="BG12" s="719"/>
      <c r="BH12" s="719"/>
      <c r="BI12" s="51"/>
    </row>
    <row r="13" spans="1:64" ht="13.9" customHeight="1" x14ac:dyDescent="0.25">
      <c r="A13" s="719"/>
      <c r="D13" s="26"/>
      <c r="E13" s="58"/>
      <c r="F13" s="58"/>
      <c r="G13" s="719"/>
      <c r="H13" s="719"/>
      <c r="I13" s="719"/>
      <c r="J13" s="719"/>
      <c r="K13" s="719"/>
      <c r="L13" s="719"/>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51"/>
    </row>
    <row r="14" spans="1:64" ht="24" customHeight="1" x14ac:dyDescent="0.2">
      <c r="C14" s="624"/>
      <c r="D14" s="429"/>
      <c r="E14" s="429"/>
      <c r="F14" s="429"/>
      <c r="G14" s="429"/>
      <c r="H14" s="430" t="s">
        <v>189</v>
      </c>
      <c r="I14" s="429"/>
      <c r="J14" s="429"/>
      <c r="K14" s="429"/>
    </row>
    <row r="15" spans="1:64" ht="13.9" customHeight="1" x14ac:dyDescent="0.25">
      <c r="A15" s="719"/>
      <c r="D15" s="26"/>
      <c r="E15" s="58"/>
      <c r="F15" s="58"/>
      <c r="G15" s="719"/>
      <c r="H15" s="719"/>
      <c r="I15" s="719"/>
      <c r="J15" s="719"/>
      <c r="K15" s="719"/>
      <c r="L15" s="719"/>
      <c r="N15" s="719"/>
      <c r="O15" s="719"/>
      <c r="P15" s="719"/>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51"/>
    </row>
    <row r="16" spans="1:64" ht="18" customHeight="1" x14ac:dyDescent="0.3">
      <c r="A16" s="719"/>
      <c r="C16" s="1035" t="s">
        <v>339</v>
      </c>
      <c r="D16" s="1035"/>
      <c r="E16" s="1035"/>
      <c r="F16" s="1035"/>
      <c r="G16" s="1035"/>
      <c r="H16" s="1035"/>
      <c r="J16" s="848" t="s">
        <v>215</v>
      </c>
      <c r="K16" s="849" t="s">
        <v>195</v>
      </c>
      <c r="L16" s="134"/>
      <c r="M16" s="134"/>
      <c r="N16" s="134"/>
      <c r="O16" s="134"/>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719"/>
      <c r="BD16" s="719"/>
      <c r="BE16" s="719"/>
      <c r="BF16" s="719"/>
      <c r="BG16" s="719"/>
      <c r="BH16" s="719"/>
      <c r="BI16" s="51"/>
    </row>
    <row r="17" spans="1:61" ht="18" customHeight="1" x14ac:dyDescent="0.3">
      <c r="A17" s="719"/>
      <c r="C17" s="1035"/>
      <c r="D17" s="1035"/>
      <c r="E17" s="1035"/>
      <c r="F17" s="1035"/>
      <c r="G17" s="1035"/>
      <c r="H17" s="1035"/>
      <c r="J17" s="850"/>
      <c r="K17" s="851"/>
      <c r="L17" s="134"/>
      <c r="M17" s="134"/>
      <c r="N17" s="134"/>
      <c r="O17" s="134"/>
      <c r="P17" s="719"/>
      <c r="Q17" s="719"/>
      <c r="R17" s="719"/>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719"/>
      <c r="AY17" s="719"/>
      <c r="AZ17" s="719"/>
      <c r="BA17" s="719"/>
      <c r="BB17" s="719"/>
      <c r="BC17" s="719"/>
      <c r="BD17" s="719"/>
      <c r="BE17" s="719"/>
      <c r="BF17" s="719"/>
      <c r="BG17" s="719"/>
      <c r="BH17" s="719"/>
      <c r="BI17" s="51"/>
    </row>
    <row r="18" spans="1:61" ht="18" customHeight="1" x14ac:dyDescent="0.25">
      <c r="A18" s="719"/>
      <c r="C18" s="627" t="s">
        <v>190</v>
      </c>
      <c r="D18" s="724" t="s">
        <v>240</v>
      </c>
      <c r="E18" s="58"/>
      <c r="F18" s="58"/>
      <c r="G18" s="719"/>
      <c r="H18" s="719"/>
      <c r="I18" s="719"/>
      <c r="J18" s="852"/>
      <c r="K18" s="853"/>
      <c r="L18" s="719"/>
      <c r="N18" s="719"/>
      <c r="O18" s="719"/>
      <c r="P18" s="719"/>
      <c r="Q18" s="719"/>
      <c r="R18" s="71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719"/>
      <c r="AS18" s="719"/>
      <c r="AT18" s="719"/>
      <c r="AU18" s="719"/>
      <c r="AV18" s="719"/>
      <c r="AW18" s="719"/>
      <c r="AX18" s="719"/>
      <c r="AY18" s="719"/>
      <c r="AZ18" s="719"/>
      <c r="BA18" s="719"/>
      <c r="BB18" s="719"/>
      <c r="BC18" s="719"/>
      <c r="BD18" s="719"/>
      <c r="BE18" s="719"/>
      <c r="BF18" s="719"/>
      <c r="BG18" s="719"/>
      <c r="BH18" s="719"/>
      <c r="BI18" s="51"/>
    </row>
    <row r="19" spans="1:61" ht="18" customHeight="1" x14ac:dyDescent="0.25">
      <c r="A19" s="719"/>
      <c r="C19" s="627" t="s">
        <v>85</v>
      </c>
      <c r="D19" s="724" t="s">
        <v>352</v>
      </c>
      <c r="E19" s="58"/>
      <c r="F19" s="58"/>
      <c r="G19" s="719"/>
      <c r="H19" s="719"/>
      <c r="J19" s="854" t="s">
        <v>62</v>
      </c>
      <c r="K19" s="851" t="s">
        <v>216</v>
      </c>
      <c r="L19" s="719"/>
      <c r="M19" s="889"/>
      <c r="N19" s="8"/>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719"/>
      <c r="BD19" s="719"/>
      <c r="BE19" s="719"/>
      <c r="BF19" s="719"/>
      <c r="BG19" s="719"/>
      <c r="BH19" s="719"/>
      <c r="BI19" s="51"/>
    </row>
    <row r="20" spans="1:61" ht="18" customHeight="1" x14ac:dyDescent="0.25">
      <c r="A20" s="719"/>
      <c r="C20" s="627" t="s">
        <v>85</v>
      </c>
      <c r="D20" s="724" t="s">
        <v>241</v>
      </c>
      <c r="E20" s="58"/>
      <c r="F20" s="58"/>
      <c r="G20" s="719"/>
      <c r="H20" s="719"/>
      <c r="J20" s="855" t="s">
        <v>249</v>
      </c>
      <c r="K20" s="856" t="s">
        <v>217</v>
      </c>
      <c r="L20" s="719"/>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c r="AR20" s="719"/>
      <c r="AS20" s="719"/>
      <c r="AT20" s="719"/>
      <c r="AU20" s="719"/>
      <c r="AV20" s="719"/>
      <c r="AW20" s="719"/>
      <c r="AX20" s="719"/>
      <c r="AY20" s="719"/>
      <c r="AZ20" s="719"/>
      <c r="BA20" s="719"/>
      <c r="BB20" s="719"/>
      <c r="BC20" s="719"/>
      <c r="BD20" s="719"/>
      <c r="BE20" s="719"/>
      <c r="BF20" s="719"/>
      <c r="BG20" s="719"/>
      <c r="BH20" s="719"/>
      <c r="BI20" s="51"/>
    </row>
    <row r="21" spans="1:61" ht="18" customHeight="1" x14ac:dyDescent="0.25">
      <c r="A21" s="719"/>
      <c r="C21" s="627" t="s">
        <v>85</v>
      </c>
      <c r="D21" s="724" t="s">
        <v>191</v>
      </c>
      <c r="E21" s="58"/>
      <c r="F21" s="58"/>
      <c r="G21" s="719"/>
      <c r="H21" s="719"/>
      <c r="I21" s="843"/>
      <c r="J21" s="857" t="s">
        <v>221</v>
      </c>
      <c r="K21" s="856" t="s">
        <v>218</v>
      </c>
      <c r="L21" s="719"/>
      <c r="N21" s="719"/>
      <c r="O21" s="719"/>
      <c r="P21" s="719"/>
      <c r="Q21" s="719"/>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c r="BF21" s="719"/>
      <c r="BG21" s="719"/>
      <c r="BH21" s="719"/>
      <c r="BI21" s="51"/>
    </row>
    <row r="22" spans="1:61" ht="18" customHeight="1" x14ac:dyDescent="0.25">
      <c r="A22" s="719"/>
      <c r="C22" s="627" t="s">
        <v>85</v>
      </c>
      <c r="D22" s="724" t="s">
        <v>193</v>
      </c>
      <c r="E22" s="58"/>
      <c r="F22" s="58"/>
      <c r="G22" s="719"/>
      <c r="H22" s="719"/>
      <c r="J22" s="855" t="s">
        <v>222</v>
      </c>
      <c r="K22" s="856" t="s">
        <v>220</v>
      </c>
      <c r="L22" s="719"/>
      <c r="N22" s="719"/>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51"/>
    </row>
    <row r="23" spans="1:61" ht="18" customHeight="1" x14ac:dyDescent="0.25">
      <c r="A23" s="719"/>
      <c r="C23" s="1"/>
      <c r="E23" s="58"/>
      <c r="F23" s="58"/>
      <c r="G23" s="719"/>
      <c r="H23" s="625"/>
      <c r="J23" s="855" t="s">
        <v>223</v>
      </c>
      <c r="K23" s="856" t="s">
        <v>219</v>
      </c>
      <c r="L23" s="719"/>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c r="AU23" s="719"/>
      <c r="AV23" s="719"/>
      <c r="AW23" s="719"/>
      <c r="AX23" s="719"/>
      <c r="AY23" s="719"/>
      <c r="AZ23" s="719"/>
      <c r="BA23" s="719"/>
      <c r="BB23" s="719"/>
      <c r="BC23" s="719"/>
      <c r="BD23" s="719"/>
      <c r="BE23" s="719"/>
      <c r="BF23" s="719"/>
      <c r="BG23" s="719"/>
      <c r="BH23" s="719"/>
      <c r="BI23" s="51"/>
    </row>
    <row r="24" spans="1:61" ht="18" customHeight="1" x14ac:dyDescent="0.25">
      <c r="A24" s="719"/>
      <c r="C24" s="725" t="s">
        <v>194</v>
      </c>
      <c r="D24" s="724"/>
      <c r="E24" s="58"/>
      <c r="F24" s="58"/>
      <c r="G24" s="787"/>
      <c r="H24" s="625"/>
      <c r="J24" s="858"/>
      <c r="K24" s="859"/>
      <c r="L24" s="719"/>
      <c r="N24" s="719"/>
      <c r="O24" s="719"/>
      <c r="P24" s="719"/>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51"/>
    </row>
    <row r="25" spans="1:61" ht="18" customHeight="1" x14ac:dyDescent="0.25">
      <c r="A25" s="719"/>
      <c r="C25" s="627" t="s">
        <v>85</v>
      </c>
      <c r="D25" s="724" t="s">
        <v>242</v>
      </c>
      <c r="E25" s="58"/>
      <c r="F25" s="58"/>
      <c r="G25" s="719"/>
      <c r="H25" s="719"/>
      <c r="I25" s="719"/>
      <c r="J25" s="854" t="s">
        <v>61</v>
      </c>
      <c r="K25" s="851" t="s">
        <v>216</v>
      </c>
      <c r="L25" s="719"/>
      <c r="N25" s="719"/>
      <c r="O25" s="719"/>
      <c r="P25" s="719"/>
      <c r="Q25" s="719"/>
      <c r="R25" s="719"/>
      <c r="S25" s="719"/>
      <c r="T25" s="719"/>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19"/>
      <c r="BC25" s="719"/>
      <c r="BD25" s="719"/>
      <c r="BE25" s="719"/>
      <c r="BF25" s="719"/>
      <c r="BG25" s="719"/>
      <c r="BH25" s="719"/>
      <c r="BI25" s="51"/>
    </row>
    <row r="26" spans="1:61" ht="18" customHeight="1" x14ac:dyDescent="0.25">
      <c r="A26" s="719"/>
      <c r="C26" s="627" t="s">
        <v>85</v>
      </c>
      <c r="D26" s="724" t="s">
        <v>328</v>
      </c>
      <c r="E26" s="58"/>
      <c r="F26" s="58"/>
      <c r="G26" s="719"/>
      <c r="H26" s="719"/>
      <c r="I26" s="719"/>
      <c r="J26" s="855" t="s">
        <v>249</v>
      </c>
      <c r="K26" s="856" t="s">
        <v>248</v>
      </c>
      <c r="L26" s="719"/>
      <c r="N26" s="719"/>
      <c r="O26" s="719"/>
      <c r="P26" s="719"/>
      <c r="Q26" s="719"/>
      <c r="R26" s="719"/>
      <c r="S26" s="719"/>
      <c r="T26" s="719"/>
      <c r="U26" s="719"/>
      <c r="V26" s="719"/>
      <c r="W26" s="719"/>
      <c r="X26" s="719"/>
      <c r="Y26" s="719"/>
      <c r="Z26" s="719"/>
      <c r="AA26" s="719"/>
      <c r="AB26" s="719"/>
      <c r="AC26" s="719"/>
      <c r="AD26" s="719"/>
      <c r="AE26" s="719"/>
      <c r="AF26" s="719"/>
      <c r="AG26" s="719"/>
      <c r="AH26" s="719"/>
      <c r="AI26" s="719"/>
      <c r="AJ26" s="719"/>
      <c r="AK26" s="719"/>
      <c r="AL26" s="719"/>
      <c r="AM26" s="719"/>
      <c r="AN26" s="719"/>
      <c r="AO26" s="719"/>
      <c r="AP26" s="719"/>
      <c r="AQ26" s="719"/>
      <c r="AR26" s="719"/>
      <c r="AS26" s="719"/>
      <c r="AT26" s="719"/>
      <c r="AU26" s="719"/>
      <c r="AV26" s="719"/>
      <c r="AW26" s="719"/>
      <c r="AX26" s="719"/>
      <c r="AY26" s="719"/>
      <c r="AZ26" s="719"/>
      <c r="BA26" s="719"/>
      <c r="BB26" s="719"/>
      <c r="BC26" s="719"/>
      <c r="BD26" s="719"/>
      <c r="BE26" s="719"/>
      <c r="BF26" s="719"/>
      <c r="BG26" s="719"/>
      <c r="BH26" s="719"/>
      <c r="BI26" s="51"/>
    </row>
    <row r="27" spans="1:61" ht="18" customHeight="1" x14ac:dyDescent="0.25">
      <c r="A27" s="719"/>
      <c r="C27" s="627"/>
      <c r="D27" s="724" t="s">
        <v>327</v>
      </c>
      <c r="E27" s="693"/>
      <c r="F27" s="693"/>
      <c r="G27" s="719"/>
      <c r="H27" s="719"/>
      <c r="I27" s="719"/>
      <c r="J27" s="855"/>
      <c r="K27" s="856"/>
      <c r="L27" s="719"/>
      <c r="N27" s="719"/>
      <c r="O27" s="719"/>
      <c r="P27" s="719"/>
      <c r="Q27" s="719"/>
      <c r="R27" s="719"/>
      <c r="S27" s="719"/>
      <c r="T27" s="719"/>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c r="AS27" s="719"/>
      <c r="AT27" s="719"/>
      <c r="AU27" s="719"/>
      <c r="AV27" s="719"/>
      <c r="AW27" s="719"/>
      <c r="AX27" s="719"/>
      <c r="AY27" s="719"/>
      <c r="AZ27" s="719"/>
      <c r="BA27" s="719"/>
      <c r="BB27" s="719"/>
      <c r="BC27" s="719"/>
      <c r="BD27" s="719"/>
      <c r="BE27" s="719"/>
      <c r="BF27" s="719"/>
      <c r="BG27" s="719"/>
      <c r="BH27" s="719"/>
      <c r="BI27" s="51"/>
    </row>
    <row r="28" spans="1:61" ht="18" customHeight="1" x14ac:dyDescent="0.25">
      <c r="A28" s="719"/>
      <c r="C28" s="627" t="s">
        <v>85</v>
      </c>
      <c r="D28" s="786" t="s">
        <v>332</v>
      </c>
      <c r="E28" s="58"/>
      <c r="F28" s="58"/>
      <c r="G28" s="719"/>
      <c r="H28" s="719"/>
      <c r="I28" s="719"/>
      <c r="J28" s="857" t="s">
        <v>221</v>
      </c>
      <c r="K28" s="856" t="s">
        <v>248</v>
      </c>
      <c r="L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51"/>
    </row>
    <row r="29" spans="1:61" ht="18" customHeight="1" x14ac:dyDescent="0.25">
      <c r="A29" s="719"/>
      <c r="C29" s="627"/>
      <c r="D29" s="786"/>
      <c r="E29" s="693"/>
      <c r="F29" s="693"/>
      <c r="G29" s="719"/>
      <c r="H29" s="719"/>
      <c r="I29" s="719"/>
      <c r="J29" s="857"/>
      <c r="K29" s="856"/>
      <c r="L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c r="AQ29" s="719"/>
      <c r="AR29" s="719"/>
      <c r="AS29" s="719"/>
      <c r="AT29" s="719"/>
      <c r="AU29" s="719"/>
      <c r="AV29" s="719"/>
      <c r="AW29" s="719"/>
      <c r="AX29" s="719"/>
      <c r="AY29" s="719"/>
      <c r="AZ29" s="719"/>
      <c r="BA29" s="719"/>
      <c r="BB29" s="719"/>
      <c r="BC29" s="719"/>
      <c r="BD29" s="719"/>
      <c r="BE29" s="719"/>
      <c r="BF29" s="719"/>
      <c r="BG29" s="719"/>
      <c r="BH29" s="719"/>
      <c r="BI29" s="51"/>
    </row>
    <row r="30" spans="1:61" ht="18" customHeight="1" x14ac:dyDescent="0.25">
      <c r="A30" s="719"/>
      <c r="C30" s="725" t="s">
        <v>251</v>
      </c>
      <c r="D30" s="724"/>
      <c r="E30" s="58"/>
      <c r="F30" s="58"/>
      <c r="G30" s="719"/>
      <c r="H30" s="719"/>
      <c r="I30" s="719"/>
      <c r="J30" s="855" t="s">
        <v>222</v>
      </c>
      <c r="K30" s="856" t="s">
        <v>224</v>
      </c>
      <c r="L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9"/>
      <c r="AW30" s="719"/>
      <c r="AX30" s="719"/>
      <c r="AY30" s="719"/>
      <c r="AZ30" s="719"/>
      <c r="BA30" s="719"/>
      <c r="BB30" s="719"/>
      <c r="BC30" s="719"/>
      <c r="BD30" s="719"/>
      <c r="BE30" s="719"/>
      <c r="BF30" s="719"/>
      <c r="BG30" s="719"/>
      <c r="BH30" s="719"/>
      <c r="BI30" s="51"/>
    </row>
    <row r="31" spans="1:61" ht="18" customHeight="1" x14ac:dyDescent="0.25">
      <c r="A31" s="719"/>
      <c r="C31" s="627" t="s">
        <v>85</v>
      </c>
      <c r="D31" s="723" t="s">
        <v>187</v>
      </c>
      <c r="E31" s="58"/>
      <c r="F31" s="58"/>
      <c r="G31" s="719"/>
      <c r="H31" s="719"/>
      <c r="I31" s="719"/>
      <c r="J31" s="860" t="s">
        <v>223</v>
      </c>
      <c r="K31" s="861" t="s">
        <v>225</v>
      </c>
      <c r="L31" s="719"/>
      <c r="N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719"/>
      <c r="AZ31" s="719"/>
      <c r="BA31" s="719"/>
      <c r="BB31" s="719"/>
      <c r="BC31" s="719"/>
      <c r="BD31" s="719"/>
      <c r="BE31" s="719"/>
      <c r="BF31" s="719"/>
      <c r="BG31" s="719"/>
      <c r="BH31" s="719"/>
      <c r="BI31" s="51"/>
    </row>
    <row r="32" spans="1:61" ht="18" customHeight="1" x14ac:dyDescent="0.25">
      <c r="A32" s="719"/>
      <c r="C32" s="627" t="s">
        <v>85</v>
      </c>
      <c r="D32" s="723" t="s">
        <v>250</v>
      </c>
      <c r="E32" s="58"/>
      <c r="F32" s="58"/>
      <c r="G32" s="719"/>
      <c r="H32" s="719"/>
      <c r="I32" s="719"/>
      <c r="J32" s="719"/>
      <c r="K32" s="719"/>
      <c r="L32" s="719"/>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9"/>
      <c r="AW32" s="719"/>
      <c r="AX32" s="719"/>
      <c r="AY32" s="719"/>
      <c r="AZ32" s="719"/>
      <c r="BA32" s="719"/>
      <c r="BB32" s="719"/>
      <c r="BC32" s="719"/>
      <c r="BD32" s="719"/>
      <c r="BE32" s="719"/>
      <c r="BF32" s="719"/>
      <c r="BG32" s="719"/>
      <c r="BH32" s="719"/>
      <c r="BI32" s="51"/>
    </row>
    <row r="33" spans="1:61" ht="18" customHeight="1" x14ac:dyDescent="0.25">
      <c r="A33" s="719"/>
      <c r="C33" s="627" t="s">
        <v>85</v>
      </c>
      <c r="D33" s="723" t="s">
        <v>196</v>
      </c>
      <c r="E33" s="58"/>
      <c r="F33" s="58"/>
      <c r="G33" s="719"/>
      <c r="H33" s="719"/>
      <c r="I33" s="719"/>
      <c r="J33" s="719"/>
      <c r="K33" s="719"/>
      <c r="L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719"/>
      <c r="AL33" s="719"/>
      <c r="AM33" s="719"/>
      <c r="AN33" s="719"/>
      <c r="AO33" s="719"/>
      <c r="AP33" s="719"/>
      <c r="AQ33" s="719"/>
      <c r="AR33" s="719"/>
      <c r="AS33" s="719"/>
      <c r="AT33" s="719"/>
      <c r="AU33" s="719"/>
      <c r="AV33" s="719"/>
      <c r="AW33" s="719"/>
      <c r="AX33" s="719"/>
      <c r="AY33" s="719"/>
      <c r="AZ33" s="719"/>
      <c r="BA33" s="719"/>
      <c r="BB33" s="719"/>
      <c r="BC33" s="719"/>
      <c r="BD33" s="719"/>
      <c r="BE33" s="719"/>
      <c r="BF33" s="719"/>
      <c r="BG33" s="719"/>
      <c r="BH33" s="719"/>
      <c r="BI33" s="51"/>
    </row>
    <row r="34" spans="1:61" ht="18" customHeight="1" x14ac:dyDescent="0.25">
      <c r="A34" s="719"/>
      <c r="C34" s="627" t="s">
        <v>85</v>
      </c>
      <c r="D34" s="721" t="s">
        <v>353</v>
      </c>
      <c r="E34" s="58"/>
      <c r="F34" s="58"/>
      <c r="G34" s="723"/>
      <c r="H34" s="719"/>
      <c r="I34" s="719"/>
      <c r="J34" s="719"/>
      <c r="K34" s="719"/>
      <c r="L34" s="719"/>
      <c r="M34" s="890"/>
      <c r="N34" s="873"/>
      <c r="O34" s="719"/>
      <c r="P34" s="719"/>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c r="AU34" s="719"/>
      <c r="AV34" s="719"/>
      <c r="AW34" s="719"/>
      <c r="AX34" s="719"/>
      <c r="AY34" s="719"/>
      <c r="AZ34" s="719"/>
      <c r="BA34" s="719"/>
      <c r="BB34" s="719"/>
      <c r="BC34" s="719"/>
      <c r="BD34" s="719"/>
      <c r="BE34" s="719"/>
      <c r="BF34" s="719"/>
      <c r="BG34" s="719"/>
      <c r="BH34" s="719"/>
      <c r="BI34" s="51"/>
    </row>
    <row r="35" spans="1:61" ht="18" customHeight="1" x14ac:dyDescent="0.25">
      <c r="A35" s="719"/>
      <c r="C35" s="627"/>
      <c r="D35" s="721"/>
      <c r="E35" s="693"/>
      <c r="F35" s="693"/>
      <c r="G35" s="723"/>
      <c r="H35" s="719"/>
      <c r="I35" s="719"/>
      <c r="J35" s="719"/>
      <c r="K35" s="719"/>
      <c r="L35" s="719"/>
      <c r="N35" s="719"/>
      <c r="O35" s="719"/>
      <c r="P35" s="719"/>
      <c r="Q35" s="719"/>
      <c r="R35" s="719"/>
      <c r="S35" s="719"/>
      <c r="T35" s="719"/>
      <c r="U35" s="719"/>
      <c r="V35" s="719"/>
      <c r="W35" s="719"/>
      <c r="X35" s="719"/>
      <c r="Y35" s="719"/>
      <c r="Z35" s="719"/>
      <c r="AA35" s="719"/>
      <c r="AB35" s="719"/>
      <c r="AC35" s="719"/>
      <c r="AD35" s="719"/>
      <c r="AE35" s="719"/>
      <c r="AF35" s="719"/>
      <c r="AG35" s="719"/>
      <c r="AH35" s="719"/>
      <c r="AI35" s="719"/>
      <c r="AJ35" s="719"/>
      <c r="AK35" s="719"/>
      <c r="AL35" s="719"/>
      <c r="AM35" s="719"/>
      <c r="AN35" s="719"/>
      <c r="AO35" s="719"/>
      <c r="AP35" s="719"/>
      <c r="AQ35" s="719"/>
      <c r="AR35" s="719"/>
      <c r="AS35" s="719"/>
      <c r="AT35" s="719"/>
      <c r="AU35" s="719"/>
      <c r="AV35" s="719"/>
      <c r="AW35" s="719"/>
      <c r="AX35" s="719"/>
      <c r="AY35" s="719"/>
      <c r="AZ35" s="719"/>
      <c r="BA35" s="719"/>
      <c r="BB35" s="719"/>
      <c r="BC35" s="719"/>
      <c r="BD35" s="719"/>
      <c r="BE35" s="719"/>
      <c r="BF35" s="719"/>
      <c r="BG35" s="719"/>
      <c r="BH35" s="719"/>
      <c r="BI35" s="51"/>
    </row>
    <row r="36" spans="1:61" ht="18" customHeight="1" x14ac:dyDescent="0.25">
      <c r="A36" s="719"/>
      <c r="C36" s="627"/>
      <c r="D36" s="722"/>
      <c r="E36" s="58"/>
      <c r="F36" s="58"/>
      <c r="G36" s="719"/>
      <c r="H36" s="719"/>
      <c r="I36" s="719"/>
      <c r="J36" s="719"/>
      <c r="K36" s="719"/>
      <c r="L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c r="AS36" s="719"/>
      <c r="AT36" s="719"/>
      <c r="AU36" s="719"/>
      <c r="AV36" s="719"/>
      <c r="AW36" s="719"/>
      <c r="AX36" s="719"/>
      <c r="AY36" s="719"/>
      <c r="AZ36" s="719"/>
      <c r="BA36" s="719"/>
      <c r="BB36" s="719"/>
      <c r="BC36" s="719"/>
      <c r="BD36" s="719"/>
      <c r="BE36" s="719"/>
      <c r="BF36" s="719"/>
      <c r="BG36" s="719"/>
      <c r="BH36" s="719"/>
      <c r="BI36" s="51"/>
    </row>
    <row r="37" spans="1:61" ht="18" customHeight="1" x14ac:dyDescent="0.25">
      <c r="C37" s="324" t="s">
        <v>324</v>
      </c>
      <c r="D37" s="324"/>
      <c r="E37" s="324"/>
      <c r="F37" s="324"/>
      <c r="G37" s="324" t="s">
        <v>325</v>
      </c>
      <c r="H37" s="324"/>
      <c r="I37" s="324"/>
      <c r="J37" s="324"/>
      <c r="K37" s="324"/>
      <c r="L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c r="AS37" s="719"/>
      <c r="AT37" s="719"/>
      <c r="AU37" s="719"/>
      <c r="AV37" s="719"/>
      <c r="AW37" s="719"/>
      <c r="AX37" s="719"/>
      <c r="AY37" s="719"/>
      <c r="AZ37" s="719"/>
      <c r="BA37" s="719"/>
      <c r="BB37" s="719"/>
      <c r="BC37" s="719"/>
      <c r="BD37" s="719"/>
      <c r="BE37" s="719"/>
      <c r="BF37" s="719"/>
      <c r="BG37" s="719"/>
      <c r="BH37" s="719"/>
      <c r="BI37" s="51"/>
    </row>
    <row r="38" spans="1:61" ht="18" customHeight="1" x14ac:dyDescent="0.25">
      <c r="A38" s="788"/>
      <c r="C38" s="324"/>
      <c r="D38" s="324"/>
      <c r="E38" s="324"/>
      <c r="F38" s="324"/>
      <c r="G38" s="324"/>
      <c r="H38" s="324"/>
      <c r="I38" s="324"/>
      <c r="J38" s="324"/>
      <c r="K38" s="324"/>
      <c r="L38" s="719"/>
      <c r="N38" s="719"/>
      <c r="O38" s="719"/>
      <c r="P38" s="719"/>
      <c r="Q38" s="719"/>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c r="AT38" s="719"/>
      <c r="AU38" s="719"/>
      <c r="AV38" s="719"/>
      <c r="AW38" s="719"/>
      <c r="AX38" s="719"/>
      <c r="AY38" s="719"/>
      <c r="AZ38" s="719"/>
      <c r="BA38" s="719"/>
      <c r="BB38" s="719"/>
      <c r="BC38" s="719"/>
      <c r="BD38" s="719"/>
      <c r="BE38" s="719"/>
      <c r="BF38" s="719"/>
      <c r="BG38" s="719"/>
      <c r="BH38" s="719"/>
      <c r="BI38" s="51"/>
    </row>
    <row r="39" spans="1:61" ht="18" customHeight="1" x14ac:dyDescent="0.25">
      <c r="A39" s="719"/>
      <c r="C39" s="1" t="s">
        <v>292</v>
      </c>
      <c r="E39" s="58"/>
      <c r="F39" s="58"/>
      <c r="G39" s="719"/>
      <c r="H39" s="719"/>
      <c r="I39" s="719"/>
      <c r="J39" s="719"/>
      <c r="K39" s="719"/>
      <c r="L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9"/>
      <c r="AW39" s="719"/>
      <c r="AX39" s="719"/>
      <c r="AY39" s="719"/>
      <c r="AZ39" s="719"/>
      <c r="BA39" s="719"/>
      <c r="BB39" s="719"/>
      <c r="BC39" s="719"/>
      <c r="BD39" s="719"/>
      <c r="BE39" s="719"/>
      <c r="BF39" s="719"/>
      <c r="BG39" s="719"/>
      <c r="BH39" s="719"/>
      <c r="BI39" s="51"/>
    </row>
    <row r="40" spans="1:61" ht="18" customHeight="1" x14ac:dyDescent="0.25">
      <c r="A40" s="719"/>
      <c r="C40" s="627" t="s">
        <v>85</v>
      </c>
      <c r="D40" s="721" t="s">
        <v>354</v>
      </c>
      <c r="E40" s="58"/>
      <c r="F40" s="58"/>
      <c r="G40" s="719"/>
      <c r="H40" s="719"/>
      <c r="I40" s="719"/>
      <c r="J40" s="719"/>
      <c r="K40" s="719"/>
      <c r="L40" s="719"/>
      <c r="M40" s="890"/>
      <c r="N40" s="873"/>
      <c r="O40" s="719"/>
      <c r="P40" s="719"/>
      <c r="Q40" s="719"/>
      <c r="R40" s="719"/>
      <c r="S40" s="719"/>
      <c r="T40" s="719"/>
      <c r="U40" s="719"/>
      <c r="V40" s="719"/>
      <c r="W40" s="719"/>
      <c r="X40" s="719"/>
      <c r="Y40" s="719"/>
      <c r="Z40" s="719"/>
      <c r="AA40" s="719"/>
      <c r="AB40" s="719"/>
      <c r="AC40" s="719"/>
      <c r="AD40" s="719"/>
      <c r="AE40" s="719"/>
      <c r="AF40" s="719"/>
      <c r="AG40" s="719"/>
      <c r="AH40" s="719"/>
      <c r="AI40" s="719"/>
      <c r="AJ40" s="719"/>
      <c r="AK40" s="719"/>
      <c r="AL40" s="719"/>
      <c r="AM40" s="719"/>
      <c r="AN40" s="719"/>
      <c r="AO40" s="719"/>
      <c r="AP40" s="719"/>
      <c r="AQ40" s="719"/>
      <c r="AR40" s="719"/>
      <c r="AS40" s="719"/>
      <c r="AT40" s="719"/>
      <c r="AU40" s="719"/>
      <c r="AV40" s="719"/>
      <c r="AW40" s="719"/>
      <c r="AX40" s="719"/>
      <c r="AY40" s="719"/>
      <c r="AZ40" s="719"/>
      <c r="BA40" s="719"/>
      <c r="BB40" s="719"/>
      <c r="BC40" s="719"/>
      <c r="BD40" s="719"/>
      <c r="BE40" s="719"/>
      <c r="BF40" s="719"/>
      <c r="BG40" s="719"/>
      <c r="BH40" s="719"/>
      <c r="BI40" s="51"/>
    </row>
    <row r="41" spans="1:61" ht="18" customHeight="1" x14ac:dyDescent="0.25">
      <c r="A41" s="719"/>
      <c r="C41" s="627" t="s">
        <v>85</v>
      </c>
      <c r="D41" s="721" t="s">
        <v>291</v>
      </c>
      <c r="E41" s="58"/>
      <c r="F41" s="58"/>
      <c r="G41" s="719"/>
      <c r="H41" s="719"/>
      <c r="I41" s="719"/>
      <c r="J41" s="719"/>
      <c r="K41" s="719"/>
      <c r="L41" s="719"/>
      <c r="N41" s="719"/>
      <c r="O41" s="719"/>
      <c r="P41" s="719"/>
      <c r="Q41" s="719"/>
      <c r="R41" s="719"/>
      <c r="S41" s="719"/>
      <c r="T41" s="719"/>
      <c r="U41" s="719"/>
      <c r="V41" s="719"/>
      <c r="W41" s="719"/>
      <c r="X41" s="719"/>
      <c r="Y41" s="719"/>
      <c r="Z41" s="719"/>
      <c r="AA41" s="719"/>
      <c r="AB41" s="719"/>
      <c r="AC41" s="719"/>
      <c r="AD41" s="719"/>
      <c r="AE41" s="719"/>
      <c r="AF41" s="719"/>
      <c r="AG41" s="719"/>
      <c r="AH41" s="719"/>
      <c r="AI41" s="719"/>
      <c r="AJ41" s="719"/>
      <c r="AK41" s="719"/>
      <c r="AL41" s="719"/>
      <c r="AM41" s="719"/>
      <c r="AN41" s="719"/>
      <c r="AO41" s="719"/>
      <c r="AP41" s="719"/>
      <c r="AQ41" s="719"/>
      <c r="AR41" s="719"/>
      <c r="AS41" s="719"/>
      <c r="AT41" s="719"/>
      <c r="AU41" s="719"/>
      <c r="AV41" s="719"/>
      <c r="AW41" s="719"/>
      <c r="AX41" s="719"/>
      <c r="AY41" s="719"/>
      <c r="AZ41" s="719"/>
      <c r="BA41" s="719"/>
      <c r="BB41" s="719"/>
      <c r="BC41" s="719"/>
      <c r="BD41" s="719"/>
      <c r="BE41" s="719"/>
      <c r="BF41" s="719"/>
      <c r="BG41" s="719"/>
      <c r="BH41" s="719"/>
      <c r="BI41" s="51"/>
    </row>
    <row r="42" spans="1:61" ht="18" customHeight="1" x14ac:dyDescent="0.25">
      <c r="A42" s="719"/>
      <c r="C42" s="627" t="s">
        <v>85</v>
      </c>
      <c r="D42" s="721" t="s">
        <v>290</v>
      </c>
      <c r="E42" s="58"/>
      <c r="F42" s="58"/>
      <c r="G42" s="719"/>
      <c r="H42" s="719"/>
      <c r="I42" s="719"/>
      <c r="J42" s="719"/>
      <c r="K42" s="719"/>
      <c r="L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51"/>
    </row>
    <row r="43" spans="1:61" ht="18" customHeight="1" x14ac:dyDescent="0.25">
      <c r="A43" s="719"/>
      <c r="C43" s="627"/>
      <c r="D43" s="721" t="s">
        <v>289</v>
      </c>
      <c r="E43" s="58"/>
      <c r="F43" s="58"/>
      <c r="G43" s="719"/>
      <c r="H43" s="719"/>
      <c r="I43" s="719"/>
      <c r="J43" s="719"/>
      <c r="K43" s="719"/>
      <c r="L43" s="719"/>
      <c r="N43" s="719"/>
      <c r="O43" s="719"/>
      <c r="P43" s="719"/>
      <c r="Q43" s="719"/>
      <c r="R43" s="719"/>
      <c r="S43" s="719"/>
      <c r="T43" s="719"/>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9"/>
      <c r="AW43" s="719"/>
      <c r="AX43" s="719"/>
      <c r="AY43" s="719"/>
      <c r="AZ43" s="719"/>
      <c r="BA43" s="719"/>
      <c r="BB43" s="719"/>
      <c r="BC43" s="719"/>
      <c r="BD43" s="719"/>
      <c r="BE43" s="719"/>
      <c r="BF43" s="719"/>
      <c r="BG43" s="719"/>
      <c r="BH43" s="719"/>
      <c r="BI43" s="51"/>
    </row>
    <row r="44" spans="1:61" ht="18" customHeight="1" x14ac:dyDescent="0.25">
      <c r="A44" s="719"/>
      <c r="C44" s="627" t="s">
        <v>85</v>
      </c>
      <c r="D44" s="721" t="s">
        <v>333</v>
      </c>
      <c r="E44" s="693"/>
      <c r="F44" s="693"/>
      <c r="G44" s="719"/>
      <c r="H44" s="719"/>
      <c r="I44" s="719"/>
      <c r="J44" s="719"/>
      <c r="K44" s="719"/>
      <c r="L44" s="719"/>
      <c r="N44" s="719"/>
      <c r="O44" s="719"/>
      <c r="P44" s="719"/>
      <c r="Q44" s="719"/>
      <c r="R44" s="719"/>
      <c r="S44" s="719"/>
      <c r="T44" s="719"/>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9"/>
      <c r="AW44" s="719"/>
      <c r="AX44" s="719"/>
      <c r="AY44" s="719"/>
      <c r="AZ44" s="719"/>
      <c r="BA44" s="719"/>
      <c r="BB44" s="719"/>
      <c r="BC44" s="719"/>
      <c r="BD44" s="719"/>
      <c r="BE44" s="719"/>
      <c r="BF44" s="719"/>
      <c r="BG44" s="719"/>
      <c r="BH44" s="719"/>
      <c r="BI44" s="51"/>
    </row>
    <row r="45" spans="1:61" ht="18" customHeight="1" x14ac:dyDescent="0.25">
      <c r="A45" s="719"/>
      <c r="C45" s="627"/>
      <c r="D45" s="721"/>
      <c r="E45" s="58"/>
      <c r="F45" s="58"/>
      <c r="G45" s="719"/>
      <c r="H45" s="719"/>
      <c r="I45" s="719"/>
      <c r="J45" s="719"/>
      <c r="K45" s="719"/>
      <c r="L45" s="719"/>
      <c r="N45" s="719"/>
      <c r="O45" s="719"/>
      <c r="P45" s="719"/>
      <c r="Q45" s="719"/>
      <c r="R45" s="719"/>
      <c r="S45" s="719"/>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9"/>
      <c r="AW45" s="719"/>
      <c r="AX45" s="719"/>
      <c r="AY45" s="719"/>
      <c r="AZ45" s="719"/>
      <c r="BA45" s="719"/>
      <c r="BB45" s="719"/>
      <c r="BC45" s="719"/>
      <c r="BD45" s="719"/>
      <c r="BE45" s="719"/>
      <c r="BF45" s="719"/>
      <c r="BG45" s="719"/>
      <c r="BH45" s="719"/>
      <c r="BI45" s="51"/>
    </row>
    <row r="46" spans="1:61" ht="18" customHeight="1" x14ac:dyDescent="0.25">
      <c r="A46" s="719"/>
      <c r="C46" s="1" t="s">
        <v>343</v>
      </c>
      <c r="E46" s="58"/>
      <c r="F46" s="58"/>
      <c r="G46" s="719"/>
      <c r="H46" s="719"/>
      <c r="I46" s="719"/>
      <c r="J46" s="719"/>
      <c r="K46" s="719"/>
      <c r="L46" s="719"/>
      <c r="N46" s="719"/>
      <c r="O46" s="719"/>
      <c r="P46" s="719"/>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51"/>
    </row>
    <row r="47" spans="1:61" ht="18" customHeight="1" thickBot="1" x14ac:dyDescent="0.3">
      <c r="A47" s="719"/>
      <c r="E47" s="58"/>
      <c r="F47" s="58"/>
      <c r="G47" s="719"/>
      <c r="H47" s="719"/>
      <c r="I47" s="719"/>
      <c r="J47" s="719"/>
      <c r="K47" s="719"/>
      <c r="L47" s="719"/>
      <c r="N47" s="719"/>
      <c r="O47" s="719"/>
      <c r="P47" s="719"/>
      <c r="Q47" s="719"/>
      <c r="R47" s="719"/>
      <c r="S47" s="719"/>
      <c r="T47" s="719"/>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719"/>
      <c r="AR47" s="719"/>
      <c r="AS47" s="719"/>
      <c r="AT47" s="719"/>
      <c r="AU47" s="719"/>
      <c r="AV47" s="719"/>
      <c r="AW47" s="719"/>
      <c r="AX47" s="719"/>
      <c r="AY47" s="719"/>
      <c r="AZ47" s="719"/>
      <c r="BA47" s="719"/>
      <c r="BB47" s="719"/>
      <c r="BC47" s="719"/>
      <c r="BD47" s="719"/>
      <c r="BE47" s="719"/>
      <c r="BF47" s="719"/>
      <c r="BG47" s="719"/>
      <c r="BH47" s="719"/>
      <c r="BI47" s="51"/>
    </row>
    <row r="48" spans="1:61" ht="18" customHeight="1" thickTop="1" x14ac:dyDescent="0.25">
      <c r="A48" s="719"/>
      <c r="C48" s="693"/>
      <c r="D48" s="789"/>
      <c r="G48" s="1036" t="s">
        <v>377</v>
      </c>
      <c r="H48" s="1037"/>
      <c r="I48" s="1037"/>
      <c r="J48" s="1038"/>
      <c r="K48" s="719"/>
      <c r="L48" s="719"/>
      <c r="N48" s="719"/>
      <c r="O48" s="719"/>
      <c r="P48" s="719"/>
      <c r="Q48" s="719"/>
      <c r="R48" s="719"/>
      <c r="S48" s="719"/>
      <c r="T48" s="719"/>
      <c r="U48" s="719"/>
      <c r="V48" s="719"/>
      <c r="W48" s="719"/>
      <c r="X48" s="719"/>
      <c r="Y48" s="719"/>
      <c r="Z48" s="719"/>
      <c r="AA48" s="719"/>
      <c r="AB48" s="719"/>
      <c r="AC48" s="719"/>
      <c r="AD48" s="719"/>
      <c r="AE48" s="719"/>
      <c r="AF48" s="719"/>
      <c r="AG48" s="719"/>
      <c r="AH48" s="719"/>
      <c r="AI48" s="719"/>
      <c r="AJ48" s="719"/>
      <c r="AK48" s="719"/>
      <c r="AL48" s="719"/>
      <c r="AM48" s="719"/>
      <c r="AN48" s="719"/>
      <c r="AO48" s="719"/>
      <c r="AP48" s="719"/>
      <c r="AQ48" s="719"/>
      <c r="AR48" s="719"/>
      <c r="AS48" s="719"/>
      <c r="AT48" s="719"/>
      <c r="AU48" s="719"/>
      <c r="AV48" s="719"/>
      <c r="AW48" s="719"/>
      <c r="AX48" s="719"/>
      <c r="AY48" s="719"/>
      <c r="AZ48" s="719"/>
      <c r="BA48" s="719"/>
      <c r="BB48" s="719"/>
      <c r="BC48" s="719"/>
      <c r="BD48" s="719"/>
      <c r="BE48" s="719"/>
      <c r="BF48" s="719"/>
      <c r="BG48" s="719"/>
      <c r="BH48" s="719"/>
      <c r="BI48" s="51"/>
    </row>
    <row r="49" spans="1:61" ht="18" customHeight="1" thickBot="1" x14ac:dyDescent="0.3">
      <c r="A49" s="719"/>
      <c r="C49" s="720" t="s">
        <v>211</v>
      </c>
      <c r="E49" s="58"/>
      <c r="F49" s="58"/>
      <c r="G49" s="1039"/>
      <c r="H49" s="1040"/>
      <c r="I49" s="1040"/>
      <c r="J49" s="1041"/>
      <c r="K49" s="719"/>
      <c r="L49" s="719"/>
      <c r="N49" s="719"/>
      <c r="O49" s="719"/>
      <c r="P49" s="719"/>
      <c r="Q49" s="719"/>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c r="AT49" s="719"/>
      <c r="AU49" s="719"/>
      <c r="AV49" s="719"/>
      <c r="AW49" s="719"/>
      <c r="AX49" s="719"/>
      <c r="AY49" s="719"/>
      <c r="AZ49" s="719"/>
      <c r="BA49" s="719"/>
      <c r="BB49" s="719"/>
      <c r="BC49" s="719"/>
      <c r="BD49" s="719"/>
      <c r="BE49" s="719"/>
      <c r="BF49" s="719"/>
      <c r="BG49" s="719"/>
      <c r="BH49" s="719"/>
      <c r="BI49" s="51"/>
    </row>
    <row r="50" spans="1:61" ht="18" customHeight="1" thickTop="1" x14ac:dyDescent="0.25">
      <c r="A50" s="719"/>
      <c r="C50" s="1"/>
      <c r="D50" s="26"/>
      <c r="E50" s="58"/>
      <c r="F50" s="58"/>
      <c r="G50" s="719"/>
      <c r="H50" s="719"/>
      <c r="I50" s="719"/>
      <c r="J50" s="719"/>
      <c r="K50" s="719"/>
      <c r="L50" s="719"/>
      <c r="N50" s="719"/>
      <c r="O50" s="719"/>
      <c r="P50" s="719"/>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c r="AS50" s="719"/>
      <c r="AT50" s="719"/>
      <c r="AU50" s="719"/>
      <c r="AV50" s="719"/>
      <c r="AW50" s="719"/>
      <c r="AX50" s="719"/>
      <c r="AY50" s="719"/>
      <c r="AZ50" s="719"/>
      <c r="BA50" s="719"/>
      <c r="BB50" s="719"/>
      <c r="BC50" s="719"/>
      <c r="BD50" s="719"/>
      <c r="BE50" s="719"/>
      <c r="BF50" s="719"/>
      <c r="BG50" s="719"/>
      <c r="BH50" s="719"/>
      <c r="BI50" s="51"/>
    </row>
    <row r="51" spans="1:61" ht="24" customHeight="1" x14ac:dyDescent="0.2">
      <c r="C51" s="624" t="s">
        <v>188</v>
      </c>
      <c r="D51" s="429"/>
      <c r="E51" s="429"/>
      <c r="F51" s="429"/>
      <c r="G51" s="429"/>
      <c r="H51" s="430" t="s">
        <v>187</v>
      </c>
      <c r="I51" s="429"/>
      <c r="J51" s="429"/>
      <c r="K51" s="429"/>
      <c r="M51" s="890"/>
    </row>
    <row r="52" spans="1:61" ht="16.5" customHeight="1" x14ac:dyDescent="0.2"/>
    <row r="53" spans="1:61" x14ac:dyDescent="0.2">
      <c r="C53" s="627" t="s">
        <v>85</v>
      </c>
      <c r="D53" s="626" t="s">
        <v>344</v>
      </c>
    </row>
    <row r="54" spans="1:61" x14ac:dyDescent="0.2">
      <c r="C54" s="627"/>
      <c r="D54" s="626" t="s">
        <v>345</v>
      </c>
    </row>
    <row r="55" spans="1:61" x14ac:dyDescent="0.2">
      <c r="C55" s="627" t="s">
        <v>85</v>
      </c>
      <c r="D55" s="626" t="s">
        <v>288</v>
      </c>
      <c r="F55" s="563"/>
      <c r="G55" s="563"/>
      <c r="H55" s="563"/>
      <c r="I55" s="563"/>
    </row>
    <row r="56" spans="1:61" ht="26.1" customHeight="1" x14ac:dyDescent="0.2">
      <c r="C56" s="862" t="s">
        <v>85</v>
      </c>
      <c r="D56" s="1024" t="s">
        <v>334</v>
      </c>
      <c r="E56" s="1024"/>
      <c r="F56" s="1024"/>
      <c r="G56" s="1024"/>
      <c r="H56" s="1024"/>
      <c r="I56" s="1024"/>
      <c r="J56" s="1024"/>
      <c r="K56" s="1024"/>
    </row>
    <row r="57" spans="1:61" x14ac:dyDescent="0.2">
      <c r="C57" s="627" t="s">
        <v>85</v>
      </c>
      <c r="D57" s="715" t="s">
        <v>287</v>
      </c>
      <c r="E57" s="718"/>
      <c r="F57" s="718"/>
      <c r="G57" s="718"/>
      <c r="H57" s="718"/>
      <c r="I57" s="718"/>
      <c r="J57" s="718"/>
      <c r="K57" s="718"/>
    </row>
    <row r="58" spans="1:61" ht="23.45" customHeight="1" x14ac:dyDescent="0.2">
      <c r="C58" s="891" t="s">
        <v>85</v>
      </c>
      <c r="D58" s="1025" t="s">
        <v>356</v>
      </c>
      <c r="E58" s="1025"/>
      <c r="F58" s="1025"/>
      <c r="G58" s="1025"/>
      <c r="H58" s="1025"/>
      <c r="I58" s="1025"/>
      <c r="J58" s="1025"/>
      <c r="K58" s="1025"/>
      <c r="M58" s="890"/>
    </row>
    <row r="59" spans="1:61" x14ac:dyDescent="0.2">
      <c r="C59" s="627" t="s">
        <v>85</v>
      </c>
      <c r="D59" s="715" t="s">
        <v>357</v>
      </c>
      <c r="E59" s="717"/>
      <c r="F59" s="717"/>
      <c r="G59" s="717"/>
      <c r="H59" s="717"/>
      <c r="I59" s="717"/>
      <c r="J59" s="717"/>
      <c r="K59" s="717"/>
      <c r="M59" s="890"/>
    </row>
    <row r="60" spans="1:61" x14ac:dyDescent="0.2">
      <c r="C60" s="627" t="s">
        <v>85</v>
      </c>
      <c r="D60" s="716" t="s">
        <v>355</v>
      </c>
      <c r="E60" s="717"/>
      <c r="F60" s="717"/>
      <c r="G60" s="717"/>
      <c r="H60" s="717"/>
      <c r="I60" s="717"/>
      <c r="J60" s="717"/>
      <c r="K60" s="717"/>
    </row>
    <row r="61" spans="1:61" x14ac:dyDescent="0.2">
      <c r="C61" s="627" t="s">
        <v>85</v>
      </c>
      <c r="D61" s="716" t="s">
        <v>358</v>
      </c>
      <c r="E61" s="717"/>
      <c r="F61" s="717"/>
      <c r="G61" s="717"/>
      <c r="H61" s="717"/>
      <c r="I61" s="717"/>
      <c r="J61" s="717"/>
      <c r="K61" s="717"/>
      <c r="M61" s="890"/>
    </row>
    <row r="62" spans="1:61" x14ac:dyDescent="0.2">
      <c r="C62" s="627"/>
      <c r="D62" s="716" t="s">
        <v>326</v>
      </c>
      <c r="E62" s="821"/>
      <c r="F62" s="821"/>
      <c r="G62" s="821"/>
      <c r="H62" s="821"/>
      <c r="I62" s="821"/>
      <c r="J62" s="821"/>
      <c r="K62" s="821"/>
    </row>
    <row r="63" spans="1:61" x14ac:dyDescent="0.2">
      <c r="C63" s="627" t="s">
        <v>85</v>
      </c>
      <c r="D63" s="626" t="s">
        <v>329</v>
      </c>
      <c r="E63" s="717"/>
      <c r="F63" s="717"/>
      <c r="G63" s="717"/>
      <c r="H63" s="717"/>
      <c r="I63" s="717"/>
      <c r="J63" s="717"/>
      <c r="K63" s="717"/>
    </row>
    <row r="64" spans="1:61" x14ac:dyDescent="0.2">
      <c r="C64" s="627"/>
      <c r="D64" s="563"/>
      <c r="F64" s="563"/>
      <c r="G64" s="563"/>
      <c r="H64" s="563"/>
      <c r="I64" s="563"/>
    </row>
    <row r="65" spans="3:13" ht="15" x14ac:dyDescent="0.2">
      <c r="C65" s="627"/>
      <c r="D65" s="324" t="s">
        <v>338</v>
      </c>
      <c r="F65" s="563"/>
      <c r="G65" s="563"/>
      <c r="H65" s="563"/>
      <c r="I65" s="563"/>
    </row>
    <row r="66" spans="3:13" x14ac:dyDescent="0.2">
      <c r="C66" s="693"/>
      <c r="D66" s="563"/>
      <c r="F66" s="563"/>
      <c r="G66" s="563"/>
      <c r="H66" s="563"/>
      <c r="I66" s="563"/>
    </row>
    <row r="67" spans="3:13" ht="24" customHeight="1" x14ac:dyDescent="0.2">
      <c r="C67" s="624" t="s">
        <v>226</v>
      </c>
      <c r="D67" s="429"/>
      <c r="E67" s="429"/>
      <c r="F67" s="429"/>
      <c r="G67" s="429"/>
      <c r="H67" s="430" t="s">
        <v>239</v>
      </c>
      <c r="I67" s="429"/>
      <c r="J67" s="429"/>
      <c r="K67" s="429"/>
      <c r="M67" s="890"/>
    </row>
    <row r="68" spans="3:13" ht="7.9" customHeight="1" x14ac:dyDescent="0.2">
      <c r="M68" s="890"/>
    </row>
    <row r="69" spans="3:13" x14ac:dyDescent="0.2">
      <c r="C69" s="627" t="s">
        <v>85</v>
      </c>
      <c r="D69" s="725" t="s">
        <v>310</v>
      </c>
      <c r="M69" s="890"/>
    </row>
    <row r="70" spans="3:13" x14ac:dyDescent="0.2">
      <c r="C70" s="627" t="s">
        <v>85</v>
      </c>
      <c r="D70" s="863" t="s">
        <v>360</v>
      </c>
      <c r="H70" s="563"/>
      <c r="M70" s="890"/>
    </row>
    <row r="71" spans="3:13" x14ac:dyDescent="0.2">
      <c r="C71" s="627" t="s">
        <v>85</v>
      </c>
      <c r="D71" s="863" t="s">
        <v>361</v>
      </c>
      <c r="L71" s="563"/>
      <c r="M71" s="890"/>
    </row>
    <row r="72" spans="3:13" x14ac:dyDescent="0.2">
      <c r="C72" s="627"/>
      <c r="D72" s="863" t="s">
        <v>346</v>
      </c>
      <c r="L72" s="563"/>
    </row>
    <row r="73" spans="3:13" x14ac:dyDescent="0.2">
      <c r="C73" s="627" t="s">
        <v>85</v>
      </c>
      <c r="D73" s="864" t="s">
        <v>321</v>
      </c>
    </row>
    <row r="74" spans="3:13" x14ac:dyDescent="0.2">
      <c r="C74" s="627" t="s">
        <v>85</v>
      </c>
      <c r="D74" s="864" t="s">
        <v>322</v>
      </c>
    </row>
    <row r="75" spans="3:13" x14ac:dyDescent="0.2">
      <c r="D75" s="842" t="s">
        <v>362</v>
      </c>
      <c r="M75" s="890"/>
    </row>
    <row r="76" spans="3:13" x14ac:dyDescent="0.2">
      <c r="D76" s="842" t="s">
        <v>359</v>
      </c>
    </row>
    <row r="77" spans="3:13" x14ac:dyDescent="0.2">
      <c r="C77" s="716"/>
    </row>
    <row r="78" spans="3:13" x14ac:dyDescent="0.2">
      <c r="C78" s="626" t="s">
        <v>243</v>
      </c>
      <c r="J78" s="563"/>
    </row>
    <row r="79" spans="3:13" x14ac:dyDescent="0.2">
      <c r="C79" s="627" t="s">
        <v>85</v>
      </c>
      <c r="D79" s="626" t="s">
        <v>244</v>
      </c>
    </row>
    <row r="80" spans="3:13" x14ac:dyDescent="0.2">
      <c r="C80" s="627" t="s">
        <v>85</v>
      </c>
      <c r="D80" s="715" t="s">
        <v>286</v>
      </c>
      <c r="E80" s="563"/>
    </row>
    <row r="81" spans="3:14" x14ac:dyDescent="0.2">
      <c r="C81" s="627" t="s">
        <v>85</v>
      </c>
      <c r="D81" s="626" t="s">
        <v>252</v>
      </c>
    </row>
    <row r="82" spans="3:14" x14ac:dyDescent="0.2">
      <c r="C82" s="627"/>
      <c r="D82" s="626"/>
    </row>
    <row r="83" spans="3:14" x14ac:dyDescent="0.2">
      <c r="C83" s="626" t="s">
        <v>201</v>
      </c>
      <c r="D83" s="626"/>
    </row>
    <row r="84" spans="3:14" x14ac:dyDescent="0.2">
      <c r="C84" s="626" t="s">
        <v>245</v>
      </c>
      <c r="D84" s="626"/>
    </row>
    <row r="85" spans="3:14" ht="7.15" customHeight="1" x14ac:dyDescent="0.2">
      <c r="C85" s="1"/>
    </row>
    <row r="86" spans="3:14" s="5" customFormat="1" ht="13.9" customHeight="1" x14ac:dyDescent="0.2">
      <c r="C86" s="628" t="s">
        <v>253</v>
      </c>
    </row>
    <row r="87" spans="3:14" x14ac:dyDescent="0.2">
      <c r="C87" s="627" t="s">
        <v>85</v>
      </c>
      <c r="D87" s="1" t="s">
        <v>197</v>
      </c>
    </row>
    <row r="88" spans="3:14" x14ac:dyDescent="0.2">
      <c r="C88" s="627" t="s">
        <v>85</v>
      </c>
      <c r="D88" s="1" t="s">
        <v>363</v>
      </c>
      <c r="M88" s="890"/>
      <c r="N88" s="8"/>
    </row>
    <row r="89" spans="3:14" ht="72.75" customHeight="1" x14ac:dyDescent="0.2">
      <c r="C89" s="627"/>
      <c r="D89" s="1022" t="s">
        <v>381</v>
      </c>
      <c r="E89" s="1022"/>
      <c r="F89" s="1022"/>
      <c r="G89" s="1022"/>
      <c r="H89" s="1022"/>
      <c r="I89" s="1022"/>
      <c r="M89" s="890"/>
      <c r="N89" s="8"/>
    </row>
    <row r="90" spans="3:14" x14ac:dyDescent="0.2">
      <c r="C90" s="627" t="s">
        <v>85</v>
      </c>
      <c r="D90" s="1" t="s">
        <v>192</v>
      </c>
    </row>
    <row r="91" spans="3:14" x14ac:dyDescent="0.2">
      <c r="C91" s="627" t="s">
        <v>85</v>
      </c>
      <c r="D91" s="1" t="s">
        <v>254</v>
      </c>
    </row>
    <row r="92" spans="3:14" ht="7.15" customHeight="1" x14ac:dyDescent="0.2"/>
    <row r="93" spans="3:14" ht="13.9" customHeight="1" x14ac:dyDescent="0.2">
      <c r="C93" s="628" t="s">
        <v>198</v>
      </c>
    </row>
    <row r="94" spans="3:14" x14ac:dyDescent="0.2">
      <c r="C94" s="627" t="s">
        <v>85</v>
      </c>
      <c r="D94" s="626" t="s">
        <v>199</v>
      </c>
    </row>
    <row r="95" spans="3:14" x14ac:dyDescent="0.2">
      <c r="C95" s="627" t="s">
        <v>85</v>
      </c>
      <c r="D95" s="626" t="s">
        <v>200</v>
      </c>
    </row>
    <row r="96" spans="3:14" x14ac:dyDescent="0.2">
      <c r="C96" s="627" t="s">
        <v>85</v>
      </c>
      <c r="D96" s="626" t="s">
        <v>364</v>
      </c>
      <c r="M96" s="890"/>
    </row>
    <row r="97" spans="3:13" x14ac:dyDescent="0.2">
      <c r="C97" s="627" t="s">
        <v>85</v>
      </c>
      <c r="D97" s="626" t="s">
        <v>255</v>
      </c>
    </row>
    <row r="98" spans="3:13" x14ac:dyDescent="0.2">
      <c r="C98" s="627" t="s">
        <v>85</v>
      </c>
      <c r="D98" s="626" t="s">
        <v>285</v>
      </c>
    </row>
    <row r="99" spans="3:13" x14ac:dyDescent="0.2">
      <c r="C99" s="626"/>
    </row>
    <row r="100" spans="3:13" ht="24" customHeight="1" x14ac:dyDescent="0.2">
      <c r="C100" s="624" t="s">
        <v>228</v>
      </c>
      <c r="D100" s="429"/>
      <c r="E100" s="429"/>
      <c r="F100" s="429"/>
      <c r="G100" s="429"/>
      <c r="H100" s="430" t="s">
        <v>202</v>
      </c>
      <c r="I100" s="429"/>
      <c r="J100" s="429"/>
      <c r="K100" s="429"/>
    </row>
    <row r="101" spans="3:13" x14ac:dyDescent="0.2">
      <c r="C101" s="626"/>
    </row>
    <row r="102" spans="3:13" x14ac:dyDescent="0.2">
      <c r="C102" s="626" t="s">
        <v>227</v>
      </c>
    </row>
    <row r="103" spans="3:13" x14ac:dyDescent="0.2">
      <c r="C103" s="626"/>
    </row>
    <row r="104" spans="3:13" x14ac:dyDescent="0.2">
      <c r="C104" s="626"/>
    </row>
    <row r="105" spans="3:13" x14ac:dyDescent="0.2">
      <c r="C105" s="626" t="s">
        <v>246</v>
      </c>
    </row>
    <row r="106" spans="3:13" x14ac:dyDescent="0.2">
      <c r="C106" s="626" t="s">
        <v>247</v>
      </c>
    </row>
    <row r="107" spans="3:13" x14ac:dyDescent="0.2">
      <c r="C107" s="626"/>
    </row>
    <row r="108" spans="3:13" ht="24" customHeight="1" x14ac:dyDescent="0.2">
      <c r="C108" s="624" t="s">
        <v>229</v>
      </c>
      <c r="D108" s="429"/>
      <c r="E108" s="429"/>
      <c r="F108" s="429"/>
      <c r="G108" s="429"/>
      <c r="H108" s="430" t="s">
        <v>203</v>
      </c>
      <c r="I108" s="429"/>
      <c r="J108" s="429"/>
      <c r="K108" s="429"/>
    </row>
    <row r="109" spans="3:13" x14ac:dyDescent="0.2">
      <c r="C109" s="626"/>
    </row>
    <row r="110" spans="3:13" x14ac:dyDescent="0.2">
      <c r="C110" s="626" t="s">
        <v>365</v>
      </c>
      <c r="M110" s="890"/>
    </row>
    <row r="111" spans="3:13" x14ac:dyDescent="0.2">
      <c r="C111" s="626"/>
    </row>
    <row r="112" spans="3:13" ht="24" customHeight="1" x14ac:dyDescent="0.2">
      <c r="C112" s="624"/>
      <c r="D112" s="429"/>
      <c r="E112" s="429"/>
      <c r="F112" s="429"/>
      <c r="G112" s="429"/>
      <c r="H112" s="430" t="s">
        <v>204</v>
      </c>
      <c r="I112" s="429"/>
      <c r="J112" s="429"/>
      <c r="K112" s="429"/>
    </row>
    <row r="113" spans="1:13" ht="13.5" thickBot="1" x14ac:dyDescent="0.25">
      <c r="C113" s="626"/>
      <c r="E113" s="714"/>
    </row>
    <row r="114" spans="1:13" ht="29.1" customHeight="1" x14ac:dyDescent="0.2">
      <c r="C114" s="1026" t="s">
        <v>366</v>
      </c>
      <c r="D114" s="1027"/>
      <c r="E114" s="1027"/>
      <c r="F114" s="1027"/>
      <c r="G114" s="1027"/>
      <c r="H114" s="1028"/>
      <c r="J114" s="1022" t="s">
        <v>284</v>
      </c>
      <c r="K114" s="1022"/>
    </row>
    <row r="115" spans="1:13" x14ac:dyDescent="0.2">
      <c r="C115" s="1029"/>
      <c r="D115" s="1030"/>
      <c r="E115" s="1030"/>
      <c r="F115" s="1030"/>
      <c r="G115" s="1030"/>
      <c r="H115" s="1031"/>
      <c r="J115" s="785" t="s">
        <v>311</v>
      </c>
      <c r="K115" s="713" t="s">
        <v>312</v>
      </c>
      <c r="M115" s="890"/>
    </row>
    <row r="116" spans="1:13" ht="13.5" thickBot="1" x14ac:dyDescent="0.25">
      <c r="C116" s="1032"/>
      <c r="D116" s="1033"/>
      <c r="E116" s="1033"/>
      <c r="F116" s="1033"/>
      <c r="G116" s="1033"/>
      <c r="H116" s="1034"/>
    </row>
    <row r="117" spans="1:13" ht="13.5" thickBot="1" x14ac:dyDescent="0.25">
      <c r="K117" s="712"/>
    </row>
    <row r="118" spans="1:13" x14ac:dyDescent="0.2">
      <c r="C118" s="711"/>
      <c r="D118" s="710"/>
      <c r="E118" s="710"/>
      <c r="F118" s="710"/>
      <c r="G118" s="710"/>
      <c r="H118" s="709"/>
    </row>
    <row r="119" spans="1:13" x14ac:dyDescent="0.2">
      <c r="C119" s="708"/>
      <c r="D119" s="844" t="s">
        <v>336</v>
      </c>
      <c r="E119" s="704"/>
      <c r="F119" s="704"/>
      <c r="G119" s="704"/>
      <c r="H119" s="703"/>
      <c r="I119" s="707"/>
    </row>
    <row r="120" spans="1:13" x14ac:dyDescent="0.2">
      <c r="C120" s="706"/>
      <c r="D120" s="705" t="s">
        <v>337</v>
      </c>
      <c r="E120" s="704"/>
      <c r="F120" s="704"/>
      <c r="G120" s="704"/>
      <c r="H120" s="703"/>
    </row>
    <row r="121" spans="1:13" x14ac:dyDescent="0.2">
      <c r="C121" s="706"/>
      <c r="D121" s="705" t="s">
        <v>367</v>
      </c>
      <c r="E121" s="704"/>
      <c r="F121" s="704"/>
      <c r="G121" s="704"/>
      <c r="H121" s="703"/>
      <c r="M121" s="890"/>
    </row>
    <row r="122" spans="1:13" ht="13.5" thickBot="1" x14ac:dyDescent="0.25">
      <c r="C122" s="702"/>
      <c r="D122" s="701"/>
      <c r="E122" s="701"/>
      <c r="F122" s="701"/>
      <c r="G122" s="701"/>
      <c r="H122" s="700"/>
      <c r="J122" s="626"/>
    </row>
    <row r="123" spans="1:13" x14ac:dyDescent="0.2">
      <c r="C123" s="626"/>
    </row>
    <row r="124" spans="1:13" x14ac:dyDescent="0.2">
      <c r="C124" s="626"/>
    </row>
    <row r="125" spans="1:13" x14ac:dyDescent="0.2">
      <c r="A125" s="1" t="s">
        <v>397</v>
      </c>
      <c r="C125" s="626"/>
    </row>
    <row r="126" spans="1:13" x14ac:dyDescent="0.2">
      <c r="C126" s="626"/>
    </row>
    <row r="127" spans="1:13" x14ac:dyDescent="0.2">
      <c r="C127" s="626"/>
    </row>
    <row r="128" spans="1:13" x14ac:dyDescent="0.2">
      <c r="C128" s="626"/>
    </row>
    <row r="129" spans="3:3" x14ac:dyDescent="0.2">
      <c r="C129" s="626"/>
    </row>
    <row r="130" spans="3:3" x14ac:dyDescent="0.2">
      <c r="C130" s="626"/>
    </row>
    <row r="131" spans="3:3" x14ac:dyDescent="0.2">
      <c r="C131" s="626"/>
    </row>
    <row r="132" spans="3:3" x14ac:dyDescent="0.2">
      <c r="C132" s="626"/>
    </row>
  </sheetData>
  <sheetProtection algorithmName="SHA-512" hashValue="+BvikdOA1Q8MjWIZBId24KOenTWmhGh0lOg1suTHhATv4s+nh9emLyqHpIbhmRTNWHuRYPgaU9nsCkv2sPhh3w==" saltValue="IjcCfmbIyclZwxvcsXMruA==" spinCount="100000" sheet="1" objects="1" scenarios="1"/>
  <mergeCells count="10">
    <mergeCell ref="E4:J4"/>
    <mergeCell ref="E5:J5"/>
    <mergeCell ref="J114:K114"/>
    <mergeCell ref="C10:K10"/>
    <mergeCell ref="D56:K56"/>
    <mergeCell ref="D58:K58"/>
    <mergeCell ref="C114:H116"/>
    <mergeCell ref="C16:H17"/>
    <mergeCell ref="G48:J49"/>
    <mergeCell ref="D89:I89"/>
  </mergeCells>
  <hyperlinks>
    <hyperlink ref="K16" r:id="rId1" location="c2054677" xr:uid="{C0DE91CD-099F-41AA-8C0E-76EACE44E858}"/>
    <hyperlink ref="K19" r:id="rId2" xr:uid="{CF4D2F9A-D3C6-4C34-A8A8-3EF968CAA499}"/>
    <hyperlink ref="K25" r:id="rId3" xr:uid="{54F17D0F-603F-4262-8567-213745031414}"/>
    <hyperlink ref="K115" r:id="rId4" xr:uid="{15C285DF-8351-48D2-A65A-79ECC4F1BA46}"/>
    <hyperlink ref="G48:J49" r:id="rId5" display="Pour plus d'explications, visionnez le tuto en vidéo " xr:uid="{7319934A-4609-4188-8143-CDE5D4A8384B}"/>
  </hyperlinks>
  <pageMargins left="0.39370078740157483" right="0.39370078740157483" top="0.39370078740157483" bottom="0.70866141732283472" header="0.31496062992125984" footer="0.31496062992125984"/>
  <pageSetup paperSize="9" scale="63" fitToHeight="0" orientation="portrait" r:id="rId6"/>
  <headerFooter>
    <oddFooter xml:space="preserve">&amp;L&amp;"-,Normal"Guide d'utilisation&amp;C&amp;"-,Normal"Page &amp;P/&amp;N&amp;R&amp;"-,Normal"&amp;F
</oddFooter>
  </headerFooter>
  <rowBreaks count="2" manualBreakCount="2">
    <brk id="49" min="2" max="10" man="1"/>
    <brk id="99" min="2" max="10" man="1"/>
  </rowBreaks>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60B52-7D10-44CE-8555-293BD29B3301}">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G8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IF(OR(U21="",U23=""),"",VLOOKUP('G8'!$U$21,Donnees!$A$10:$G$11,2,FALSE))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IF('G8'!U21="parascolaire","",IFERROR(SUM((Q97:BX97)/4)+SUM(E75:E94)+SUM((Q97:BX97)/4)/9+SUM(E75:E94)/9,0))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IF('G8'!U21="parascolaire","",IFERROR(SUM((Q131:BX131)/4)+SUM(E109:E128)+SUM((Q131:BX131)/4)/9+SUM(E109:E128)/9,0))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IF('G8'!U21="parascolaire","",IFERROR(SUM((Q165:BX165)/4)+SUM(E143:E162)+SUM((Q165:BX165)/4)/9+SUM(E143:E162)/9,0))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IF('G8'!U21="parascolaire","",IFERROR(SUM((Q199:BX199)/4)+SUM(E177:E196)+SUM((Q199:BX199)/4)/9+SUM(E177:E196)/9,0))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IF('G8'!U21="parascolaire","",IFERROR(SUM((Q233:BX233)/4)+SUM(E211:E230)+SUM((Q233:BX233)/4)/9+SUM(E211:E230)/9,0))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6">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ref="BZ79:BZ94" si="17">COUNTIF(Q79:BX79,"h")/4</f>
        <v>0</v>
      </c>
      <c r="CA79" s="604">
        <f t="shared" si="16"/>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7"/>
        <v>0</v>
      </c>
      <c r="CA80" s="604">
        <f t="shared" si="16"/>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7"/>
        <v>0</v>
      </c>
      <c r="CA81" s="604">
        <f t="shared" si="16"/>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7"/>
        <v>0</v>
      </c>
      <c r="CA82" s="604">
        <f t="shared" si="16"/>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7"/>
        <v>0</v>
      </c>
      <c r="CA83" s="604">
        <f t="shared" si="16"/>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7"/>
        <v>0</v>
      </c>
      <c r="CA84" s="604">
        <f t="shared" si="16"/>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7"/>
        <v>0</v>
      </c>
      <c r="CA85" s="604">
        <f t="shared" si="16"/>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7"/>
        <v>0</v>
      </c>
      <c r="CA86" s="604">
        <f t="shared" si="16"/>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7"/>
        <v>0</v>
      </c>
      <c r="CA87" s="604">
        <f t="shared" si="16"/>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7"/>
        <v>0</v>
      </c>
      <c r="CA88" s="604">
        <f t="shared" si="16"/>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7"/>
        <v>0</v>
      </c>
      <c r="CA89" s="604">
        <f t="shared" si="16"/>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7"/>
        <v>0</v>
      </c>
      <c r="CA90" s="604">
        <f t="shared" si="16"/>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7"/>
        <v>0</v>
      </c>
      <c r="CA91" s="604">
        <f t="shared" si="16"/>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7"/>
        <v>0</v>
      </c>
      <c r="CA92" s="604">
        <f t="shared" si="16"/>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7"/>
        <v>0</v>
      </c>
      <c r="CA93" s="604">
        <f t="shared" si="16"/>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7"/>
        <v>0</v>
      </c>
      <c r="CA94" s="608">
        <f t="shared" si="16"/>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IF(U21=Donnees!A11,"",IF(BR21=Donnees!C5,"",IF(AND(OR(Differentiels!Z123&gt;Differentiels!AD123,Differentiels!Z123=Differentiels!AD123),OR(Differentiels!F123&gt;Differentiels!J123,Differentiels!F123=Differentiels!J123)),"",1)))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OKFV1kSRMwrPOqgLg6DU72KtAAdBzDuIizJzK+ORLgZeVTOHdvR6OP4m1Gx+3xsspNXvqQssIjje6yX+82ImA==" saltValue="g3AQ9Oz+P2HN0n5VxG0czw=="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4108" priority="219">
      <formula>$O34="ASE"</formula>
    </cfRule>
    <cfRule type="expression" dxfId="4107" priority="227">
      <formula>$O34="APE"</formula>
    </cfRule>
    <cfRule type="expression" dxfId="4106" priority="228">
      <formula>$O34="EDE"</formula>
    </cfRule>
  </conditionalFormatting>
  <conditionalFormatting sqref="O75:BX94 O109:BX128">
    <cfRule type="expression" dxfId="4105" priority="220">
      <formula>AND($O75="ASE",O75&lt;&gt;"",O75&lt;&gt;"h",O75&lt;&gt;"s")</formula>
    </cfRule>
    <cfRule type="expression" dxfId="4104" priority="225">
      <formula>AND($O75="APE",O75&lt;&gt;"",O75&lt;&gt;"h",O75&lt;&gt;"s")</formula>
    </cfRule>
    <cfRule type="expression" dxfId="4103" priority="226">
      <formula>AND($O75="EDE",O75&lt;&gt;"",O75&lt;&gt;"h",O75&lt;&gt;"s")</formula>
    </cfRule>
  </conditionalFormatting>
  <conditionalFormatting sqref="U23:AH23">
    <cfRule type="expression" dxfId="4102" priority="218">
      <formula>$AJ$23="!"</formula>
    </cfRule>
  </conditionalFormatting>
  <conditionalFormatting sqref="O146:BX162 O143:X145 AY143:BX145">
    <cfRule type="expression" dxfId="4101" priority="197">
      <formula>AND($O143="ASE",O143&lt;&gt;"",O143&lt;&gt;"h",O143&lt;&gt;"s")</formula>
    </cfRule>
    <cfRule type="expression" dxfId="4100" priority="200">
      <formula>AND($O143="APE",O143&lt;&gt;"",O143&lt;&gt;"h",O143&lt;&gt;"s")</formula>
    </cfRule>
    <cfRule type="expression" dxfId="4099" priority="201">
      <formula>AND($O143="EDE",O143&lt;&gt;"",O143&lt;&gt;"h",O143&lt;&gt;"s")</formula>
    </cfRule>
  </conditionalFormatting>
  <conditionalFormatting sqref="O180:BX196 O177:Y179 AZ177:BX179">
    <cfRule type="expression" dxfId="4098" priority="186">
      <formula>AND($O177="ASE",O177&lt;&gt;"",O177&lt;&gt;"h",O177&lt;&gt;"s")</formula>
    </cfRule>
    <cfRule type="expression" dxfId="4097" priority="189">
      <formula>AND($O177="APE",O177&lt;&gt;"",O177&lt;&gt;"h",O177&lt;&gt;"s")</formula>
    </cfRule>
    <cfRule type="expression" dxfId="4096" priority="190">
      <formula>AND($O177="EDE",O177&lt;&gt;"",O177&lt;&gt;"h",O177&lt;&gt;"s")</formula>
    </cfRule>
  </conditionalFormatting>
  <conditionalFormatting sqref="O214:BX230 O211:Y213 AZ211:BX213">
    <cfRule type="expression" dxfId="4095" priority="175">
      <formula>AND($O211="ASE",O211&lt;&gt;"",O211&lt;&gt;"h",O211&lt;&gt;"s")</formula>
    </cfRule>
    <cfRule type="expression" dxfId="4094" priority="178">
      <formula>AND($O211="APE",O211&lt;&gt;"",O211&lt;&gt;"h",O211&lt;&gt;"s")</formula>
    </cfRule>
    <cfRule type="expression" dxfId="4093" priority="179">
      <formula>AND($O211="EDE",O211&lt;&gt;"",O211&lt;&gt;"h",O211&lt;&gt;"s")</formula>
    </cfRule>
  </conditionalFormatting>
  <conditionalFormatting sqref="Y143:AX145">
    <cfRule type="expression" dxfId="4092" priority="167">
      <formula>AND($O143="ASE",Y143&lt;&gt;"",Y143&lt;&gt;"h",Y143&lt;&gt;"s")</formula>
    </cfRule>
    <cfRule type="expression" dxfId="4091" priority="168">
      <formula>AND($O143="APE",Y143&lt;&gt;"",Y143&lt;&gt;"h",Y143&lt;&gt;"s")</formula>
    </cfRule>
    <cfRule type="expression" dxfId="4090" priority="169">
      <formula>AND($O143="EDE",Y143&lt;&gt;"",Y143&lt;&gt;"h",Y143&lt;&gt;"s")</formula>
    </cfRule>
  </conditionalFormatting>
  <conditionalFormatting sqref="Z177:AY179">
    <cfRule type="expression" dxfId="4089" priority="164">
      <formula>AND($O177="ASE",Z177&lt;&gt;"",Z177&lt;&gt;"h",Z177&lt;&gt;"s")</formula>
    </cfRule>
    <cfRule type="expression" dxfId="4088" priority="165">
      <formula>AND($O177="APE",Z177&lt;&gt;"",Z177&lt;&gt;"h",Z177&lt;&gt;"s")</formula>
    </cfRule>
    <cfRule type="expression" dxfId="4087" priority="166">
      <formula>AND($O177="EDE",Z177&lt;&gt;"",Z177&lt;&gt;"h",Z177&lt;&gt;"s")</formula>
    </cfRule>
  </conditionalFormatting>
  <conditionalFormatting sqref="Z211:AY213">
    <cfRule type="expression" dxfId="4086" priority="161">
      <formula>AND($O211="ASE",Z211&lt;&gt;"",Z211&lt;&gt;"h",Z211&lt;&gt;"s")</formula>
    </cfRule>
    <cfRule type="expression" dxfId="4085" priority="162">
      <formula>AND($O211="APE",Z211&lt;&gt;"",Z211&lt;&gt;"h",Z211&lt;&gt;"s")</formula>
    </cfRule>
    <cfRule type="expression" dxfId="4084" priority="163">
      <formula>AND($O211="EDE",Z211&lt;&gt;"",Z211&lt;&gt;"h",Z211&lt;&gt;"s")</formula>
    </cfRule>
  </conditionalFormatting>
  <conditionalFormatting sqref="BS63:BW67">
    <cfRule type="cellIs" dxfId="4083" priority="101" operator="greaterThan">
      <formula>$U$27</formula>
    </cfRule>
  </conditionalFormatting>
  <conditionalFormatting sqref="CD23">
    <cfRule type="cellIs" dxfId="4082"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66856B3A-FCF0-44D6-AE8A-2C0567CF6254}">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48150C37-CD81-4E5D-9A3A-4E72106367C4}">
      <formula1>"1,h,s"</formula1>
    </dataValidation>
    <dataValidation type="whole" allowBlank="1" showInputMessage="1" showErrorMessage="1" sqref="U27" xr:uid="{D2190980-71F7-4EED-A97C-9D2808BD31B1}">
      <formula1>0</formula1>
      <formula2>500</formula2>
    </dataValidation>
    <dataValidation type="whole" allowBlank="1" showInputMessage="1" showErrorMessage="1" sqref="BK17:BT17" xr:uid="{67B8ACC0-1147-42E5-AA85-AB1C6CCF69F2}">
      <formula1>0</formula1>
      <formula2>20</formula2>
    </dataValidation>
    <dataValidation type="date" allowBlank="1" showInputMessage="1" showErrorMessage="1" errorTitle="Merci de renseigner une date" sqref="BL13:BO16 BQ13:BR16" xr:uid="{46B22FCD-51C8-4362-A6FA-7ADB6021CD67}">
      <formula1>14611</formula1>
      <formula2>219512</formula2>
    </dataValidation>
    <dataValidation showInputMessage="1" showErrorMessage="1" sqref="U13:U17 V13:AI16" xr:uid="{13303B81-76A5-40EE-B471-321ECA25070C}"/>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B2EBC7B5-332E-4355-8C6D-A1A6E546BD35}">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34804F94-4A5C-4A79-815A-D8930EE0DBA8}">
            <xm:f>$U$21=Donnees!$A$11</xm:f>
            <x14:dxf>
              <fill>
                <patternFill>
                  <bgColor rgb="FFFFFFCC"/>
                </patternFill>
              </fill>
            </x14:dxf>
          </x14:cfRule>
          <x14:cfRule type="expression" priority="230" id="{20CFDAC5-5D7F-4320-89D2-3F4E4DAA935C}">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EDF28C2C-8AE8-46EB-B6F4-34E8A5DABBF4}">
            <xm:f>$U$21=Donnees!$A$11</xm:f>
            <x14:dxf>
              <fill>
                <patternFill>
                  <bgColor rgb="FFFFFFCC"/>
                </patternFill>
              </fill>
            </x14:dxf>
          </x14:cfRule>
          <x14:cfRule type="expression" priority="224" id="{AA1689F2-D5AE-4B3E-B777-E1902AB08862}">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0DB6B8B2-B6CA-4D60-9E40-7EF305E46DD5}">
            <xm:f>Donnees!$C$5</xm:f>
            <x14:dxf>
              <font>
                <color rgb="FF9C0006"/>
              </font>
              <fill>
                <patternFill>
                  <bgColor rgb="FFFFC7CE"/>
                </patternFill>
              </fill>
            </x14:dxf>
          </x14:cfRule>
          <x14:cfRule type="cellIs" priority="216" operator="equal" id="{533AC7D4-479E-4744-A286-9A10A515785D}">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51AC5911-672E-4BD1-9527-23223D944C87}">
            <xm:f>Donnees!$C$5</xm:f>
            <x14:dxf>
              <font>
                <color rgb="FF9C0006"/>
              </font>
              <fill>
                <patternFill>
                  <bgColor rgb="FFFFC7CE"/>
                </patternFill>
              </fill>
            </x14:dxf>
          </x14:cfRule>
          <x14:cfRule type="cellIs" priority="222" operator="equal" id="{8DBEC6C2-B070-447F-A2C9-E52B2AE77832}">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A01BE285-2EDE-4DCB-93D3-6A859F6FD28D}">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E9AAD2E0-3848-431A-B091-D3AAF3ED6D0C}">
            <xm:f>Donnees!$C$5</xm:f>
            <x14:dxf>
              <font>
                <color rgb="FF9C0006"/>
              </font>
              <fill>
                <patternFill>
                  <bgColor rgb="FFFFC7CE"/>
                </patternFill>
              </fill>
            </x14:dxf>
          </x14:cfRule>
          <x14:cfRule type="cellIs" priority="215" operator="equal" id="{6A1508F8-D96C-4A64-B540-B35CE1BE896E}">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19B38648-8531-47EA-BBA0-1F2EC28AA235}">
            <xm:f>$U$21=Donnees!$A$11</xm:f>
            <x14:dxf>
              <fill>
                <patternFill>
                  <bgColor rgb="FFFFFFCC"/>
                </patternFill>
              </fill>
            </x14:dxf>
          </x14:cfRule>
          <x14:cfRule type="expression" priority="211" id="{5758584E-BBEC-4C0D-9335-9B90FCC83F9D}">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CBAB6ED0-D190-4675-B229-520FAC7A697F}">
            <xm:f>Donnees!$C$5</xm:f>
            <x14:dxf>
              <font>
                <color rgb="FF9C0006"/>
              </font>
              <fill>
                <patternFill>
                  <bgColor rgb="FFFFC7CE"/>
                </patternFill>
              </fill>
            </x14:dxf>
          </x14:cfRule>
          <x14:cfRule type="cellIs" priority="207" operator="equal" id="{CABC1901-16FA-44E8-AF4D-7A3CAFFD7A1C}">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EFB9CD4C-73EE-491E-A580-54BFC03931CE}">
            <xm:f>Donnees!$C$5</xm:f>
            <x14:dxf>
              <font>
                <color rgb="FF9C0006"/>
              </font>
              <fill>
                <patternFill>
                  <bgColor rgb="FFFFC7CE"/>
                </patternFill>
              </fill>
            </x14:dxf>
          </x14:cfRule>
          <x14:cfRule type="cellIs" priority="209" operator="equal" id="{4D5508E3-1CB9-4ECA-AC7B-E4EF61E40F83}">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C9C7EEDC-1AD7-4F23-9C79-C1AD7BB6FBA2}">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585A1388-7DBC-4244-A6C0-F533D90A8E32}">
            <xm:f>$U$21=Donnees!$A$11</xm:f>
            <x14:dxf>
              <fill>
                <patternFill>
                  <bgColor rgb="FFFFFFCC"/>
                </patternFill>
              </fill>
            </x14:dxf>
          </x14:cfRule>
          <x14:cfRule type="expression" priority="203" id="{59CF470F-7973-4BE3-96D4-1B366D6A796C}">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1B400537-7A6A-453A-844E-DB39C2274797}">
            <xm:f>Donnees!$C$5</xm:f>
            <x14:dxf>
              <font>
                <color rgb="FF9C0006"/>
              </font>
              <fill>
                <patternFill>
                  <bgColor rgb="FFFFC7CE"/>
                </patternFill>
              </fill>
            </x14:dxf>
          </x14:cfRule>
          <x14:cfRule type="cellIs" priority="196" operator="equal" id="{78B0EBDB-CD45-47D6-BDE2-B9D1D1D03054}">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F3A2532E-7BAF-4865-B560-F280DC237D2A}">
            <xm:f>Donnees!$C$5</xm:f>
            <x14:dxf>
              <font>
                <color rgb="FF9C0006"/>
              </font>
              <fill>
                <patternFill>
                  <bgColor rgb="FFFFC7CE"/>
                </patternFill>
              </fill>
            </x14:dxf>
          </x14:cfRule>
          <x14:cfRule type="cellIs" priority="199" operator="equal" id="{886A6801-D209-4E6B-8D3B-48D585D9DF90}">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9F423E90-9E11-459F-8CD6-6326E4CCE1D6}">
            <xm:f>$U$21=Donnees!$A$11</xm:f>
            <x14:dxf>
              <fill>
                <patternFill>
                  <bgColor rgb="FFFFFFCC"/>
                </patternFill>
              </fill>
            </x14:dxf>
          </x14:cfRule>
          <x14:cfRule type="expression" priority="205" id="{44C09642-6DED-4B71-96ED-46832325B1AD}">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F8364870-C8AD-465C-AF51-941309FDF315}">
            <xm:f>$U$21=Donnees!$A$11</xm:f>
            <x14:dxf>
              <fill>
                <patternFill>
                  <bgColor rgb="FFFFFFCC"/>
                </patternFill>
              </fill>
            </x14:dxf>
          </x14:cfRule>
          <x14:cfRule type="expression" priority="192" id="{B4D6AF27-8A97-4913-802C-D329922852D9}">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BF9B08AA-AF7A-421E-BB40-A75CA1F68BA7}">
            <xm:f>Donnees!$C$5</xm:f>
            <x14:dxf>
              <font>
                <color rgb="FF9C0006"/>
              </font>
              <fill>
                <patternFill>
                  <bgColor rgb="FFFFC7CE"/>
                </patternFill>
              </fill>
            </x14:dxf>
          </x14:cfRule>
          <x14:cfRule type="cellIs" priority="185" operator="equal" id="{28D068A1-D755-4897-B941-D1E4F43C027A}">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4136771A-578B-42ED-94BA-E25D6D7118B9}">
            <xm:f>Donnees!$C$5</xm:f>
            <x14:dxf>
              <font>
                <color rgb="FF9C0006"/>
              </font>
              <fill>
                <patternFill>
                  <bgColor rgb="FFFFC7CE"/>
                </patternFill>
              </fill>
            </x14:dxf>
          </x14:cfRule>
          <x14:cfRule type="cellIs" priority="188" operator="equal" id="{E8815E38-7E33-4AC6-964B-A8CEE2C1896C}">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E84363FF-B529-4DE7-BAB7-02D5BB665F87}">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83D40278-74FA-4905-99BB-0EADE8672359}">
            <xm:f>$U$21=Donnees!$A$11</xm:f>
            <x14:dxf>
              <fill>
                <patternFill>
                  <bgColor rgb="FFFFFFCC"/>
                </patternFill>
              </fill>
            </x14:dxf>
          </x14:cfRule>
          <x14:cfRule type="expression" priority="181" id="{7B8B6E70-DE3E-42CB-A117-99C91AF6E3B0}">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A5E5F0CC-AC71-4B97-9408-BE92A1CD68FF}">
            <xm:f>Donnees!$C$5</xm:f>
            <x14:dxf>
              <font>
                <color rgb="FF9C0006"/>
              </font>
              <fill>
                <patternFill>
                  <bgColor rgb="FFFFC7CE"/>
                </patternFill>
              </fill>
            </x14:dxf>
          </x14:cfRule>
          <x14:cfRule type="cellIs" priority="174" operator="equal" id="{95272C98-84D6-4B0C-BB4A-BC063489A29B}">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340A5945-B75E-4BB3-BAA7-876A71F8BE4A}">
            <xm:f>Donnees!$C$5</xm:f>
            <x14:dxf>
              <font>
                <color rgb="FF9C0006"/>
              </font>
              <fill>
                <patternFill>
                  <bgColor rgb="FFFFC7CE"/>
                </patternFill>
              </fill>
            </x14:dxf>
          </x14:cfRule>
          <x14:cfRule type="cellIs" priority="177" operator="equal" id="{0665DA56-2F94-4001-8D47-18A4E71033E2}">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E16C1356-90B7-4ACD-9243-ADADBD9D3EDE}">
            <xm:f>$U$21=Donnees!$A$11</xm:f>
            <x14:dxf>
              <fill>
                <patternFill>
                  <bgColor rgb="FFFFFFCC"/>
                </patternFill>
              </fill>
            </x14:dxf>
          </x14:cfRule>
          <x14:cfRule type="expression" priority="183" id="{8C24DEBB-FD56-4A75-BD76-3ADD185D0A14}">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B5B27CBD-25AB-421C-8401-FBE037267200}">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70223C77-96E5-493A-A2D1-7B75BFF426B5}">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E115EA46-963A-4ACB-8868-63CA2FBBDEE0}">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9C81F6B5-5D56-493D-9021-C7EE04D5CA60}">
            <xm:f>$U$21=Donnees!$A$11</xm:f>
            <x14:dxf>
              <fill>
                <patternFill>
                  <bgColor rgb="FFFFFFCC"/>
                </patternFill>
              </fill>
            </x14:dxf>
          </x14:cfRule>
          <x14:cfRule type="expression" priority="160" id="{49C21C3B-A525-45E9-958B-AC8B531B1EF7}">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DDACA5A9-CAE3-4049-B952-43AC71F924BA}">
            <xm:f>Donnees!$C$5</xm:f>
            <x14:dxf>
              <font>
                <color rgb="FF9C0006"/>
              </font>
              <fill>
                <patternFill>
                  <bgColor rgb="FFFFC7CE"/>
                </patternFill>
              </fill>
            </x14:dxf>
          </x14:cfRule>
          <x14:cfRule type="cellIs" priority="158" operator="equal" id="{5287854A-A263-47DD-98D9-404BBF434555}">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3229E7B8-46AA-422C-9D4C-A187D0247266}">
            <xm:f>$U$21=Donnees!$A$11</xm:f>
            <x14:dxf>
              <fill>
                <patternFill>
                  <bgColor rgb="FFFFFFCC"/>
                </patternFill>
              </fill>
            </x14:dxf>
          </x14:cfRule>
          <x14:cfRule type="expression" priority="156" id="{2C1B33EB-9706-4862-98AE-3C42058C48B9}">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4282A3C5-37CC-4E38-B63A-10625A09DD54}">
            <xm:f>Donnees!$C$5</xm:f>
            <x14:dxf>
              <font>
                <color rgb="FF9C0006"/>
              </font>
              <fill>
                <patternFill>
                  <bgColor rgb="FFFFC7CE"/>
                </patternFill>
              </fill>
            </x14:dxf>
          </x14:cfRule>
          <x14:cfRule type="cellIs" priority="154" operator="equal" id="{E4A405C0-1763-4EC4-A126-14F4B7EAE273}">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7121478E-C3A4-4B10-B091-C02B918619EA}">
            <xm:f>$U$21=Donnees!$A$11</xm:f>
            <x14:dxf>
              <fill>
                <patternFill>
                  <bgColor rgb="FFFFFFCC"/>
                </patternFill>
              </fill>
            </x14:dxf>
          </x14:cfRule>
          <x14:cfRule type="expression" priority="152" id="{C313A698-274F-4943-99EA-0DBB63ABDF34}">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91446CBF-4F81-4E25-9515-C026E1F55375}">
            <xm:f>Donnees!$C$5</xm:f>
            <x14:dxf>
              <font>
                <color rgb="FF9C0006"/>
              </font>
              <fill>
                <patternFill>
                  <bgColor rgb="FFFFC7CE"/>
                </patternFill>
              </fill>
            </x14:dxf>
          </x14:cfRule>
          <x14:cfRule type="cellIs" priority="150" operator="equal" id="{D3A69D8A-6531-4B1C-AF0A-2137AE232CE1}">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AA79969D-EC2F-4A97-AC2D-6B67DD2F570A}">
            <xm:f>$U$21=Donnees!$A$11</xm:f>
            <x14:dxf>
              <fill>
                <patternFill>
                  <bgColor rgb="FFFFFFCC"/>
                </patternFill>
              </fill>
            </x14:dxf>
          </x14:cfRule>
          <x14:cfRule type="expression" priority="148" id="{DFD3DBF9-9FEF-4BEE-81F2-093DFB79E743}">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EC40DCAA-ACDD-41D6-BED9-C7B41660649B}">
            <xm:f>Donnees!$C$5</xm:f>
            <x14:dxf>
              <font>
                <color rgb="FF9C0006"/>
              </font>
              <fill>
                <patternFill>
                  <bgColor rgb="FFFFC7CE"/>
                </patternFill>
              </fill>
            </x14:dxf>
          </x14:cfRule>
          <x14:cfRule type="cellIs" priority="146" operator="equal" id="{62A39B32-4911-45E1-A574-C2603CAFF2C8}">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1D6F2009-E426-43DC-BB60-D8200C248095}">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283D4F2B-D757-46C5-89CF-0FBE2D4541B7}">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5483DD70-414B-439B-A63D-1542D6B73490}">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B8279E31-9F7D-4942-BF51-2A101EB6F741}">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971CB9E2-13D7-481F-B024-C7BB8680FDE0}">
            <xm:f>$U$21=Donnees!$A$11</xm:f>
            <x14:dxf>
              <fill>
                <patternFill>
                  <bgColor rgb="FFFFFFCC"/>
                </patternFill>
              </fill>
            </x14:dxf>
          </x14:cfRule>
          <x14:cfRule type="expression" priority="140" id="{7A07E2B6-B160-4F0D-9575-1EFC7F40411C}">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409B9D76-BC5E-4CBF-B9AE-969CD21CD857}">
            <xm:f>Donnees!$C$5</xm:f>
            <x14:dxf>
              <font>
                <color rgb="FF9C0006"/>
              </font>
              <fill>
                <patternFill>
                  <bgColor rgb="FFFFC7CE"/>
                </patternFill>
              </fill>
            </x14:dxf>
          </x14:cfRule>
          <x14:cfRule type="cellIs" priority="138" operator="equal" id="{5F8FA26E-68D6-4E0A-9291-38C52FE4F459}">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D1FE3026-9678-453F-B466-332D00395DD9}">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24F0DE83-616C-42B6-ACAC-05B219BDD608}">
            <xm:f>$U$21=Donnees!$A$11</xm:f>
            <x14:dxf>
              <fill>
                <patternFill>
                  <bgColor rgb="FFFFFFCC"/>
                </patternFill>
              </fill>
            </x14:dxf>
          </x14:cfRule>
          <x14:cfRule type="expression" priority="135" id="{6A1D79C5-1D7D-4870-883C-47EA1C8A59C7}">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E71B70C8-1F21-46AA-8201-18F60F329E35}">
            <xm:f>Donnees!$C$5</xm:f>
            <x14:dxf>
              <font>
                <color rgb="FF9C0006"/>
              </font>
              <fill>
                <patternFill>
                  <bgColor rgb="FFFFC7CE"/>
                </patternFill>
              </fill>
            </x14:dxf>
          </x14:cfRule>
          <x14:cfRule type="cellIs" priority="133" operator="equal" id="{271F7A00-AF9B-4F69-9A50-43CFA0C39368}">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6F76A9B8-69DE-419C-94B4-AF69850C09FD}">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9B0357BF-7296-4312-9710-BEC2EE409795}">
            <xm:f>$U$21=Donnees!$A$11</xm:f>
            <x14:dxf>
              <fill>
                <patternFill>
                  <bgColor rgb="FFFFFFCC"/>
                </patternFill>
              </fill>
            </x14:dxf>
          </x14:cfRule>
          <x14:cfRule type="expression" priority="130" id="{2823CFAA-1000-4D0A-8376-6222316E8DD8}">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916B0ED9-AC9E-4787-AAE0-0875CB0AED39}">
            <xm:f>Donnees!$C$5</xm:f>
            <x14:dxf>
              <font>
                <color rgb="FF9C0006"/>
              </font>
              <fill>
                <patternFill>
                  <bgColor rgb="FFFFC7CE"/>
                </patternFill>
              </fill>
            </x14:dxf>
          </x14:cfRule>
          <x14:cfRule type="cellIs" priority="128" operator="equal" id="{AEF91154-C1A8-4F50-BF04-5B245788F5A0}">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AB1F827B-A1BF-4898-B8E1-560F18F0411D}">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62EE7000-4205-49F3-9E97-34A50541E489}">
            <xm:f>$U$21=Donnees!$A$11</xm:f>
            <x14:dxf>
              <fill>
                <patternFill>
                  <bgColor rgb="FFFFFFCC"/>
                </patternFill>
              </fill>
            </x14:dxf>
          </x14:cfRule>
          <x14:cfRule type="expression" priority="125" id="{92D99163-39F2-49A1-93FB-77B85A0EAC46}">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37378229-65A6-47CB-B008-7814AE943F8E}">
            <xm:f>Donnees!$C$5</xm:f>
            <x14:dxf>
              <font>
                <color rgb="FF9C0006"/>
              </font>
              <fill>
                <patternFill>
                  <bgColor rgb="FFFFC7CE"/>
                </patternFill>
              </fill>
            </x14:dxf>
          </x14:cfRule>
          <x14:cfRule type="cellIs" priority="123" operator="equal" id="{920A142A-32B7-42F9-B760-9332FF42FC7F}">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D692B598-037F-49C8-AA83-1FCD5A7689D4}">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F383F157-0020-4DDF-9693-CC090E4AD4A7}">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A46294B8-7A2A-4668-A3F7-2F9B191AB348}">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7831CC04-26E9-45A7-9426-A1F58AC9DB99}">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175E9D62-4DE6-4965-A035-9AE215F65B88}">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845352B6-DA77-4467-B589-077D2DEE4270}">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8530CF8B-B65F-4D4C-80EE-95379FA11104}">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687F51ED-0D37-4FF8-980B-33A853C17823}">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2E2E9D54-102B-4FA6-987A-6D20F550EC62}">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18813F28-79D1-4D71-B1D9-D1F1B4878FFF}">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288BA8F6-FCD4-42D9-8D20-2B4942E272C0}">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027CCDA6-9CBC-41AA-A389-9E53F43673C2}">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3CA012D1-DF9E-45B2-9541-C22EC2716EB7}">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0FE50835-6409-4133-947B-DAD7435B6A99}">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F50FCE9D-191D-4BE4-9F99-B5B5353A9671}">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1C8B3749-B2F6-4DF4-A867-39462DEBEC6D}">
            <xm:f>$U$21=Donnees!$A$11</xm:f>
            <x14:dxf>
              <fill>
                <patternFill>
                  <bgColor rgb="FFFFFFCC"/>
                </patternFill>
              </fill>
            </x14:dxf>
          </x14:cfRule>
          <x14:cfRule type="expression" priority="106" id="{7B23F9F5-F2BB-4599-B0F8-63DF121CDE2F}">
            <xm:f>$U$21=Donnees!$A$10</xm:f>
            <x14:dxf>
              <fill>
                <patternFill>
                  <bgColor theme="6" tint="0.79998168889431442"/>
                </patternFill>
              </fill>
            </x14:dxf>
          </x14:cfRule>
          <xm:sqref>Q74:BX74</xm:sqref>
        </x14:conditionalFormatting>
        <x14:conditionalFormatting xmlns:xm="http://schemas.microsoft.com/office/excel/2006/main">
          <x14:cfRule type="expression" priority="102" id="{10D11525-DCF1-45A8-91B5-0554DCAD59E7}">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1B15D5E0-03B2-488D-893F-FE46959143E1}">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31C18D96-4324-4A86-8D02-86E5B840CAAB}">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BC04BE16-342E-40C1-BD1E-17CCAFBA630D}">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0995C597-627E-4FBF-BF3A-1696D9056A30}">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41C49259-0E41-48C5-9F91-72E43B79E529}">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96D5A67E-8F85-46E2-9AD9-6317A66991C8}">
            <xm:f>Donnees!$C$5</xm:f>
            <x14:dxf>
              <font>
                <color rgb="FF9C0006"/>
              </font>
              <fill>
                <patternFill>
                  <bgColor rgb="FFFFC7CE"/>
                </patternFill>
              </fill>
            </x14:dxf>
          </x14:cfRule>
          <x14:cfRule type="cellIs" priority="100" operator="equal" id="{F6F4F983-8D96-4A7E-A3F2-0480BBF4D9DD}">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B4AEB836-0D0C-478E-BAB2-6C03A51885F4}">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D6EADBD8-54C3-407E-BD8C-68152575182C}">
            <xm:f>Donnees!$E$4</xm:f>
            <x14:dxf>
              <font>
                <color rgb="FF006100"/>
              </font>
              <fill>
                <patternFill>
                  <bgColor rgb="FFC6EFCE"/>
                </patternFill>
              </fill>
            </x14:dxf>
          </x14:cfRule>
          <x14:cfRule type="cellIs" priority="94" operator="equal" id="{B4FA80FB-63EE-43FD-9299-06F86A3B7041}">
            <xm:f>Donnees!$E$5</xm:f>
            <x14:dxf>
              <font>
                <color rgb="FF9C0006"/>
              </font>
              <fill>
                <patternFill>
                  <bgColor rgb="FFFFC7CE"/>
                </patternFill>
              </fill>
            </x14:dxf>
          </x14:cfRule>
          <x14:cfRule type="cellIs" priority="95" operator="equal" id="{813D04F9-E0C4-4A10-A425-FFF1508005B0}">
            <xm:f>Donnees!$C$5</xm:f>
            <x14:dxf>
              <font>
                <color rgb="FF9C0006"/>
              </font>
              <fill>
                <patternFill>
                  <bgColor rgb="FFFFC7CE"/>
                </patternFill>
              </fill>
            </x14:dxf>
          </x14:cfRule>
          <x14:cfRule type="cellIs" priority="96" operator="equal" id="{BE17B41B-C6FA-40B1-9FC5-44231D95926C}">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EFA58A6B-C3F1-499E-8D0D-DC0E0A992144}">
            <xm:f>Donnees!$E$4</xm:f>
            <x14:dxf>
              <font>
                <color rgb="FF006100"/>
              </font>
              <fill>
                <patternFill>
                  <bgColor rgb="FFC6EFCE"/>
                </patternFill>
              </fill>
            </x14:dxf>
          </x14:cfRule>
          <x14:cfRule type="cellIs" priority="90" operator="equal" id="{6822F1A4-3767-4A28-A310-DE34CDD017F7}">
            <xm:f>Donnees!$E$5</xm:f>
            <x14:dxf>
              <font>
                <color rgb="FF9C0006"/>
              </font>
              <fill>
                <patternFill>
                  <bgColor rgb="FFFFC7CE"/>
                </patternFill>
              </fill>
            </x14:dxf>
          </x14:cfRule>
          <x14:cfRule type="cellIs" priority="91" operator="equal" id="{9F6EE5DE-EE07-4B83-95BA-0166619F8EB6}">
            <xm:f>Donnees!$C$5</xm:f>
            <x14:dxf>
              <font>
                <color rgb="FF9C0006"/>
              </font>
              <fill>
                <patternFill>
                  <bgColor rgb="FFFFC7CE"/>
                </patternFill>
              </fill>
            </x14:dxf>
          </x14:cfRule>
          <x14:cfRule type="cellIs" priority="92" operator="equal" id="{E85E69AA-52A2-4DE4-93DA-6487623637EB}">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3E0FCE0F-AE24-49CA-AE56-A7D1044B8FA9}">
            <xm:f>Donnees!$E$4</xm:f>
            <x14:dxf>
              <font>
                <color rgb="FF006100"/>
              </font>
              <fill>
                <patternFill>
                  <bgColor rgb="FFC6EFCE"/>
                </patternFill>
              </fill>
            </x14:dxf>
          </x14:cfRule>
          <x14:cfRule type="cellIs" priority="86" operator="equal" id="{06030DE7-0D98-481A-958C-AA7116F59976}">
            <xm:f>Donnees!$E$5</xm:f>
            <x14:dxf>
              <font>
                <color rgb="FF9C0006"/>
              </font>
              <fill>
                <patternFill>
                  <bgColor rgb="FFFFC7CE"/>
                </patternFill>
              </fill>
            </x14:dxf>
          </x14:cfRule>
          <x14:cfRule type="cellIs" priority="87" operator="equal" id="{6682E4AB-14F8-4373-B0F7-F0AB6CDEE4B8}">
            <xm:f>Donnees!$C$5</xm:f>
            <x14:dxf>
              <font>
                <color rgb="FF9C0006"/>
              </font>
              <fill>
                <patternFill>
                  <bgColor rgb="FFFFC7CE"/>
                </patternFill>
              </fill>
            </x14:dxf>
          </x14:cfRule>
          <x14:cfRule type="cellIs" priority="88" operator="equal" id="{C23221B4-5E71-4B3A-83CB-7F5D2E36B2A7}">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E47BB2F8-5551-4EFC-9249-D946F9E4F5CA}">
            <xm:f>Donnees!$E$4</xm:f>
            <x14:dxf>
              <font>
                <color rgb="FF006100"/>
              </font>
              <fill>
                <patternFill>
                  <bgColor rgb="FFC6EFCE"/>
                </patternFill>
              </fill>
            </x14:dxf>
          </x14:cfRule>
          <x14:cfRule type="cellIs" priority="82" operator="equal" id="{9302E797-FBFA-4B0B-9B92-FE8E2FBB22DB}">
            <xm:f>Donnees!$E$5</xm:f>
            <x14:dxf>
              <font>
                <color rgb="FF9C0006"/>
              </font>
              <fill>
                <patternFill>
                  <bgColor rgb="FFFFC7CE"/>
                </patternFill>
              </fill>
            </x14:dxf>
          </x14:cfRule>
          <x14:cfRule type="cellIs" priority="83" operator="equal" id="{36AC7B40-AE39-4796-8E2E-09D40A92EB5A}">
            <xm:f>Donnees!$C$5</xm:f>
            <x14:dxf>
              <font>
                <color rgb="FF9C0006"/>
              </font>
              <fill>
                <patternFill>
                  <bgColor rgb="FFFFC7CE"/>
                </patternFill>
              </fill>
            </x14:dxf>
          </x14:cfRule>
          <x14:cfRule type="cellIs" priority="84" operator="equal" id="{28BE1059-9FDC-4371-8ABD-DC9ED5433B6F}">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9734BF0C-0794-40F0-B85A-E803150FB47A}">
            <xm:f>Donnees!$E$4</xm:f>
            <x14:dxf>
              <font>
                <color rgb="FF006100"/>
              </font>
              <fill>
                <patternFill>
                  <bgColor rgb="FFC6EFCE"/>
                </patternFill>
              </fill>
            </x14:dxf>
          </x14:cfRule>
          <x14:cfRule type="cellIs" priority="78" operator="equal" id="{311FD8D2-392A-44C7-80FA-27FEBA928C38}">
            <xm:f>Donnees!$E$5</xm:f>
            <x14:dxf>
              <font>
                <color rgb="FF9C0006"/>
              </font>
              <fill>
                <patternFill>
                  <bgColor rgb="FFFFC7CE"/>
                </patternFill>
              </fill>
            </x14:dxf>
          </x14:cfRule>
          <x14:cfRule type="cellIs" priority="79" operator="equal" id="{F5167135-2CA6-4C3B-9469-5768F66A4874}">
            <xm:f>Donnees!$C$5</xm:f>
            <x14:dxf>
              <font>
                <color rgb="FF9C0006"/>
              </font>
              <fill>
                <patternFill>
                  <bgColor rgb="FFFFC7CE"/>
                </patternFill>
              </fill>
            </x14:dxf>
          </x14:cfRule>
          <x14:cfRule type="cellIs" priority="80" operator="equal" id="{30EBDA87-67F3-43E0-915E-1C38EB9EF65E}">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49AEFCF7-57F8-40D5-9A13-A03E16DAF678}">
            <xm:f>Donnees!$E$4</xm:f>
            <x14:dxf>
              <font>
                <color rgb="FF006100"/>
              </font>
              <fill>
                <patternFill>
                  <bgColor rgb="FFC6EFCE"/>
                </patternFill>
              </fill>
            </x14:dxf>
          </x14:cfRule>
          <x14:cfRule type="cellIs" priority="74" operator="equal" id="{15EECBB9-A3B8-4D95-922F-E68F919922B3}">
            <xm:f>Donnees!$E$5</xm:f>
            <x14:dxf>
              <font>
                <color rgb="FF9C0006"/>
              </font>
              <fill>
                <patternFill>
                  <bgColor rgb="FFFFC7CE"/>
                </patternFill>
              </fill>
            </x14:dxf>
          </x14:cfRule>
          <x14:cfRule type="cellIs" priority="75" operator="equal" id="{1470BEF1-D607-4B5D-AD89-FD898D6674D9}">
            <xm:f>Donnees!$C$5</xm:f>
            <x14:dxf>
              <font>
                <color rgb="FF9C0006"/>
              </font>
              <fill>
                <patternFill>
                  <bgColor rgb="FFFFC7CE"/>
                </patternFill>
              </fill>
            </x14:dxf>
          </x14:cfRule>
          <x14:cfRule type="cellIs" priority="76" operator="equal" id="{0E56B2FF-042A-4CB4-847B-09E92FE99808}">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D739E637-197C-46A3-9A61-92577BC4C6C4}">
            <xm:f>Donnees!$E$4</xm:f>
            <x14:dxf>
              <font>
                <color rgb="FF006100"/>
              </font>
              <fill>
                <patternFill>
                  <bgColor rgb="FFC6EFCE"/>
                </patternFill>
              </fill>
            </x14:dxf>
          </x14:cfRule>
          <x14:cfRule type="cellIs" priority="70" operator="equal" id="{93C6D0AA-6783-44A6-ADDF-E5CE80B5F313}">
            <xm:f>Donnees!$E$5</xm:f>
            <x14:dxf>
              <font>
                <color rgb="FF9C0006"/>
              </font>
              <fill>
                <patternFill>
                  <bgColor rgb="FFFFC7CE"/>
                </patternFill>
              </fill>
            </x14:dxf>
          </x14:cfRule>
          <x14:cfRule type="cellIs" priority="71" operator="equal" id="{C0471F17-8413-46D5-9FE2-B2BEB123E0F8}">
            <xm:f>Donnees!$C$5</xm:f>
            <x14:dxf>
              <font>
                <color rgb="FF9C0006"/>
              </font>
              <fill>
                <patternFill>
                  <bgColor rgb="FFFFC7CE"/>
                </patternFill>
              </fill>
            </x14:dxf>
          </x14:cfRule>
          <x14:cfRule type="cellIs" priority="72" operator="equal" id="{A65C0B48-E8C8-45AF-94BB-6B5FB7B12EAB}">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865E6B3E-D0E6-4985-8C53-27779878A759}">
            <xm:f>Donnees!$E$4</xm:f>
            <x14:dxf>
              <font>
                <color rgb="FF006100"/>
              </font>
              <fill>
                <patternFill>
                  <bgColor rgb="FFC6EFCE"/>
                </patternFill>
              </fill>
            </x14:dxf>
          </x14:cfRule>
          <x14:cfRule type="cellIs" priority="66" operator="equal" id="{DD59BD2D-56B3-42B3-857C-C5CDC51BDBDF}">
            <xm:f>Donnees!$E$5</xm:f>
            <x14:dxf>
              <font>
                <color rgb="FF9C0006"/>
              </font>
              <fill>
                <patternFill>
                  <bgColor rgb="FFFFC7CE"/>
                </patternFill>
              </fill>
            </x14:dxf>
          </x14:cfRule>
          <x14:cfRule type="cellIs" priority="67" operator="equal" id="{5859A723-C95B-48E8-BAD4-3AE84FE72C6F}">
            <xm:f>Donnees!$C$5</xm:f>
            <x14:dxf>
              <font>
                <color rgb="FF9C0006"/>
              </font>
              <fill>
                <patternFill>
                  <bgColor rgb="FFFFC7CE"/>
                </patternFill>
              </fill>
            </x14:dxf>
          </x14:cfRule>
          <x14:cfRule type="cellIs" priority="68" operator="equal" id="{89E9E7B4-575C-423D-BAB0-D0DBD60D1AFB}">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120B8984-F2D7-44BA-983B-26D48E2C54B7}">
            <xm:f>Donnees!$E$4</xm:f>
            <x14:dxf>
              <font>
                <color rgb="FF006100"/>
              </font>
              <fill>
                <patternFill>
                  <bgColor rgb="FFC6EFCE"/>
                </patternFill>
              </fill>
            </x14:dxf>
          </x14:cfRule>
          <x14:cfRule type="cellIs" priority="62" operator="equal" id="{E75356D8-8B41-4DD5-878A-5427E7186520}">
            <xm:f>Donnees!$E$5</xm:f>
            <x14:dxf>
              <font>
                <color rgb="FF9C0006"/>
              </font>
              <fill>
                <patternFill>
                  <bgColor rgb="FFFFC7CE"/>
                </patternFill>
              </fill>
            </x14:dxf>
          </x14:cfRule>
          <x14:cfRule type="cellIs" priority="63" operator="equal" id="{589D995B-ABA9-452B-B84B-DCB2945167D7}">
            <xm:f>Donnees!$C$5</xm:f>
            <x14:dxf>
              <font>
                <color rgb="FF9C0006"/>
              </font>
              <fill>
                <patternFill>
                  <bgColor rgb="FFFFC7CE"/>
                </patternFill>
              </fill>
            </x14:dxf>
          </x14:cfRule>
          <x14:cfRule type="cellIs" priority="64" operator="equal" id="{0F644B35-1FBD-4286-AFF2-21EA89D2B414}">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65BF1B20-2E72-4CC3-A6F9-F80E2C9BDCBB}">
            <xm:f>Donnees!$E$4</xm:f>
            <x14:dxf>
              <font>
                <color rgb="FF006100"/>
              </font>
              <fill>
                <patternFill>
                  <bgColor rgb="FFC6EFCE"/>
                </patternFill>
              </fill>
            </x14:dxf>
          </x14:cfRule>
          <x14:cfRule type="cellIs" priority="58" operator="equal" id="{783FB3F0-CC11-4B16-B640-308B54C49B99}">
            <xm:f>Donnees!$E$5</xm:f>
            <x14:dxf>
              <font>
                <color rgb="FF9C0006"/>
              </font>
              <fill>
                <patternFill>
                  <bgColor rgb="FFFFC7CE"/>
                </patternFill>
              </fill>
            </x14:dxf>
          </x14:cfRule>
          <x14:cfRule type="cellIs" priority="59" operator="equal" id="{C97D132E-5A8B-4216-A71E-7FE87016C87E}">
            <xm:f>Donnees!$C$5</xm:f>
            <x14:dxf>
              <font>
                <color rgb="FF9C0006"/>
              </font>
              <fill>
                <patternFill>
                  <bgColor rgb="FFFFC7CE"/>
                </patternFill>
              </fill>
            </x14:dxf>
          </x14:cfRule>
          <x14:cfRule type="cellIs" priority="60" operator="equal" id="{4433EA53-2AF0-4CAF-B13A-BBE0D18325F4}">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061B2725-B269-442B-B885-19D30FBD62AA}">
            <xm:f>Donnees!$E$4</xm:f>
            <x14:dxf>
              <font>
                <color rgb="FF006100"/>
              </font>
              <fill>
                <patternFill>
                  <bgColor rgb="FFC6EFCE"/>
                </patternFill>
              </fill>
            </x14:dxf>
          </x14:cfRule>
          <x14:cfRule type="cellIs" priority="54" operator="equal" id="{7525DED1-1A3C-4084-BA5E-85FCB9C14AF8}">
            <xm:f>Donnees!$E$5</xm:f>
            <x14:dxf>
              <font>
                <color rgb="FF9C0006"/>
              </font>
              <fill>
                <patternFill>
                  <bgColor rgb="FFFFC7CE"/>
                </patternFill>
              </fill>
            </x14:dxf>
          </x14:cfRule>
          <x14:cfRule type="cellIs" priority="55" operator="equal" id="{7174E0DE-98A2-4E34-830F-1469BD2D1418}">
            <xm:f>Donnees!$C$5</xm:f>
            <x14:dxf>
              <font>
                <color rgb="FF9C0006"/>
              </font>
              <fill>
                <patternFill>
                  <bgColor rgb="FFFFC7CE"/>
                </patternFill>
              </fill>
            </x14:dxf>
          </x14:cfRule>
          <x14:cfRule type="cellIs" priority="56" operator="equal" id="{49D588A3-4D51-4F62-9027-C589CE9CF6AA}">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E125F52E-108F-426A-AC0F-27D0CDB84DC8}">
            <xm:f>Donnees!$E$4</xm:f>
            <x14:dxf>
              <font>
                <color rgb="FF006100"/>
              </font>
              <fill>
                <patternFill>
                  <bgColor rgb="FFC6EFCE"/>
                </patternFill>
              </fill>
            </x14:dxf>
          </x14:cfRule>
          <x14:cfRule type="cellIs" priority="50" operator="equal" id="{EE0A1316-5CB4-4DB9-AA95-72C883545D26}">
            <xm:f>Donnees!$E$5</xm:f>
            <x14:dxf>
              <font>
                <color rgb="FF9C0006"/>
              </font>
              <fill>
                <patternFill>
                  <bgColor rgb="FFFFC7CE"/>
                </patternFill>
              </fill>
            </x14:dxf>
          </x14:cfRule>
          <x14:cfRule type="cellIs" priority="51" operator="equal" id="{DBA64BCB-8B6C-4B1A-9EB9-3DC58EFFF011}">
            <xm:f>Donnees!$C$5</xm:f>
            <x14:dxf>
              <font>
                <color rgb="FF9C0006"/>
              </font>
              <fill>
                <patternFill>
                  <bgColor rgb="FFFFC7CE"/>
                </patternFill>
              </fill>
            </x14:dxf>
          </x14:cfRule>
          <x14:cfRule type="cellIs" priority="52" operator="equal" id="{C1F667DF-13B2-42C4-ACDA-455FA86ED1F2}">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95A33177-0CCC-4708-8DC1-B879C4124D04}">
            <xm:f>Donnees!$E$4</xm:f>
            <x14:dxf>
              <font>
                <color rgb="FF006100"/>
              </font>
              <fill>
                <patternFill>
                  <bgColor rgb="FFC6EFCE"/>
                </patternFill>
              </fill>
            </x14:dxf>
          </x14:cfRule>
          <x14:cfRule type="cellIs" priority="46" operator="equal" id="{C4D7ED61-8BA6-46C5-B980-C6FC4398568E}">
            <xm:f>Donnees!$E$5</xm:f>
            <x14:dxf>
              <font>
                <color rgb="FF9C0006"/>
              </font>
              <fill>
                <patternFill>
                  <bgColor rgb="FFFFC7CE"/>
                </patternFill>
              </fill>
            </x14:dxf>
          </x14:cfRule>
          <x14:cfRule type="cellIs" priority="47" operator="equal" id="{CD56A04E-0F1C-4364-9FBF-3544F54BE7CC}">
            <xm:f>Donnees!$C$5</xm:f>
            <x14:dxf>
              <font>
                <color rgb="FF9C0006"/>
              </font>
              <fill>
                <patternFill>
                  <bgColor rgb="FFFFC7CE"/>
                </patternFill>
              </fill>
            </x14:dxf>
          </x14:cfRule>
          <x14:cfRule type="cellIs" priority="48" operator="equal" id="{2C2C3518-58D5-45FE-B864-5A3BB98A930D}">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58E722DC-FC9C-4B87-A121-B2EC6CCD7657}">
            <xm:f>Donnees!$E$4</xm:f>
            <x14:dxf>
              <font>
                <color rgb="FF006100"/>
              </font>
              <fill>
                <patternFill>
                  <bgColor rgb="FFC6EFCE"/>
                </patternFill>
              </fill>
            </x14:dxf>
          </x14:cfRule>
          <x14:cfRule type="cellIs" priority="42" operator="equal" id="{821AAD81-C487-4D51-B226-F0BACD7BA568}">
            <xm:f>Donnees!$E$5</xm:f>
            <x14:dxf>
              <font>
                <color rgb="FF9C0006"/>
              </font>
              <fill>
                <patternFill>
                  <bgColor rgb="FFFFC7CE"/>
                </patternFill>
              </fill>
            </x14:dxf>
          </x14:cfRule>
          <x14:cfRule type="cellIs" priority="43" operator="equal" id="{6373F613-C138-4F35-ABC0-15828D9FF73E}">
            <xm:f>Donnees!$C$5</xm:f>
            <x14:dxf>
              <font>
                <color rgb="FF9C0006"/>
              </font>
              <fill>
                <patternFill>
                  <bgColor rgb="FFFFC7CE"/>
                </patternFill>
              </fill>
            </x14:dxf>
          </x14:cfRule>
          <x14:cfRule type="cellIs" priority="44" operator="equal" id="{9B165D8B-0FED-4290-82D1-1B2A7E78D91B}">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50262C26-29BC-41F8-BD3B-58D6DDA98D94}">
            <xm:f>Donnees!$E$4</xm:f>
            <x14:dxf>
              <font>
                <color rgb="FF006100"/>
              </font>
              <fill>
                <patternFill>
                  <bgColor rgb="FFC6EFCE"/>
                </patternFill>
              </fill>
            </x14:dxf>
          </x14:cfRule>
          <x14:cfRule type="cellIs" priority="38" operator="equal" id="{788EDB18-0157-4F54-BB20-C4F6232300CD}">
            <xm:f>Donnees!$E$5</xm:f>
            <x14:dxf>
              <font>
                <color rgb="FF9C0006"/>
              </font>
              <fill>
                <patternFill>
                  <bgColor rgb="FFFFC7CE"/>
                </patternFill>
              </fill>
            </x14:dxf>
          </x14:cfRule>
          <x14:cfRule type="cellIs" priority="39" operator="equal" id="{DC8A4D1B-7A64-4F30-AB99-E68A6590CF5D}">
            <xm:f>Donnees!$C$5</xm:f>
            <x14:dxf>
              <font>
                <color rgb="FF9C0006"/>
              </font>
              <fill>
                <patternFill>
                  <bgColor rgb="FFFFC7CE"/>
                </patternFill>
              </fill>
            </x14:dxf>
          </x14:cfRule>
          <x14:cfRule type="cellIs" priority="40" operator="equal" id="{1CC3DCB8-8F16-4B1D-9DB4-6BF869713C00}">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F9B4B12C-AE95-4426-BF04-114626FFC377}">
            <xm:f>Donnees!$E$4</xm:f>
            <x14:dxf>
              <font>
                <color rgb="FF006100"/>
              </font>
              <fill>
                <patternFill>
                  <bgColor rgb="FFC6EFCE"/>
                </patternFill>
              </fill>
            </x14:dxf>
          </x14:cfRule>
          <x14:cfRule type="cellIs" priority="34" operator="equal" id="{B592F06F-6BA5-4125-8785-E813755777B2}">
            <xm:f>Donnees!$E$5</xm:f>
            <x14:dxf>
              <font>
                <color rgb="FF9C0006"/>
              </font>
              <fill>
                <patternFill>
                  <bgColor rgb="FFFFC7CE"/>
                </patternFill>
              </fill>
            </x14:dxf>
          </x14:cfRule>
          <x14:cfRule type="cellIs" priority="35" operator="equal" id="{5345CC68-9E4A-442E-8ADE-5D63040157FB}">
            <xm:f>Donnees!$C$5</xm:f>
            <x14:dxf>
              <font>
                <color rgb="FF9C0006"/>
              </font>
              <fill>
                <patternFill>
                  <bgColor rgb="FFFFC7CE"/>
                </patternFill>
              </fill>
            </x14:dxf>
          </x14:cfRule>
          <x14:cfRule type="cellIs" priority="36" operator="equal" id="{196373CA-F4FD-432F-9D10-6CB37B7101E4}">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C7AF5AD5-4087-4F94-B618-7F115C87BEEF}">
            <xm:f>Donnees!$E$4</xm:f>
            <x14:dxf>
              <font>
                <color rgb="FF006100"/>
              </font>
              <fill>
                <patternFill>
                  <bgColor rgb="FFC6EFCE"/>
                </patternFill>
              </fill>
            </x14:dxf>
          </x14:cfRule>
          <x14:cfRule type="cellIs" priority="30" operator="equal" id="{1591C788-AD74-4277-B58C-31DC3980F564}">
            <xm:f>Donnees!$E$5</xm:f>
            <x14:dxf>
              <font>
                <color rgb="FF9C0006"/>
              </font>
              <fill>
                <patternFill>
                  <bgColor rgb="FFFFC7CE"/>
                </patternFill>
              </fill>
            </x14:dxf>
          </x14:cfRule>
          <x14:cfRule type="cellIs" priority="31" operator="equal" id="{5F6A0B8B-3FE3-4C5F-918A-0ABAA7B4BDFD}">
            <xm:f>Donnees!$C$5</xm:f>
            <x14:dxf>
              <font>
                <color rgb="FF9C0006"/>
              </font>
              <fill>
                <patternFill>
                  <bgColor rgb="FFFFC7CE"/>
                </patternFill>
              </fill>
            </x14:dxf>
          </x14:cfRule>
          <x14:cfRule type="cellIs" priority="32" operator="equal" id="{7463FA10-07A1-4F5C-93C7-916C26517EA1}">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DF78F94D-6F58-4C76-A8C8-2510C092C7D8}">
            <xm:f>Donnees!$E$4</xm:f>
            <x14:dxf>
              <font>
                <color rgb="FF006100"/>
              </font>
              <fill>
                <patternFill>
                  <bgColor rgb="FFC6EFCE"/>
                </patternFill>
              </fill>
            </x14:dxf>
          </x14:cfRule>
          <x14:cfRule type="cellIs" priority="26" operator="equal" id="{4BA48D9B-44E7-4776-BA00-CBCA760E7C8B}">
            <xm:f>Donnees!$E$5</xm:f>
            <x14:dxf>
              <font>
                <color rgb="FF9C0006"/>
              </font>
              <fill>
                <patternFill>
                  <bgColor rgb="FFFFC7CE"/>
                </patternFill>
              </fill>
            </x14:dxf>
          </x14:cfRule>
          <x14:cfRule type="cellIs" priority="27" operator="equal" id="{1FEAA045-C171-4202-B388-9754EF648F4D}">
            <xm:f>Donnees!$C$5</xm:f>
            <x14:dxf>
              <font>
                <color rgb="FF9C0006"/>
              </font>
              <fill>
                <patternFill>
                  <bgColor rgb="FFFFC7CE"/>
                </patternFill>
              </fill>
            </x14:dxf>
          </x14:cfRule>
          <x14:cfRule type="cellIs" priority="28" operator="equal" id="{32D6E50E-FE26-48D4-8762-6B2F7439B57C}">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355D73BD-1B3B-453A-82CE-029479F9389F}">
            <xm:f>Donnees!$E$4</xm:f>
            <x14:dxf>
              <font>
                <color rgb="FF006100"/>
              </font>
              <fill>
                <patternFill>
                  <bgColor rgb="FFC6EFCE"/>
                </patternFill>
              </fill>
            </x14:dxf>
          </x14:cfRule>
          <x14:cfRule type="cellIs" priority="22" operator="equal" id="{4A9F9286-DE43-408D-B794-C3E1034F519C}">
            <xm:f>Donnees!$E$5</xm:f>
            <x14:dxf>
              <font>
                <color rgb="FF9C0006"/>
              </font>
              <fill>
                <patternFill>
                  <bgColor rgb="FFFFC7CE"/>
                </patternFill>
              </fill>
            </x14:dxf>
          </x14:cfRule>
          <x14:cfRule type="cellIs" priority="23" operator="equal" id="{732AC76D-721E-49F2-AC74-51F514E04C4B}">
            <xm:f>Donnees!$C$5</xm:f>
            <x14:dxf>
              <font>
                <color rgb="FF9C0006"/>
              </font>
              <fill>
                <patternFill>
                  <bgColor rgb="FFFFC7CE"/>
                </patternFill>
              </fill>
            </x14:dxf>
          </x14:cfRule>
          <x14:cfRule type="cellIs" priority="24" operator="equal" id="{82A47986-F17A-4CDA-9AE2-1955E4DAA1D1}">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8E62256D-7BD0-4DB4-91C9-F2190B447F40}">
            <xm:f>Donnees!$E$4</xm:f>
            <x14:dxf>
              <font>
                <color rgb="FF006100"/>
              </font>
              <fill>
                <patternFill>
                  <bgColor rgb="FFC6EFCE"/>
                </patternFill>
              </fill>
            </x14:dxf>
          </x14:cfRule>
          <x14:cfRule type="cellIs" priority="18" operator="equal" id="{FD180B1D-9526-4035-9E47-C6FBE43ABC20}">
            <xm:f>Donnees!$E$5</xm:f>
            <x14:dxf>
              <font>
                <color rgb="FF9C0006"/>
              </font>
              <fill>
                <patternFill>
                  <bgColor rgb="FFFFC7CE"/>
                </patternFill>
              </fill>
            </x14:dxf>
          </x14:cfRule>
          <x14:cfRule type="cellIs" priority="19" operator="equal" id="{3D619F23-F067-4222-BBB4-2C13AC10F530}">
            <xm:f>Donnees!$C$5</xm:f>
            <x14:dxf>
              <font>
                <color rgb="FF9C0006"/>
              </font>
              <fill>
                <patternFill>
                  <bgColor rgb="FFFFC7CE"/>
                </patternFill>
              </fill>
            </x14:dxf>
          </x14:cfRule>
          <x14:cfRule type="cellIs" priority="20" operator="equal" id="{6093003F-6213-4CD9-BBD2-F64775D82A8F}">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AF8FB5AC-0274-48D2-BBEB-9F487974E0D0}">
            <xm:f>Donnees!$E$4</xm:f>
            <x14:dxf>
              <font>
                <color rgb="FF006100"/>
              </font>
              <fill>
                <patternFill>
                  <bgColor rgb="FFC6EFCE"/>
                </patternFill>
              </fill>
            </x14:dxf>
          </x14:cfRule>
          <x14:cfRule type="cellIs" priority="14" operator="equal" id="{29683518-DB60-4759-BA00-2905DF056F3A}">
            <xm:f>Donnees!$E$5</xm:f>
            <x14:dxf>
              <font>
                <color rgb="FF9C0006"/>
              </font>
              <fill>
                <patternFill>
                  <bgColor rgb="FFFFC7CE"/>
                </patternFill>
              </fill>
            </x14:dxf>
          </x14:cfRule>
          <x14:cfRule type="cellIs" priority="15" operator="equal" id="{EE0F66E0-40BA-48D4-B64B-679D1E4C8B9D}">
            <xm:f>Donnees!$C$5</xm:f>
            <x14:dxf>
              <font>
                <color rgb="FF9C0006"/>
              </font>
              <fill>
                <patternFill>
                  <bgColor rgb="FFFFC7CE"/>
                </patternFill>
              </fill>
            </x14:dxf>
          </x14:cfRule>
          <x14:cfRule type="cellIs" priority="16" operator="equal" id="{0AA075C3-992C-4A49-BED3-C2AAFE5777B2}">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DAF03E48-8828-448C-AEA0-081B27FB5A3A}">
            <xm:f>Donnees!$E$4</xm:f>
            <x14:dxf>
              <font>
                <color rgb="FF006100"/>
              </font>
              <fill>
                <patternFill>
                  <bgColor rgb="FFC6EFCE"/>
                </patternFill>
              </fill>
            </x14:dxf>
          </x14:cfRule>
          <x14:cfRule type="cellIs" priority="10" operator="equal" id="{86916D15-8ED8-49B3-9855-54DFB2447BDD}">
            <xm:f>Donnees!$E$5</xm:f>
            <x14:dxf>
              <font>
                <color rgb="FF9C0006"/>
              </font>
              <fill>
                <patternFill>
                  <bgColor rgb="FFFFC7CE"/>
                </patternFill>
              </fill>
            </x14:dxf>
          </x14:cfRule>
          <x14:cfRule type="cellIs" priority="11" operator="equal" id="{C36634C7-0EC4-4922-9F2F-184B1FA2010D}">
            <xm:f>Donnees!$C$5</xm:f>
            <x14:dxf>
              <font>
                <color rgb="FF9C0006"/>
              </font>
              <fill>
                <patternFill>
                  <bgColor rgb="FFFFC7CE"/>
                </patternFill>
              </fill>
            </x14:dxf>
          </x14:cfRule>
          <x14:cfRule type="cellIs" priority="12" operator="equal" id="{688E6C20-9C31-4C2D-85FA-1E049B9725F9}">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94B633B6-93F1-4819-8FAA-C5475F64915D}">
            <xm:f>Donnees!$E$4</xm:f>
            <x14:dxf>
              <font>
                <color rgb="FF006100"/>
              </font>
              <fill>
                <patternFill>
                  <bgColor rgb="FFC6EFCE"/>
                </patternFill>
              </fill>
            </x14:dxf>
          </x14:cfRule>
          <x14:cfRule type="cellIs" priority="6" operator="equal" id="{CE2A4151-CAB3-4D8B-BAA2-9F9AC53A022E}">
            <xm:f>Donnees!$E$5</xm:f>
            <x14:dxf>
              <font>
                <color rgb="FF9C0006"/>
              </font>
              <fill>
                <patternFill>
                  <bgColor rgb="FFFFC7CE"/>
                </patternFill>
              </fill>
            </x14:dxf>
          </x14:cfRule>
          <x14:cfRule type="cellIs" priority="7" operator="equal" id="{C1285100-0805-4DE5-9BA4-D949C994E107}">
            <xm:f>Donnees!$C$5</xm:f>
            <x14:dxf>
              <font>
                <color rgb="FF9C0006"/>
              </font>
              <fill>
                <patternFill>
                  <bgColor rgb="FFFFC7CE"/>
                </patternFill>
              </fill>
            </x14:dxf>
          </x14:cfRule>
          <x14:cfRule type="cellIs" priority="8" operator="equal" id="{9DAE4487-365D-413A-AADA-AF9BEDE017F0}">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DF116B81-D84A-41B9-9855-347B84C014DC}">
            <xm:f>Donnees!$E$4</xm:f>
            <x14:dxf>
              <font>
                <color rgb="FF006100"/>
              </font>
              <fill>
                <patternFill>
                  <bgColor rgb="FFC6EFCE"/>
                </patternFill>
              </fill>
            </x14:dxf>
          </x14:cfRule>
          <x14:cfRule type="cellIs" priority="2" operator="equal" id="{E82384C6-FC51-486E-9444-0B21A5853047}">
            <xm:f>Donnees!$E$5</xm:f>
            <x14:dxf>
              <font>
                <color rgb="FF9C0006"/>
              </font>
              <fill>
                <patternFill>
                  <bgColor rgb="FFFFC7CE"/>
                </patternFill>
              </fill>
            </x14:dxf>
          </x14:cfRule>
          <x14:cfRule type="cellIs" priority="3" operator="equal" id="{ACE92A17-2910-4009-A4D6-413C43F0FCAD}">
            <xm:f>Donnees!$C$5</xm:f>
            <x14:dxf>
              <font>
                <color rgb="FF9C0006"/>
              </font>
              <fill>
                <patternFill>
                  <bgColor rgb="FFFFC7CE"/>
                </patternFill>
              </fill>
            </x14:dxf>
          </x14:cfRule>
          <x14:cfRule type="cellIs" priority="4" operator="equal" id="{6C702B4A-16CB-4823-A470-11DA633206BE}">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1B9E1D5-13BB-4DC3-BD43-F833BED5C78A}">
          <x14:formula1>
            <xm:f>OFFSET(Personnel!D$21,0,0,COUNTA(Personnel!D$21:D$70))</xm:f>
          </x14:formula1>
          <xm:sqref>P34:P53</xm:sqref>
        </x14:dataValidation>
        <x14:dataValidation type="list" allowBlank="1" showInputMessage="1" showErrorMessage="1" xr:uid="{69DF2A07-D2C6-4F8D-A4CB-49C4E4283231}">
          <x14:formula1>
            <xm:f>Donnees!$A$10:$A$11</xm:f>
          </x14:formula1>
          <xm:sqref>U21:AH21</xm:sqref>
        </x14:dataValidation>
        <x14:dataValidation type="list" allowBlank="1" showInputMessage="1" showErrorMessage="1" xr:uid="{F8867967-71CD-4D07-9957-BAB67290BC1F}">
          <x14:formula1>
            <xm:f>IF($U$21=Donnees!$A$10,Donnees!$A$16:$A$18,IF($U$21=Donnees!$A$11,Donnees!$A$23:$A$25,Donnees!$A$12))</xm:f>
          </x14:formula1>
          <xm:sqref>U23:AH23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E2F66-A3A2-4A61-AF21-54392D2997BF}">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G9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IF(OR(U21="",U23=""),"",VLOOKUP('G9'!$U$21,Donnees!$A$10:$G$11,2,FALSE))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IF('G9'!U21="parascolaire","",IFERROR(SUM((Q97:BX97)/4)+SUM(E75:E94)+SUM((Q97:BX97)/4)/9+SUM(E75:E94)/9,0))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IF('G9'!U21="parascolaire","",IFERROR(SUM((Q131:BX131)/4)+SUM(E109:E128)+SUM((Q131:BX131)/4)/9+SUM(E109:E128)/9,0))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IF('G9'!U21="parascolaire","",IFERROR(SUM((Q165:BX165)/4)+SUM(E143:E162)+SUM((Q165:BX165)/4)/9+SUM(E143:E162)/9,0))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IF('G9'!U21="parascolaire","",IFERROR(SUM((Q199:BX199)/4)+SUM(E177:E196)+SUM((Q199:BX199)/4)/9+SUM(E177:E196)/9,0))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IF('G9'!U21="parascolaire","",IFERROR(SUM((Q233:BX233)/4)+SUM(E211:E230)+SUM((Q233:BX233)/4)/9+SUM(E211:E230)/9,0))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IF(U21=Donnees!A11,"",IF(BR21=Donnees!C5,"",IF(AND(OR(Differentiels!Z137&gt;Differentiels!AD137,Differentiels!Z137=Differentiels!AD137),OR(Differentiels!F137&gt;Differentiels!J137,Differentiels!F137=Differentiels!J137)),"",1)))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vnYQz1vnyu9HFKWSuCZQtgvgSh/Byo3GDd7G1y7P1fe5jEB9DixjnMk3H8HkRDKC4pTxbtc3glMDbZ4CQU3r0g==" saltValue="6bFnVK6L4ONrPuHFbPz+Pg=="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3876" priority="219">
      <formula>$O34="ASE"</formula>
    </cfRule>
    <cfRule type="expression" dxfId="3875" priority="227">
      <formula>$O34="APE"</formula>
    </cfRule>
    <cfRule type="expression" dxfId="3874" priority="228">
      <formula>$O34="EDE"</formula>
    </cfRule>
  </conditionalFormatting>
  <conditionalFormatting sqref="O75:BX94 O109:BX128">
    <cfRule type="expression" dxfId="3873" priority="220">
      <formula>AND($O75="ASE",O75&lt;&gt;"",O75&lt;&gt;"h",O75&lt;&gt;"s")</formula>
    </cfRule>
    <cfRule type="expression" dxfId="3872" priority="225">
      <formula>AND($O75="APE",O75&lt;&gt;"",O75&lt;&gt;"h",O75&lt;&gt;"s")</formula>
    </cfRule>
    <cfRule type="expression" dxfId="3871" priority="226">
      <formula>AND($O75="EDE",O75&lt;&gt;"",O75&lt;&gt;"h",O75&lt;&gt;"s")</formula>
    </cfRule>
  </conditionalFormatting>
  <conditionalFormatting sqref="U23:AH23">
    <cfRule type="expression" dxfId="3870" priority="218">
      <formula>$AJ$23="!"</formula>
    </cfRule>
  </conditionalFormatting>
  <conditionalFormatting sqref="O146:BX162 O143:X145 AY143:BX145">
    <cfRule type="expression" dxfId="3869" priority="197">
      <formula>AND($O143="ASE",O143&lt;&gt;"",O143&lt;&gt;"h",O143&lt;&gt;"s")</formula>
    </cfRule>
    <cfRule type="expression" dxfId="3868" priority="200">
      <formula>AND($O143="APE",O143&lt;&gt;"",O143&lt;&gt;"h",O143&lt;&gt;"s")</formula>
    </cfRule>
    <cfRule type="expression" dxfId="3867" priority="201">
      <formula>AND($O143="EDE",O143&lt;&gt;"",O143&lt;&gt;"h",O143&lt;&gt;"s")</formula>
    </cfRule>
  </conditionalFormatting>
  <conditionalFormatting sqref="O180:BX196 O177:Y179 AZ177:BX179">
    <cfRule type="expression" dxfId="3866" priority="186">
      <formula>AND($O177="ASE",O177&lt;&gt;"",O177&lt;&gt;"h",O177&lt;&gt;"s")</formula>
    </cfRule>
    <cfRule type="expression" dxfId="3865" priority="189">
      <formula>AND($O177="APE",O177&lt;&gt;"",O177&lt;&gt;"h",O177&lt;&gt;"s")</formula>
    </cfRule>
    <cfRule type="expression" dxfId="3864" priority="190">
      <formula>AND($O177="EDE",O177&lt;&gt;"",O177&lt;&gt;"h",O177&lt;&gt;"s")</formula>
    </cfRule>
  </conditionalFormatting>
  <conditionalFormatting sqref="O214:BX230 O211:Y213 AZ211:BX213">
    <cfRule type="expression" dxfId="3863" priority="175">
      <formula>AND($O211="ASE",O211&lt;&gt;"",O211&lt;&gt;"h",O211&lt;&gt;"s")</formula>
    </cfRule>
    <cfRule type="expression" dxfId="3862" priority="178">
      <formula>AND($O211="APE",O211&lt;&gt;"",O211&lt;&gt;"h",O211&lt;&gt;"s")</formula>
    </cfRule>
    <cfRule type="expression" dxfId="3861" priority="179">
      <formula>AND($O211="EDE",O211&lt;&gt;"",O211&lt;&gt;"h",O211&lt;&gt;"s")</formula>
    </cfRule>
  </conditionalFormatting>
  <conditionalFormatting sqref="Y143:AX145">
    <cfRule type="expression" dxfId="3860" priority="167">
      <formula>AND($O143="ASE",Y143&lt;&gt;"",Y143&lt;&gt;"h",Y143&lt;&gt;"s")</formula>
    </cfRule>
    <cfRule type="expression" dxfId="3859" priority="168">
      <formula>AND($O143="APE",Y143&lt;&gt;"",Y143&lt;&gt;"h",Y143&lt;&gt;"s")</formula>
    </cfRule>
    <cfRule type="expression" dxfId="3858" priority="169">
      <formula>AND($O143="EDE",Y143&lt;&gt;"",Y143&lt;&gt;"h",Y143&lt;&gt;"s")</formula>
    </cfRule>
  </conditionalFormatting>
  <conditionalFormatting sqref="Z177:AY179">
    <cfRule type="expression" dxfId="3857" priority="164">
      <formula>AND($O177="ASE",Z177&lt;&gt;"",Z177&lt;&gt;"h",Z177&lt;&gt;"s")</formula>
    </cfRule>
    <cfRule type="expression" dxfId="3856" priority="165">
      <formula>AND($O177="APE",Z177&lt;&gt;"",Z177&lt;&gt;"h",Z177&lt;&gt;"s")</formula>
    </cfRule>
    <cfRule type="expression" dxfId="3855" priority="166">
      <formula>AND($O177="EDE",Z177&lt;&gt;"",Z177&lt;&gt;"h",Z177&lt;&gt;"s")</formula>
    </cfRule>
  </conditionalFormatting>
  <conditionalFormatting sqref="Z211:AY213">
    <cfRule type="expression" dxfId="3854" priority="161">
      <formula>AND($O211="ASE",Z211&lt;&gt;"",Z211&lt;&gt;"h",Z211&lt;&gt;"s")</formula>
    </cfRule>
    <cfRule type="expression" dxfId="3853" priority="162">
      <formula>AND($O211="APE",Z211&lt;&gt;"",Z211&lt;&gt;"h",Z211&lt;&gt;"s")</formula>
    </cfRule>
    <cfRule type="expression" dxfId="3852" priority="163">
      <formula>AND($O211="EDE",Z211&lt;&gt;"",Z211&lt;&gt;"h",Z211&lt;&gt;"s")</formula>
    </cfRule>
  </conditionalFormatting>
  <conditionalFormatting sqref="BS63:BW67">
    <cfRule type="cellIs" dxfId="3851" priority="101" operator="greaterThan">
      <formula>$U$27</formula>
    </cfRule>
  </conditionalFormatting>
  <conditionalFormatting sqref="CD23">
    <cfRule type="cellIs" dxfId="3850"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B36499BC-71EE-42B4-9A01-904EE39B5B49}">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2E4975D8-A2D3-4D9E-80FA-4A58503107A4}">
      <formula1>"1,h,s"</formula1>
    </dataValidation>
    <dataValidation type="whole" allowBlank="1" showInputMessage="1" showErrorMessage="1" sqref="U27" xr:uid="{3EFC162D-1FD1-468A-9363-945C590C4142}">
      <formula1>0</formula1>
      <formula2>500</formula2>
    </dataValidation>
    <dataValidation type="whole" allowBlank="1" showInputMessage="1" showErrorMessage="1" sqref="BK17:BT17" xr:uid="{90CEC77B-485F-4EBC-804B-8A37071F4B27}">
      <formula1>0</formula1>
      <formula2>20</formula2>
    </dataValidation>
    <dataValidation type="date" allowBlank="1" showInputMessage="1" showErrorMessage="1" errorTitle="Merci de renseigner une date" sqref="BL13:BO16 BQ13:BR16" xr:uid="{4B8ABDBE-8EC8-42DE-8E55-7681A32AF715}">
      <formula1>14611</formula1>
      <formula2>219512</formula2>
    </dataValidation>
    <dataValidation showInputMessage="1" showErrorMessage="1" sqref="U13:U17 V13:AI16" xr:uid="{EC63C663-48E9-430A-B746-8F7E916DFC05}"/>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0D03F41F-118E-4374-8132-40E9A6DD5A08}">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864E2D65-86F9-4FDE-BCFF-466156A05A9C}">
            <xm:f>$U$21=Donnees!$A$11</xm:f>
            <x14:dxf>
              <fill>
                <patternFill>
                  <bgColor rgb="FFFFFFCC"/>
                </patternFill>
              </fill>
            </x14:dxf>
          </x14:cfRule>
          <x14:cfRule type="expression" priority="230" id="{CCA3949B-A8AD-4102-A344-A48C90262583}">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3F146F96-9FAB-464A-8EE8-B5E4A59A67AE}">
            <xm:f>$U$21=Donnees!$A$11</xm:f>
            <x14:dxf>
              <fill>
                <patternFill>
                  <bgColor rgb="FFFFFFCC"/>
                </patternFill>
              </fill>
            </x14:dxf>
          </x14:cfRule>
          <x14:cfRule type="expression" priority="224" id="{8AFE64AF-00DF-4E7B-ABAF-34006CBAF0F7}">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2ED6FDD3-7547-46D9-A056-E155BD398EA7}">
            <xm:f>Donnees!$C$5</xm:f>
            <x14:dxf>
              <font>
                <color rgb="FF9C0006"/>
              </font>
              <fill>
                <patternFill>
                  <bgColor rgb="FFFFC7CE"/>
                </patternFill>
              </fill>
            </x14:dxf>
          </x14:cfRule>
          <x14:cfRule type="cellIs" priority="216" operator="equal" id="{A121D3E2-4BA9-4A91-AF7A-F4EE070DC593}">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FAD526C3-C1D1-4BCF-A1F1-E9E0D0A3E30C}">
            <xm:f>Donnees!$C$5</xm:f>
            <x14:dxf>
              <font>
                <color rgb="FF9C0006"/>
              </font>
              <fill>
                <patternFill>
                  <bgColor rgb="FFFFC7CE"/>
                </patternFill>
              </fill>
            </x14:dxf>
          </x14:cfRule>
          <x14:cfRule type="cellIs" priority="222" operator="equal" id="{6E467F24-CCDB-475F-972E-6995A1E9FE4B}">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74C57CCC-6443-4889-87DA-E24D80A0EA7A}">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3757AD25-A317-431A-8FAC-8B47A3BD2A72}">
            <xm:f>Donnees!$C$5</xm:f>
            <x14:dxf>
              <font>
                <color rgb="FF9C0006"/>
              </font>
              <fill>
                <patternFill>
                  <bgColor rgb="FFFFC7CE"/>
                </patternFill>
              </fill>
            </x14:dxf>
          </x14:cfRule>
          <x14:cfRule type="cellIs" priority="215" operator="equal" id="{2678B827-C72F-4C7B-949D-6218B3E84946}">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6D5F2CA0-3ADD-498A-8EB2-774992AA853D}">
            <xm:f>$U$21=Donnees!$A$11</xm:f>
            <x14:dxf>
              <fill>
                <patternFill>
                  <bgColor rgb="FFFFFFCC"/>
                </patternFill>
              </fill>
            </x14:dxf>
          </x14:cfRule>
          <x14:cfRule type="expression" priority="211" id="{43946A0A-FE07-401A-9B28-E28BB998ECF6}">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59A659B3-CF6F-4397-83BC-F019E1BF1D98}">
            <xm:f>Donnees!$C$5</xm:f>
            <x14:dxf>
              <font>
                <color rgb="FF9C0006"/>
              </font>
              <fill>
                <patternFill>
                  <bgColor rgb="FFFFC7CE"/>
                </patternFill>
              </fill>
            </x14:dxf>
          </x14:cfRule>
          <x14:cfRule type="cellIs" priority="207" operator="equal" id="{F8810941-6809-49D4-BDE2-6AA5F30CCB7F}">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50611CBC-5B18-4D1E-9B79-832ABE5741AB}">
            <xm:f>Donnees!$C$5</xm:f>
            <x14:dxf>
              <font>
                <color rgb="FF9C0006"/>
              </font>
              <fill>
                <patternFill>
                  <bgColor rgb="FFFFC7CE"/>
                </patternFill>
              </fill>
            </x14:dxf>
          </x14:cfRule>
          <x14:cfRule type="cellIs" priority="209" operator="equal" id="{EC0617AB-1B80-46E5-883D-9ACE564B0605}">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156066E8-DBD1-402F-89B3-CA41D81ECA03}">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1033AE96-FF36-4F65-8D34-45CA1EA91ADB}">
            <xm:f>$U$21=Donnees!$A$11</xm:f>
            <x14:dxf>
              <fill>
                <patternFill>
                  <bgColor rgb="FFFFFFCC"/>
                </patternFill>
              </fill>
            </x14:dxf>
          </x14:cfRule>
          <x14:cfRule type="expression" priority="203" id="{42E58512-4A73-4410-A401-2D75177BE92A}">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5BFCCD9E-1850-4ABA-83B5-78F9776FB40E}">
            <xm:f>Donnees!$C$5</xm:f>
            <x14:dxf>
              <font>
                <color rgb="FF9C0006"/>
              </font>
              <fill>
                <patternFill>
                  <bgColor rgb="FFFFC7CE"/>
                </patternFill>
              </fill>
            </x14:dxf>
          </x14:cfRule>
          <x14:cfRule type="cellIs" priority="196" operator="equal" id="{1E12039F-00D8-45A9-B605-91E2CD27E3D9}">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601FEA4E-FEF9-4EEF-89AD-F3A617A48DA7}">
            <xm:f>Donnees!$C$5</xm:f>
            <x14:dxf>
              <font>
                <color rgb="FF9C0006"/>
              </font>
              <fill>
                <patternFill>
                  <bgColor rgb="FFFFC7CE"/>
                </patternFill>
              </fill>
            </x14:dxf>
          </x14:cfRule>
          <x14:cfRule type="cellIs" priority="199" operator="equal" id="{5F11930B-35B5-40E7-945B-AF64CE39409C}">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A00D86B9-870B-4005-983C-7CE1D6620FD2}">
            <xm:f>$U$21=Donnees!$A$11</xm:f>
            <x14:dxf>
              <fill>
                <patternFill>
                  <bgColor rgb="FFFFFFCC"/>
                </patternFill>
              </fill>
            </x14:dxf>
          </x14:cfRule>
          <x14:cfRule type="expression" priority="205" id="{F4A7D156-420F-469B-976D-8AA7E13D0DF8}">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46109CAD-C2A1-4287-88F0-650191D4E5AC}">
            <xm:f>$U$21=Donnees!$A$11</xm:f>
            <x14:dxf>
              <fill>
                <patternFill>
                  <bgColor rgb="FFFFFFCC"/>
                </patternFill>
              </fill>
            </x14:dxf>
          </x14:cfRule>
          <x14:cfRule type="expression" priority="192" id="{5AC2EA2D-72A7-4068-B95A-B62804E8C223}">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12665B5E-722F-4CF9-ACD6-18F4027B7650}">
            <xm:f>Donnees!$C$5</xm:f>
            <x14:dxf>
              <font>
                <color rgb="FF9C0006"/>
              </font>
              <fill>
                <patternFill>
                  <bgColor rgb="FFFFC7CE"/>
                </patternFill>
              </fill>
            </x14:dxf>
          </x14:cfRule>
          <x14:cfRule type="cellIs" priority="185" operator="equal" id="{0B73B80D-7EEC-4883-8548-D95F6C443786}">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FA412BCA-5A1E-450A-BAA1-B53A9EB245CD}">
            <xm:f>Donnees!$C$5</xm:f>
            <x14:dxf>
              <font>
                <color rgb="FF9C0006"/>
              </font>
              <fill>
                <patternFill>
                  <bgColor rgb="FFFFC7CE"/>
                </patternFill>
              </fill>
            </x14:dxf>
          </x14:cfRule>
          <x14:cfRule type="cellIs" priority="188" operator="equal" id="{66BA3FD4-F535-45BB-91FD-1B4572EF1079}">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06A59388-EC54-4CFD-B51F-8FF76ED929AD}">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EBCF49EC-5E2A-456C-B08A-432DF30EA42F}">
            <xm:f>$U$21=Donnees!$A$11</xm:f>
            <x14:dxf>
              <fill>
                <patternFill>
                  <bgColor rgb="FFFFFFCC"/>
                </patternFill>
              </fill>
            </x14:dxf>
          </x14:cfRule>
          <x14:cfRule type="expression" priority="181" id="{A175114A-4E25-4CE2-839D-4712722F0CCF}">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2B85E6F2-276F-484C-B4C1-45BF0AECCE90}">
            <xm:f>Donnees!$C$5</xm:f>
            <x14:dxf>
              <font>
                <color rgb="FF9C0006"/>
              </font>
              <fill>
                <patternFill>
                  <bgColor rgb="FFFFC7CE"/>
                </patternFill>
              </fill>
            </x14:dxf>
          </x14:cfRule>
          <x14:cfRule type="cellIs" priority="174" operator="equal" id="{F2740823-ED0C-4089-A512-4CB5B0140E2A}">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9F3A951E-368A-4CA7-8612-B148FC2611A4}">
            <xm:f>Donnees!$C$5</xm:f>
            <x14:dxf>
              <font>
                <color rgb="FF9C0006"/>
              </font>
              <fill>
                <patternFill>
                  <bgColor rgb="FFFFC7CE"/>
                </patternFill>
              </fill>
            </x14:dxf>
          </x14:cfRule>
          <x14:cfRule type="cellIs" priority="177" operator="equal" id="{1DCCBD35-9377-41A9-ACC6-593874B9A142}">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54ABC1D1-6172-46A4-A44B-1D994A4D81FE}">
            <xm:f>$U$21=Donnees!$A$11</xm:f>
            <x14:dxf>
              <fill>
                <patternFill>
                  <bgColor rgb="FFFFFFCC"/>
                </patternFill>
              </fill>
            </x14:dxf>
          </x14:cfRule>
          <x14:cfRule type="expression" priority="183" id="{219E04A8-ED9B-4123-8238-F48A68602425}">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5761C518-0910-4371-A9D0-9E4016ADCA92}">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4BB2C93E-3C14-4118-8143-E0EE9C07D554}">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8D051FAA-6F49-488A-A6F1-595D8A682356}">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2440A935-0752-49A8-BBB4-DDB60FEECEE3}">
            <xm:f>$U$21=Donnees!$A$11</xm:f>
            <x14:dxf>
              <fill>
                <patternFill>
                  <bgColor rgb="FFFFFFCC"/>
                </patternFill>
              </fill>
            </x14:dxf>
          </x14:cfRule>
          <x14:cfRule type="expression" priority="160" id="{214F32D2-F860-4178-9134-4F23D0658175}">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756489BF-B287-48E2-8EC7-A017BE162621}">
            <xm:f>Donnees!$C$5</xm:f>
            <x14:dxf>
              <font>
                <color rgb="FF9C0006"/>
              </font>
              <fill>
                <patternFill>
                  <bgColor rgb="FFFFC7CE"/>
                </patternFill>
              </fill>
            </x14:dxf>
          </x14:cfRule>
          <x14:cfRule type="cellIs" priority="158" operator="equal" id="{9D6B6677-B78B-4779-ABEE-701449FBF1EA}">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F3B6E3EB-C19D-4B18-B726-8E81DA043F11}">
            <xm:f>$U$21=Donnees!$A$11</xm:f>
            <x14:dxf>
              <fill>
                <patternFill>
                  <bgColor rgb="FFFFFFCC"/>
                </patternFill>
              </fill>
            </x14:dxf>
          </x14:cfRule>
          <x14:cfRule type="expression" priority="156" id="{46646D08-8230-4BAC-B04E-57A3A352B34B}">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27ED0FF3-FDAD-487D-A8E0-D682EFA61276}">
            <xm:f>Donnees!$C$5</xm:f>
            <x14:dxf>
              <font>
                <color rgb="FF9C0006"/>
              </font>
              <fill>
                <patternFill>
                  <bgColor rgb="FFFFC7CE"/>
                </patternFill>
              </fill>
            </x14:dxf>
          </x14:cfRule>
          <x14:cfRule type="cellIs" priority="154" operator="equal" id="{E48C05A2-07F8-4AA5-AF4B-405E49FFA9CB}">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06177237-D78B-4DF1-971D-B06D18698A5C}">
            <xm:f>$U$21=Donnees!$A$11</xm:f>
            <x14:dxf>
              <fill>
                <patternFill>
                  <bgColor rgb="FFFFFFCC"/>
                </patternFill>
              </fill>
            </x14:dxf>
          </x14:cfRule>
          <x14:cfRule type="expression" priority="152" id="{AFB7D7A7-D0C8-4D09-91D3-036655813D41}">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98991A69-0FCE-4F59-A277-38E4DCF86349}">
            <xm:f>Donnees!$C$5</xm:f>
            <x14:dxf>
              <font>
                <color rgb="FF9C0006"/>
              </font>
              <fill>
                <patternFill>
                  <bgColor rgb="FFFFC7CE"/>
                </patternFill>
              </fill>
            </x14:dxf>
          </x14:cfRule>
          <x14:cfRule type="cellIs" priority="150" operator="equal" id="{BAC68189-7C84-47B3-87EB-ED872A5BED86}">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E8DAA1B9-C256-474F-9D70-AA7F2BC72082}">
            <xm:f>$U$21=Donnees!$A$11</xm:f>
            <x14:dxf>
              <fill>
                <patternFill>
                  <bgColor rgb="FFFFFFCC"/>
                </patternFill>
              </fill>
            </x14:dxf>
          </x14:cfRule>
          <x14:cfRule type="expression" priority="148" id="{50410C02-B2DB-490C-B3FB-310B5B9F90BB}">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C6E6D0FC-0DDE-4A0B-96FB-204D45A1D9F7}">
            <xm:f>Donnees!$C$5</xm:f>
            <x14:dxf>
              <font>
                <color rgb="FF9C0006"/>
              </font>
              <fill>
                <patternFill>
                  <bgColor rgb="FFFFC7CE"/>
                </patternFill>
              </fill>
            </x14:dxf>
          </x14:cfRule>
          <x14:cfRule type="cellIs" priority="146" operator="equal" id="{BA1F3594-DA72-4A49-8B8B-A948E2772D99}">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E646C7BE-BEF9-4795-B671-37AC534FD3CE}">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94DA92D6-5009-44D1-B9C4-8DB60B41F084}">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8FBB37F2-9BAB-40DB-869E-CFF140324889}">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9D8F9809-82B7-490F-BA6F-66E465D3DC87}">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E511C117-E0B0-44C6-B075-6D2E4D6B70E3}">
            <xm:f>$U$21=Donnees!$A$11</xm:f>
            <x14:dxf>
              <fill>
                <patternFill>
                  <bgColor rgb="FFFFFFCC"/>
                </patternFill>
              </fill>
            </x14:dxf>
          </x14:cfRule>
          <x14:cfRule type="expression" priority="140" id="{AB5F4CE1-506A-4ADC-9557-3F176CE58518}">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DEBC19F6-DD13-408B-BAE8-B7DBC3F23388}">
            <xm:f>Donnees!$C$5</xm:f>
            <x14:dxf>
              <font>
                <color rgb="FF9C0006"/>
              </font>
              <fill>
                <patternFill>
                  <bgColor rgb="FFFFC7CE"/>
                </patternFill>
              </fill>
            </x14:dxf>
          </x14:cfRule>
          <x14:cfRule type="cellIs" priority="138" operator="equal" id="{1F46E535-2D94-4CDB-BD42-BC61F42B5D9C}">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7443B7C3-7E41-40F8-8B9E-C62E949CF2CE}">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583299F5-E44C-4A93-B063-5BF91C25DAD8}">
            <xm:f>$U$21=Donnees!$A$11</xm:f>
            <x14:dxf>
              <fill>
                <patternFill>
                  <bgColor rgb="FFFFFFCC"/>
                </patternFill>
              </fill>
            </x14:dxf>
          </x14:cfRule>
          <x14:cfRule type="expression" priority="135" id="{D454233C-A482-404F-BFB3-DF7CC4F88305}">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B3279E13-6E09-401A-8EC2-F1B86C39FD49}">
            <xm:f>Donnees!$C$5</xm:f>
            <x14:dxf>
              <font>
                <color rgb="FF9C0006"/>
              </font>
              <fill>
                <patternFill>
                  <bgColor rgb="FFFFC7CE"/>
                </patternFill>
              </fill>
            </x14:dxf>
          </x14:cfRule>
          <x14:cfRule type="cellIs" priority="133" operator="equal" id="{835AD824-D492-4AFE-BA9B-CC86D2235B2C}">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030312CC-2018-415C-BC59-5C705F9DB2F6}">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C4FAF39F-2D15-4730-9A7B-55200C80BFAA}">
            <xm:f>$U$21=Donnees!$A$11</xm:f>
            <x14:dxf>
              <fill>
                <patternFill>
                  <bgColor rgb="FFFFFFCC"/>
                </patternFill>
              </fill>
            </x14:dxf>
          </x14:cfRule>
          <x14:cfRule type="expression" priority="130" id="{55C47E1C-96D4-4C3C-A397-12BDE72FC764}">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F4083233-72FA-4B3F-921A-6B0B65829509}">
            <xm:f>Donnees!$C$5</xm:f>
            <x14:dxf>
              <font>
                <color rgb="FF9C0006"/>
              </font>
              <fill>
                <patternFill>
                  <bgColor rgb="FFFFC7CE"/>
                </patternFill>
              </fill>
            </x14:dxf>
          </x14:cfRule>
          <x14:cfRule type="cellIs" priority="128" operator="equal" id="{8389CE7D-75AB-45F8-8109-5BB35AE9D167}">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A1739D13-B575-4A44-80E1-AB84C0CDDB4E}">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847A64D2-B585-44CD-8EB7-DF25BE9213C4}">
            <xm:f>$U$21=Donnees!$A$11</xm:f>
            <x14:dxf>
              <fill>
                <patternFill>
                  <bgColor rgb="FFFFFFCC"/>
                </patternFill>
              </fill>
            </x14:dxf>
          </x14:cfRule>
          <x14:cfRule type="expression" priority="125" id="{99732884-8B0E-448A-9EBA-6FB5B8D2DE26}">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612A9F65-A247-405E-A45E-C160409D00DA}">
            <xm:f>Donnees!$C$5</xm:f>
            <x14:dxf>
              <font>
                <color rgb="FF9C0006"/>
              </font>
              <fill>
                <patternFill>
                  <bgColor rgb="FFFFC7CE"/>
                </patternFill>
              </fill>
            </x14:dxf>
          </x14:cfRule>
          <x14:cfRule type="cellIs" priority="123" operator="equal" id="{59C83090-658A-44B1-A626-F25A20E22F4B}">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E30930C8-B6D1-4335-8ED3-43E661758C5D}">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49F57950-EEA4-47EA-A7D4-004F60ED514E}">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FF49AA6D-381C-4C55-BA66-DE853EF4FCA6}">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64E6DF53-401D-43DE-9F95-9E218D4E81C4}">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D629A033-D903-4626-B9BB-87C93D842720}">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F78F542B-3A62-4C6A-A9BC-49EBF6FCFC13}">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EAA44CD6-7A39-4338-9806-1C29B182CF0C}">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A2BDC656-7B9A-4A79-A1DF-75206FB1248C}">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C84CAE15-8D11-4C0C-9FB6-3978B191D3CF}">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79BD4893-CE81-4907-9102-1F11ECBAB360}">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F217BAC6-381B-4786-A9A8-3CAFCB652894}">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619D19C8-881F-4BDA-B078-8284FCF6EEA6}">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F8EB465F-625B-4DE6-ADEB-8C3FFD8B682C}">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96240509-D4A4-4C7A-AF04-89FA9398CA64}">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EFB18F4A-1977-47D4-B1E7-AEB656FF90AA}">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C0CDB868-E11E-4F89-9A08-43D3E4D353AA}">
            <xm:f>$U$21=Donnees!$A$11</xm:f>
            <x14:dxf>
              <fill>
                <patternFill>
                  <bgColor rgb="FFFFFFCC"/>
                </patternFill>
              </fill>
            </x14:dxf>
          </x14:cfRule>
          <x14:cfRule type="expression" priority="106" id="{91511304-AF3A-45C8-AB8B-58C4F02E65A2}">
            <xm:f>$U$21=Donnees!$A$10</xm:f>
            <x14:dxf>
              <fill>
                <patternFill>
                  <bgColor theme="6" tint="0.79998168889431442"/>
                </patternFill>
              </fill>
            </x14:dxf>
          </x14:cfRule>
          <xm:sqref>Q74:BX74</xm:sqref>
        </x14:conditionalFormatting>
        <x14:conditionalFormatting xmlns:xm="http://schemas.microsoft.com/office/excel/2006/main">
          <x14:cfRule type="expression" priority="102" id="{DB3202A9-B9A4-4B66-B47B-D9B11D3F6FD0}">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20B27615-D9B0-4D2A-9D31-A8CF3231DD78}">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BEFC6C14-8AE9-468D-9258-F7BDF60B58A5}">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B237DF81-BA50-4E2E-B0D5-08A95DAE0BF0}">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13954A5E-F09F-4D56-9951-DAC46A5F1094}">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965A62B1-64B4-4DD9-80B2-1F45DE476E09}">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59FC6F7C-BA06-485A-B44F-FDA325F8E4B6}">
            <xm:f>Donnees!$C$5</xm:f>
            <x14:dxf>
              <font>
                <color rgb="FF9C0006"/>
              </font>
              <fill>
                <patternFill>
                  <bgColor rgb="FFFFC7CE"/>
                </patternFill>
              </fill>
            </x14:dxf>
          </x14:cfRule>
          <x14:cfRule type="cellIs" priority="100" operator="equal" id="{28891635-85DD-4AC6-8DB3-200C4FA47DBE}">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AFFD2950-797F-48B0-A3AE-BF3A1B1BF30E}">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567ABB0B-D9CE-41B9-A421-CCC22073E837}">
            <xm:f>Donnees!$E$4</xm:f>
            <x14:dxf>
              <font>
                <color rgb="FF006100"/>
              </font>
              <fill>
                <patternFill>
                  <bgColor rgb="FFC6EFCE"/>
                </patternFill>
              </fill>
            </x14:dxf>
          </x14:cfRule>
          <x14:cfRule type="cellIs" priority="94" operator="equal" id="{C4BA5C14-4552-468A-9F8C-DD751A461CE3}">
            <xm:f>Donnees!$E$5</xm:f>
            <x14:dxf>
              <font>
                <color rgb="FF9C0006"/>
              </font>
              <fill>
                <patternFill>
                  <bgColor rgb="FFFFC7CE"/>
                </patternFill>
              </fill>
            </x14:dxf>
          </x14:cfRule>
          <x14:cfRule type="cellIs" priority="95" operator="equal" id="{FADAABCE-93CB-4262-BD96-AFDD8BD3212C}">
            <xm:f>Donnees!$C$5</xm:f>
            <x14:dxf>
              <font>
                <color rgb="FF9C0006"/>
              </font>
              <fill>
                <patternFill>
                  <bgColor rgb="FFFFC7CE"/>
                </patternFill>
              </fill>
            </x14:dxf>
          </x14:cfRule>
          <x14:cfRule type="cellIs" priority="96" operator="equal" id="{5C8BF765-8B1A-40D8-AA39-086FAA76CEA5}">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945741B6-0A9F-4186-9CEE-4B25A90BDB94}">
            <xm:f>Donnees!$E$4</xm:f>
            <x14:dxf>
              <font>
                <color rgb="FF006100"/>
              </font>
              <fill>
                <patternFill>
                  <bgColor rgb="FFC6EFCE"/>
                </patternFill>
              </fill>
            </x14:dxf>
          </x14:cfRule>
          <x14:cfRule type="cellIs" priority="90" operator="equal" id="{1E92ED46-32A2-48EA-9579-39BE25596A93}">
            <xm:f>Donnees!$E$5</xm:f>
            <x14:dxf>
              <font>
                <color rgb="FF9C0006"/>
              </font>
              <fill>
                <patternFill>
                  <bgColor rgb="FFFFC7CE"/>
                </patternFill>
              </fill>
            </x14:dxf>
          </x14:cfRule>
          <x14:cfRule type="cellIs" priority="91" operator="equal" id="{78499FD7-F9E5-40CF-BDE6-A985E3C6E51D}">
            <xm:f>Donnees!$C$5</xm:f>
            <x14:dxf>
              <font>
                <color rgb="FF9C0006"/>
              </font>
              <fill>
                <patternFill>
                  <bgColor rgb="FFFFC7CE"/>
                </patternFill>
              </fill>
            </x14:dxf>
          </x14:cfRule>
          <x14:cfRule type="cellIs" priority="92" operator="equal" id="{F202204E-A0CB-4442-A5B0-95B262D545F9}">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C69B0F33-DE21-4859-A6AA-D59542701CCD}">
            <xm:f>Donnees!$E$4</xm:f>
            <x14:dxf>
              <font>
                <color rgb="FF006100"/>
              </font>
              <fill>
                <patternFill>
                  <bgColor rgb="FFC6EFCE"/>
                </patternFill>
              </fill>
            </x14:dxf>
          </x14:cfRule>
          <x14:cfRule type="cellIs" priority="86" operator="equal" id="{7A2FF759-3F88-4FAD-A6BC-A6C86F0065DD}">
            <xm:f>Donnees!$E$5</xm:f>
            <x14:dxf>
              <font>
                <color rgb="FF9C0006"/>
              </font>
              <fill>
                <patternFill>
                  <bgColor rgb="FFFFC7CE"/>
                </patternFill>
              </fill>
            </x14:dxf>
          </x14:cfRule>
          <x14:cfRule type="cellIs" priority="87" operator="equal" id="{7029BDB5-7CB2-4037-B8C8-45F88868D778}">
            <xm:f>Donnees!$C$5</xm:f>
            <x14:dxf>
              <font>
                <color rgb="FF9C0006"/>
              </font>
              <fill>
                <patternFill>
                  <bgColor rgb="FFFFC7CE"/>
                </patternFill>
              </fill>
            </x14:dxf>
          </x14:cfRule>
          <x14:cfRule type="cellIs" priority="88" operator="equal" id="{4F0362BF-CC9D-4321-970D-ACA4603BB9D8}">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28CE8762-A201-4D6D-B3CD-45287E60AE5F}">
            <xm:f>Donnees!$E$4</xm:f>
            <x14:dxf>
              <font>
                <color rgb="FF006100"/>
              </font>
              <fill>
                <patternFill>
                  <bgColor rgb="FFC6EFCE"/>
                </patternFill>
              </fill>
            </x14:dxf>
          </x14:cfRule>
          <x14:cfRule type="cellIs" priority="82" operator="equal" id="{C62DD874-C3F1-450D-87FB-25DE19426A66}">
            <xm:f>Donnees!$E$5</xm:f>
            <x14:dxf>
              <font>
                <color rgb="FF9C0006"/>
              </font>
              <fill>
                <patternFill>
                  <bgColor rgb="FFFFC7CE"/>
                </patternFill>
              </fill>
            </x14:dxf>
          </x14:cfRule>
          <x14:cfRule type="cellIs" priority="83" operator="equal" id="{B0737F2A-7B46-40E3-9572-637CC5D5C0F7}">
            <xm:f>Donnees!$C$5</xm:f>
            <x14:dxf>
              <font>
                <color rgb="FF9C0006"/>
              </font>
              <fill>
                <patternFill>
                  <bgColor rgb="FFFFC7CE"/>
                </patternFill>
              </fill>
            </x14:dxf>
          </x14:cfRule>
          <x14:cfRule type="cellIs" priority="84" operator="equal" id="{E94ED24D-E5C4-4DA4-8525-22E664C1FD73}">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7E23760F-90B9-47CF-AC50-2E7DACC46351}">
            <xm:f>Donnees!$E$4</xm:f>
            <x14:dxf>
              <font>
                <color rgb="FF006100"/>
              </font>
              <fill>
                <patternFill>
                  <bgColor rgb="FFC6EFCE"/>
                </patternFill>
              </fill>
            </x14:dxf>
          </x14:cfRule>
          <x14:cfRule type="cellIs" priority="78" operator="equal" id="{45741834-DF38-4BB3-BD2E-90196BD097D1}">
            <xm:f>Donnees!$E$5</xm:f>
            <x14:dxf>
              <font>
                <color rgb="FF9C0006"/>
              </font>
              <fill>
                <patternFill>
                  <bgColor rgb="FFFFC7CE"/>
                </patternFill>
              </fill>
            </x14:dxf>
          </x14:cfRule>
          <x14:cfRule type="cellIs" priority="79" operator="equal" id="{894F3AEE-6E64-4C86-B04E-3CD77D32B629}">
            <xm:f>Donnees!$C$5</xm:f>
            <x14:dxf>
              <font>
                <color rgb="FF9C0006"/>
              </font>
              <fill>
                <patternFill>
                  <bgColor rgb="FFFFC7CE"/>
                </patternFill>
              </fill>
            </x14:dxf>
          </x14:cfRule>
          <x14:cfRule type="cellIs" priority="80" operator="equal" id="{D6C61C06-926F-4FBE-A88C-5EA242CC5DEF}">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B751ED93-C90F-4A4D-97E2-4E050513B96B}">
            <xm:f>Donnees!$E$4</xm:f>
            <x14:dxf>
              <font>
                <color rgb="FF006100"/>
              </font>
              <fill>
                <patternFill>
                  <bgColor rgb="FFC6EFCE"/>
                </patternFill>
              </fill>
            </x14:dxf>
          </x14:cfRule>
          <x14:cfRule type="cellIs" priority="74" operator="equal" id="{C2ECC1EA-5473-41D8-97DE-65E7A2B217A8}">
            <xm:f>Donnees!$E$5</xm:f>
            <x14:dxf>
              <font>
                <color rgb="FF9C0006"/>
              </font>
              <fill>
                <patternFill>
                  <bgColor rgb="FFFFC7CE"/>
                </patternFill>
              </fill>
            </x14:dxf>
          </x14:cfRule>
          <x14:cfRule type="cellIs" priority="75" operator="equal" id="{A4EF81D6-B668-410A-A3E4-A6897DCCAF73}">
            <xm:f>Donnees!$C$5</xm:f>
            <x14:dxf>
              <font>
                <color rgb="FF9C0006"/>
              </font>
              <fill>
                <patternFill>
                  <bgColor rgb="FFFFC7CE"/>
                </patternFill>
              </fill>
            </x14:dxf>
          </x14:cfRule>
          <x14:cfRule type="cellIs" priority="76" operator="equal" id="{1FF29956-BFF0-4339-9482-4CAF69B4C0AA}">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6D9B2B82-6B73-4E2F-BE6F-037BD4AE5771}">
            <xm:f>Donnees!$E$4</xm:f>
            <x14:dxf>
              <font>
                <color rgb="FF006100"/>
              </font>
              <fill>
                <patternFill>
                  <bgColor rgb="FFC6EFCE"/>
                </patternFill>
              </fill>
            </x14:dxf>
          </x14:cfRule>
          <x14:cfRule type="cellIs" priority="70" operator="equal" id="{C9B3D676-EE41-4405-BEB0-36D5A809DCA3}">
            <xm:f>Donnees!$E$5</xm:f>
            <x14:dxf>
              <font>
                <color rgb="FF9C0006"/>
              </font>
              <fill>
                <patternFill>
                  <bgColor rgb="FFFFC7CE"/>
                </patternFill>
              </fill>
            </x14:dxf>
          </x14:cfRule>
          <x14:cfRule type="cellIs" priority="71" operator="equal" id="{DBAC22AF-B8C2-45C8-BC47-21B775621FD2}">
            <xm:f>Donnees!$C$5</xm:f>
            <x14:dxf>
              <font>
                <color rgb="FF9C0006"/>
              </font>
              <fill>
                <patternFill>
                  <bgColor rgb="FFFFC7CE"/>
                </patternFill>
              </fill>
            </x14:dxf>
          </x14:cfRule>
          <x14:cfRule type="cellIs" priority="72" operator="equal" id="{FBF1A321-052F-494D-B5BE-16BBF64AFF6B}">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F0DCB709-A742-4D35-901D-97B8BA7E30BA}">
            <xm:f>Donnees!$E$4</xm:f>
            <x14:dxf>
              <font>
                <color rgb="FF006100"/>
              </font>
              <fill>
                <patternFill>
                  <bgColor rgb="FFC6EFCE"/>
                </patternFill>
              </fill>
            </x14:dxf>
          </x14:cfRule>
          <x14:cfRule type="cellIs" priority="66" operator="equal" id="{CF88CA0B-05F4-4CB7-823C-2A439826F39F}">
            <xm:f>Donnees!$E$5</xm:f>
            <x14:dxf>
              <font>
                <color rgb="FF9C0006"/>
              </font>
              <fill>
                <patternFill>
                  <bgColor rgb="FFFFC7CE"/>
                </patternFill>
              </fill>
            </x14:dxf>
          </x14:cfRule>
          <x14:cfRule type="cellIs" priority="67" operator="equal" id="{11E6A619-B748-48F8-B10E-2073E33D03B4}">
            <xm:f>Donnees!$C$5</xm:f>
            <x14:dxf>
              <font>
                <color rgb="FF9C0006"/>
              </font>
              <fill>
                <patternFill>
                  <bgColor rgb="FFFFC7CE"/>
                </patternFill>
              </fill>
            </x14:dxf>
          </x14:cfRule>
          <x14:cfRule type="cellIs" priority="68" operator="equal" id="{4591DA75-8D1B-4909-A2B8-1A3A4504DD91}">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8FA87D0C-C46D-47BD-AA54-B0853CF0925E}">
            <xm:f>Donnees!$E$4</xm:f>
            <x14:dxf>
              <font>
                <color rgb="FF006100"/>
              </font>
              <fill>
                <patternFill>
                  <bgColor rgb="FFC6EFCE"/>
                </patternFill>
              </fill>
            </x14:dxf>
          </x14:cfRule>
          <x14:cfRule type="cellIs" priority="62" operator="equal" id="{632D40AD-975B-4DB0-A478-39663E1C2633}">
            <xm:f>Donnees!$E$5</xm:f>
            <x14:dxf>
              <font>
                <color rgb="FF9C0006"/>
              </font>
              <fill>
                <patternFill>
                  <bgColor rgb="FFFFC7CE"/>
                </patternFill>
              </fill>
            </x14:dxf>
          </x14:cfRule>
          <x14:cfRule type="cellIs" priority="63" operator="equal" id="{958B8BD3-52E2-4F05-AAC5-14372A2DE708}">
            <xm:f>Donnees!$C$5</xm:f>
            <x14:dxf>
              <font>
                <color rgb="FF9C0006"/>
              </font>
              <fill>
                <patternFill>
                  <bgColor rgb="FFFFC7CE"/>
                </patternFill>
              </fill>
            </x14:dxf>
          </x14:cfRule>
          <x14:cfRule type="cellIs" priority="64" operator="equal" id="{C3AF8DE4-93AC-4C3B-B0CC-6D3C7DB4014B}">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E8DC722C-C170-4361-911D-D5AA9B4E59A0}">
            <xm:f>Donnees!$E$4</xm:f>
            <x14:dxf>
              <font>
                <color rgb="FF006100"/>
              </font>
              <fill>
                <patternFill>
                  <bgColor rgb="FFC6EFCE"/>
                </patternFill>
              </fill>
            </x14:dxf>
          </x14:cfRule>
          <x14:cfRule type="cellIs" priority="58" operator="equal" id="{11A71056-CF5D-47CE-BD30-196230DA7737}">
            <xm:f>Donnees!$E$5</xm:f>
            <x14:dxf>
              <font>
                <color rgb="FF9C0006"/>
              </font>
              <fill>
                <patternFill>
                  <bgColor rgb="FFFFC7CE"/>
                </patternFill>
              </fill>
            </x14:dxf>
          </x14:cfRule>
          <x14:cfRule type="cellIs" priority="59" operator="equal" id="{49A00CBA-4CD9-4BC8-B95F-A66F8302BC86}">
            <xm:f>Donnees!$C$5</xm:f>
            <x14:dxf>
              <font>
                <color rgb="FF9C0006"/>
              </font>
              <fill>
                <patternFill>
                  <bgColor rgb="FFFFC7CE"/>
                </patternFill>
              </fill>
            </x14:dxf>
          </x14:cfRule>
          <x14:cfRule type="cellIs" priority="60" operator="equal" id="{4C7578EB-39C6-4F7F-A6DA-D7A39F22DE02}">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DD693530-9CA0-4DF9-B305-73B44AA4484B}">
            <xm:f>Donnees!$E$4</xm:f>
            <x14:dxf>
              <font>
                <color rgb="FF006100"/>
              </font>
              <fill>
                <patternFill>
                  <bgColor rgb="FFC6EFCE"/>
                </patternFill>
              </fill>
            </x14:dxf>
          </x14:cfRule>
          <x14:cfRule type="cellIs" priority="54" operator="equal" id="{398F50FA-4AF0-4776-8949-B73A9C694597}">
            <xm:f>Donnees!$E$5</xm:f>
            <x14:dxf>
              <font>
                <color rgb="FF9C0006"/>
              </font>
              <fill>
                <patternFill>
                  <bgColor rgb="FFFFC7CE"/>
                </patternFill>
              </fill>
            </x14:dxf>
          </x14:cfRule>
          <x14:cfRule type="cellIs" priority="55" operator="equal" id="{982C122C-8F7E-41C8-92AC-16AAF3675129}">
            <xm:f>Donnees!$C$5</xm:f>
            <x14:dxf>
              <font>
                <color rgb="FF9C0006"/>
              </font>
              <fill>
                <patternFill>
                  <bgColor rgb="FFFFC7CE"/>
                </patternFill>
              </fill>
            </x14:dxf>
          </x14:cfRule>
          <x14:cfRule type="cellIs" priority="56" operator="equal" id="{E1150424-1006-4AE8-A9EF-0D48B367F4DA}">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282B2682-6D9E-4A08-8550-73985D25360C}">
            <xm:f>Donnees!$E$4</xm:f>
            <x14:dxf>
              <font>
                <color rgb="FF006100"/>
              </font>
              <fill>
                <patternFill>
                  <bgColor rgb="FFC6EFCE"/>
                </patternFill>
              </fill>
            </x14:dxf>
          </x14:cfRule>
          <x14:cfRule type="cellIs" priority="50" operator="equal" id="{FC0FEB79-024D-4248-8FEE-A5098AE57D40}">
            <xm:f>Donnees!$E$5</xm:f>
            <x14:dxf>
              <font>
                <color rgb="FF9C0006"/>
              </font>
              <fill>
                <patternFill>
                  <bgColor rgb="FFFFC7CE"/>
                </patternFill>
              </fill>
            </x14:dxf>
          </x14:cfRule>
          <x14:cfRule type="cellIs" priority="51" operator="equal" id="{E78F3A64-B014-4A10-BACD-A51F7997E1A1}">
            <xm:f>Donnees!$C$5</xm:f>
            <x14:dxf>
              <font>
                <color rgb="FF9C0006"/>
              </font>
              <fill>
                <patternFill>
                  <bgColor rgb="FFFFC7CE"/>
                </patternFill>
              </fill>
            </x14:dxf>
          </x14:cfRule>
          <x14:cfRule type="cellIs" priority="52" operator="equal" id="{21B96858-A072-4906-890D-8AE5AA9E1190}">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4FE4CC5B-7C4F-4393-9B62-4EE3FD569C82}">
            <xm:f>Donnees!$E$4</xm:f>
            <x14:dxf>
              <font>
                <color rgb="FF006100"/>
              </font>
              <fill>
                <patternFill>
                  <bgColor rgb="FFC6EFCE"/>
                </patternFill>
              </fill>
            </x14:dxf>
          </x14:cfRule>
          <x14:cfRule type="cellIs" priority="46" operator="equal" id="{5688A7C4-8605-4952-871F-B4DA1E46DB33}">
            <xm:f>Donnees!$E$5</xm:f>
            <x14:dxf>
              <font>
                <color rgb="FF9C0006"/>
              </font>
              <fill>
                <patternFill>
                  <bgColor rgb="FFFFC7CE"/>
                </patternFill>
              </fill>
            </x14:dxf>
          </x14:cfRule>
          <x14:cfRule type="cellIs" priority="47" operator="equal" id="{7F3D5DCA-C35C-450B-977C-AE1B3253025F}">
            <xm:f>Donnees!$C$5</xm:f>
            <x14:dxf>
              <font>
                <color rgb="FF9C0006"/>
              </font>
              <fill>
                <patternFill>
                  <bgColor rgb="FFFFC7CE"/>
                </patternFill>
              </fill>
            </x14:dxf>
          </x14:cfRule>
          <x14:cfRule type="cellIs" priority="48" operator="equal" id="{30584648-740B-4CF9-A7A2-7EB4DA198001}">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7BF89D76-B704-4D77-AAA3-8C5EFBEA3B9B}">
            <xm:f>Donnees!$E$4</xm:f>
            <x14:dxf>
              <font>
                <color rgb="FF006100"/>
              </font>
              <fill>
                <patternFill>
                  <bgColor rgb="FFC6EFCE"/>
                </patternFill>
              </fill>
            </x14:dxf>
          </x14:cfRule>
          <x14:cfRule type="cellIs" priority="42" operator="equal" id="{25B1718F-E4C9-4FA9-9925-0F9EC19C2696}">
            <xm:f>Donnees!$E$5</xm:f>
            <x14:dxf>
              <font>
                <color rgb="FF9C0006"/>
              </font>
              <fill>
                <patternFill>
                  <bgColor rgb="FFFFC7CE"/>
                </patternFill>
              </fill>
            </x14:dxf>
          </x14:cfRule>
          <x14:cfRule type="cellIs" priority="43" operator="equal" id="{C49C9DAA-28B6-4033-BA0D-07CACD022766}">
            <xm:f>Donnees!$C$5</xm:f>
            <x14:dxf>
              <font>
                <color rgb="FF9C0006"/>
              </font>
              <fill>
                <patternFill>
                  <bgColor rgb="FFFFC7CE"/>
                </patternFill>
              </fill>
            </x14:dxf>
          </x14:cfRule>
          <x14:cfRule type="cellIs" priority="44" operator="equal" id="{7279D80D-9A63-4481-A7A9-95612203B29E}">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70E9DD0B-FB5C-47D7-A469-556912162E3A}">
            <xm:f>Donnees!$E$4</xm:f>
            <x14:dxf>
              <font>
                <color rgb="FF006100"/>
              </font>
              <fill>
                <patternFill>
                  <bgColor rgb="FFC6EFCE"/>
                </patternFill>
              </fill>
            </x14:dxf>
          </x14:cfRule>
          <x14:cfRule type="cellIs" priority="38" operator="equal" id="{7F213424-DED8-411A-9802-EADE8C190E3A}">
            <xm:f>Donnees!$E$5</xm:f>
            <x14:dxf>
              <font>
                <color rgb="FF9C0006"/>
              </font>
              <fill>
                <patternFill>
                  <bgColor rgb="FFFFC7CE"/>
                </patternFill>
              </fill>
            </x14:dxf>
          </x14:cfRule>
          <x14:cfRule type="cellIs" priority="39" operator="equal" id="{B06EDB1F-8B06-4A42-9AEE-E86DDDD37435}">
            <xm:f>Donnees!$C$5</xm:f>
            <x14:dxf>
              <font>
                <color rgb="FF9C0006"/>
              </font>
              <fill>
                <patternFill>
                  <bgColor rgb="FFFFC7CE"/>
                </patternFill>
              </fill>
            </x14:dxf>
          </x14:cfRule>
          <x14:cfRule type="cellIs" priority="40" operator="equal" id="{2D794B21-24CD-43F2-B56A-2CFA9C4368FA}">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45DA2EFC-8013-42FB-A05D-E4A0499AEC25}">
            <xm:f>Donnees!$E$4</xm:f>
            <x14:dxf>
              <font>
                <color rgb="FF006100"/>
              </font>
              <fill>
                <patternFill>
                  <bgColor rgb="FFC6EFCE"/>
                </patternFill>
              </fill>
            </x14:dxf>
          </x14:cfRule>
          <x14:cfRule type="cellIs" priority="34" operator="equal" id="{FFDFB5E5-35AA-45A5-BB19-B984CA995276}">
            <xm:f>Donnees!$E$5</xm:f>
            <x14:dxf>
              <font>
                <color rgb="FF9C0006"/>
              </font>
              <fill>
                <patternFill>
                  <bgColor rgb="FFFFC7CE"/>
                </patternFill>
              </fill>
            </x14:dxf>
          </x14:cfRule>
          <x14:cfRule type="cellIs" priority="35" operator="equal" id="{40EADC0F-2ACE-41A0-BA60-91D5647829C3}">
            <xm:f>Donnees!$C$5</xm:f>
            <x14:dxf>
              <font>
                <color rgb="FF9C0006"/>
              </font>
              <fill>
                <patternFill>
                  <bgColor rgb="FFFFC7CE"/>
                </patternFill>
              </fill>
            </x14:dxf>
          </x14:cfRule>
          <x14:cfRule type="cellIs" priority="36" operator="equal" id="{204C2DC4-011A-4602-9D42-CDAE71486648}">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1A407735-3694-4C71-AF05-7DD2B26D1957}">
            <xm:f>Donnees!$E$4</xm:f>
            <x14:dxf>
              <font>
                <color rgb="FF006100"/>
              </font>
              <fill>
                <patternFill>
                  <bgColor rgb="FFC6EFCE"/>
                </patternFill>
              </fill>
            </x14:dxf>
          </x14:cfRule>
          <x14:cfRule type="cellIs" priority="30" operator="equal" id="{DBB39A93-7567-402D-8464-A4DE717D13B2}">
            <xm:f>Donnees!$E$5</xm:f>
            <x14:dxf>
              <font>
                <color rgb="FF9C0006"/>
              </font>
              <fill>
                <patternFill>
                  <bgColor rgb="FFFFC7CE"/>
                </patternFill>
              </fill>
            </x14:dxf>
          </x14:cfRule>
          <x14:cfRule type="cellIs" priority="31" operator="equal" id="{3590B8BD-6ED9-44C7-B7E1-48B49D7DF402}">
            <xm:f>Donnees!$C$5</xm:f>
            <x14:dxf>
              <font>
                <color rgb="FF9C0006"/>
              </font>
              <fill>
                <patternFill>
                  <bgColor rgb="FFFFC7CE"/>
                </patternFill>
              </fill>
            </x14:dxf>
          </x14:cfRule>
          <x14:cfRule type="cellIs" priority="32" operator="equal" id="{5CB04B75-94F5-4F63-BEE0-DBDD4A6B7195}">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EC468EC8-F70A-4510-8575-604E134E54B8}">
            <xm:f>Donnees!$E$4</xm:f>
            <x14:dxf>
              <font>
                <color rgb="FF006100"/>
              </font>
              <fill>
                <patternFill>
                  <bgColor rgb="FFC6EFCE"/>
                </patternFill>
              </fill>
            </x14:dxf>
          </x14:cfRule>
          <x14:cfRule type="cellIs" priority="26" operator="equal" id="{A8EEA88A-DF5B-482D-BF93-624655D84E56}">
            <xm:f>Donnees!$E$5</xm:f>
            <x14:dxf>
              <font>
                <color rgb="FF9C0006"/>
              </font>
              <fill>
                <patternFill>
                  <bgColor rgb="FFFFC7CE"/>
                </patternFill>
              </fill>
            </x14:dxf>
          </x14:cfRule>
          <x14:cfRule type="cellIs" priority="27" operator="equal" id="{B3B12314-272A-4FB8-AB95-1523510EDC40}">
            <xm:f>Donnees!$C$5</xm:f>
            <x14:dxf>
              <font>
                <color rgb="FF9C0006"/>
              </font>
              <fill>
                <patternFill>
                  <bgColor rgb="FFFFC7CE"/>
                </patternFill>
              </fill>
            </x14:dxf>
          </x14:cfRule>
          <x14:cfRule type="cellIs" priority="28" operator="equal" id="{551B166D-B2C4-45BB-A246-715A433A2CF8}">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EE896523-9144-40A9-B255-DDB46783A798}">
            <xm:f>Donnees!$E$4</xm:f>
            <x14:dxf>
              <font>
                <color rgb="FF006100"/>
              </font>
              <fill>
                <patternFill>
                  <bgColor rgb="FFC6EFCE"/>
                </patternFill>
              </fill>
            </x14:dxf>
          </x14:cfRule>
          <x14:cfRule type="cellIs" priority="22" operator="equal" id="{A9B6227B-BEBE-40A6-B3C6-C5991E4FD540}">
            <xm:f>Donnees!$E$5</xm:f>
            <x14:dxf>
              <font>
                <color rgb="FF9C0006"/>
              </font>
              <fill>
                <patternFill>
                  <bgColor rgb="FFFFC7CE"/>
                </patternFill>
              </fill>
            </x14:dxf>
          </x14:cfRule>
          <x14:cfRule type="cellIs" priority="23" operator="equal" id="{B0305F7C-F199-4191-B01D-EE1AB1E66480}">
            <xm:f>Donnees!$C$5</xm:f>
            <x14:dxf>
              <font>
                <color rgb="FF9C0006"/>
              </font>
              <fill>
                <patternFill>
                  <bgColor rgb="FFFFC7CE"/>
                </patternFill>
              </fill>
            </x14:dxf>
          </x14:cfRule>
          <x14:cfRule type="cellIs" priority="24" operator="equal" id="{6FBA283E-6807-45F8-81CB-64884D2C6421}">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EE786870-8BFA-47D0-97BC-B02BAEC0FC3C}">
            <xm:f>Donnees!$E$4</xm:f>
            <x14:dxf>
              <font>
                <color rgb="FF006100"/>
              </font>
              <fill>
                <patternFill>
                  <bgColor rgb="FFC6EFCE"/>
                </patternFill>
              </fill>
            </x14:dxf>
          </x14:cfRule>
          <x14:cfRule type="cellIs" priority="18" operator="equal" id="{1D194894-3325-45D1-866A-0332AC342E79}">
            <xm:f>Donnees!$E$5</xm:f>
            <x14:dxf>
              <font>
                <color rgb="FF9C0006"/>
              </font>
              <fill>
                <patternFill>
                  <bgColor rgb="FFFFC7CE"/>
                </patternFill>
              </fill>
            </x14:dxf>
          </x14:cfRule>
          <x14:cfRule type="cellIs" priority="19" operator="equal" id="{F9C25F44-3150-4A8C-97D6-0A5F7D7DD866}">
            <xm:f>Donnees!$C$5</xm:f>
            <x14:dxf>
              <font>
                <color rgb="FF9C0006"/>
              </font>
              <fill>
                <patternFill>
                  <bgColor rgb="FFFFC7CE"/>
                </patternFill>
              </fill>
            </x14:dxf>
          </x14:cfRule>
          <x14:cfRule type="cellIs" priority="20" operator="equal" id="{49F8751D-9918-4104-B974-990A2194E90B}">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EF6AD64A-3A32-4CF0-8B3D-0153F5CC43DF}">
            <xm:f>Donnees!$E$4</xm:f>
            <x14:dxf>
              <font>
                <color rgb="FF006100"/>
              </font>
              <fill>
                <patternFill>
                  <bgColor rgb="FFC6EFCE"/>
                </patternFill>
              </fill>
            </x14:dxf>
          </x14:cfRule>
          <x14:cfRule type="cellIs" priority="14" operator="equal" id="{EDC546C9-4F78-43FC-9274-2FC53FB1AE78}">
            <xm:f>Donnees!$E$5</xm:f>
            <x14:dxf>
              <font>
                <color rgb="FF9C0006"/>
              </font>
              <fill>
                <patternFill>
                  <bgColor rgb="FFFFC7CE"/>
                </patternFill>
              </fill>
            </x14:dxf>
          </x14:cfRule>
          <x14:cfRule type="cellIs" priority="15" operator="equal" id="{A6E9166C-E32A-40F0-AB0E-1674000E3E81}">
            <xm:f>Donnees!$C$5</xm:f>
            <x14:dxf>
              <font>
                <color rgb="FF9C0006"/>
              </font>
              <fill>
                <patternFill>
                  <bgColor rgb="FFFFC7CE"/>
                </patternFill>
              </fill>
            </x14:dxf>
          </x14:cfRule>
          <x14:cfRule type="cellIs" priority="16" operator="equal" id="{17A6DFF3-3F2A-4586-A2C2-85D591562F62}">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068700D8-255C-4BC0-BB80-50E9ABB0620B}">
            <xm:f>Donnees!$E$4</xm:f>
            <x14:dxf>
              <font>
                <color rgb="FF006100"/>
              </font>
              <fill>
                <patternFill>
                  <bgColor rgb="FFC6EFCE"/>
                </patternFill>
              </fill>
            </x14:dxf>
          </x14:cfRule>
          <x14:cfRule type="cellIs" priority="10" operator="equal" id="{BEBA6D72-9F8C-4B10-B093-F33D7B8B5F60}">
            <xm:f>Donnees!$E$5</xm:f>
            <x14:dxf>
              <font>
                <color rgb="FF9C0006"/>
              </font>
              <fill>
                <patternFill>
                  <bgColor rgb="FFFFC7CE"/>
                </patternFill>
              </fill>
            </x14:dxf>
          </x14:cfRule>
          <x14:cfRule type="cellIs" priority="11" operator="equal" id="{9B316BDD-19EF-46F9-8272-7C4891B746C0}">
            <xm:f>Donnees!$C$5</xm:f>
            <x14:dxf>
              <font>
                <color rgb="FF9C0006"/>
              </font>
              <fill>
                <patternFill>
                  <bgColor rgb="FFFFC7CE"/>
                </patternFill>
              </fill>
            </x14:dxf>
          </x14:cfRule>
          <x14:cfRule type="cellIs" priority="12" operator="equal" id="{91F2DBFE-4B78-4887-AC7F-03CDDFBAA7F8}">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0867DFD8-1505-4425-A958-C2CF6FABF21F}">
            <xm:f>Donnees!$E$4</xm:f>
            <x14:dxf>
              <font>
                <color rgb="FF006100"/>
              </font>
              <fill>
                <patternFill>
                  <bgColor rgb="FFC6EFCE"/>
                </patternFill>
              </fill>
            </x14:dxf>
          </x14:cfRule>
          <x14:cfRule type="cellIs" priority="6" operator="equal" id="{E719A856-11FE-4585-8272-08D470DC0337}">
            <xm:f>Donnees!$E$5</xm:f>
            <x14:dxf>
              <font>
                <color rgb="FF9C0006"/>
              </font>
              <fill>
                <patternFill>
                  <bgColor rgb="FFFFC7CE"/>
                </patternFill>
              </fill>
            </x14:dxf>
          </x14:cfRule>
          <x14:cfRule type="cellIs" priority="7" operator="equal" id="{6C9A91AC-1CF9-424D-9B57-A18F08AB9805}">
            <xm:f>Donnees!$C$5</xm:f>
            <x14:dxf>
              <font>
                <color rgb="FF9C0006"/>
              </font>
              <fill>
                <patternFill>
                  <bgColor rgb="FFFFC7CE"/>
                </patternFill>
              </fill>
            </x14:dxf>
          </x14:cfRule>
          <x14:cfRule type="cellIs" priority="8" operator="equal" id="{E4316D0E-C1C7-4AC4-8047-01B8EFD3CAFF}">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F1D5CF9D-0B72-465D-9352-F24619E8E325}">
            <xm:f>Donnees!$E$4</xm:f>
            <x14:dxf>
              <font>
                <color rgb="FF006100"/>
              </font>
              <fill>
                <patternFill>
                  <bgColor rgb="FFC6EFCE"/>
                </patternFill>
              </fill>
            </x14:dxf>
          </x14:cfRule>
          <x14:cfRule type="cellIs" priority="2" operator="equal" id="{AD70130B-6D03-44F9-B299-811E203D45E8}">
            <xm:f>Donnees!$E$5</xm:f>
            <x14:dxf>
              <font>
                <color rgb="FF9C0006"/>
              </font>
              <fill>
                <patternFill>
                  <bgColor rgb="FFFFC7CE"/>
                </patternFill>
              </fill>
            </x14:dxf>
          </x14:cfRule>
          <x14:cfRule type="cellIs" priority="3" operator="equal" id="{8C6A8272-C7D9-4EB2-AD23-7269F2579E65}">
            <xm:f>Donnees!$C$5</xm:f>
            <x14:dxf>
              <font>
                <color rgb="FF9C0006"/>
              </font>
              <fill>
                <patternFill>
                  <bgColor rgb="FFFFC7CE"/>
                </patternFill>
              </fill>
            </x14:dxf>
          </x14:cfRule>
          <x14:cfRule type="cellIs" priority="4" operator="equal" id="{B7EBCFEC-C727-4052-ACD5-94381B29C335}">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72C4A1D-3DAD-4D63-999E-197B7D5106B8}">
          <x14:formula1>
            <xm:f>OFFSET(Personnel!D$21,0,0,COUNTA(Personnel!D$21:D$70))</xm:f>
          </x14:formula1>
          <xm:sqref>P34:P53</xm:sqref>
        </x14:dataValidation>
        <x14:dataValidation type="list" allowBlank="1" showInputMessage="1" showErrorMessage="1" xr:uid="{28EB9EF5-6D99-497A-94F3-12C3B3FF82EC}">
          <x14:formula1>
            <xm:f>Donnees!$A$10:$A$11</xm:f>
          </x14:formula1>
          <xm:sqref>U21:AH21</xm:sqref>
        </x14:dataValidation>
        <x14:dataValidation type="list" allowBlank="1" showInputMessage="1" showErrorMessage="1" xr:uid="{3ADE70E8-4647-4A49-B14E-DE2191539900}">
          <x14:formula1>
            <xm:f>IF($U$21=Donnees!$A$10,Donnees!$A$16:$A$18,IF($U$21=Donnees!$A$11,Donnees!$A$23:$A$25,Donnees!$A$12))</xm:f>
          </x14:formula1>
          <xm:sqref>U23:AH23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CDF5-E1DD-4F06-9991-F04A1549A5E6}">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G10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IF(OR(U21="",U23=""),"",VLOOKUP('G10'!$U$21,Donnees!$A$10:$G$11,2,FALSE))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IF('G10'!U21="parascolaire","",IFERROR(SUM((Q97:BX97)/4)+SUM(E75:E94)+SUM((Q97:BX97)/4)/9+SUM(E75:E94)/9,0))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IF('G10'!U21="parascolaire","",IFERROR(SUM((Q131:BX131)/4)+SUM(E109:E128)+SUM((Q131:BX131)/4)/9+SUM(E109:E128)/9,0))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IF('G10'!U21="parascolaire","",IFERROR(SUM((Q165:BX165)/4)+SUM(E143:E162)+SUM((Q165:BX165)/4)/9+SUM(E143:E162)/9,0))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IF('G10'!U21="parascolaire","",IFERROR(SUM((Q199:BX199)/4)+SUM(E177:E196)+SUM((Q199:BX199)/4)/9+SUM(E177:E196)/9,0))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IF('G10'!U21="parascolaire","",IFERROR(SUM((Q233:BX233)/4)+SUM(E211:E230)+SUM((Q233:BX233)/4)/9+SUM(E211:E230)/9,0))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IF(U21=Donnees!A11,"",IF(BR21=Donnees!C5,"",IF(AND(OR(Differentiels!Z151&gt;Differentiels!AD151,Differentiels!Z151=Differentiels!AD151),OR(Differentiels!F151&gt;Differentiels!J151,Differentiels!F151=Differentiels!J151)),"",1)))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vGK9Nnxd7e6bvmCFOCfYqoqaRTPU+BX0oRSImYXSRFJsoOeHC9RkrRX3SxOFM7VaZipgG0RmxzAR3hKGpQi9+w==" saltValue="3WppyUhVQIDyUP8CxFDxmg=="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3644" priority="219">
      <formula>$O34="ASE"</formula>
    </cfRule>
    <cfRule type="expression" dxfId="3643" priority="227">
      <formula>$O34="APE"</formula>
    </cfRule>
    <cfRule type="expression" dxfId="3642" priority="228">
      <formula>$O34="EDE"</formula>
    </cfRule>
  </conditionalFormatting>
  <conditionalFormatting sqref="O75:BX94 O109:BX128">
    <cfRule type="expression" dxfId="3641" priority="220">
      <formula>AND($O75="ASE",O75&lt;&gt;"",O75&lt;&gt;"h",O75&lt;&gt;"s")</formula>
    </cfRule>
    <cfRule type="expression" dxfId="3640" priority="225">
      <formula>AND($O75="APE",O75&lt;&gt;"",O75&lt;&gt;"h",O75&lt;&gt;"s")</formula>
    </cfRule>
    <cfRule type="expression" dxfId="3639" priority="226">
      <formula>AND($O75="EDE",O75&lt;&gt;"",O75&lt;&gt;"h",O75&lt;&gt;"s")</formula>
    </cfRule>
  </conditionalFormatting>
  <conditionalFormatting sqref="U23:AH23">
    <cfRule type="expression" dxfId="3638" priority="218">
      <formula>$AJ$23="!"</formula>
    </cfRule>
  </conditionalFormatting>
  <conditionalFormatting sqref="O146:BX162 O143:X145 AY143:BX145">
    <cfRule type="expression" dxfId="3637" priority="197">
      <formula>AND($O143="ASE",O143&lt;&gt;"",O143&lt;&gt;"h",O143&lt;&gt;"s")</formula>
    </cfRule>
    <cfRule type="expression" dxfId="3636" priority="200">
      <formula>AND($O143="APE",O143&lt;&gt;"",O143&lt;&gt;"h",O143&lt;&gt;"s")</formula>
    </cfRule>
    <cfRule type="expression" dxfId="3635" priority="201">
      <formula>AND($O143="EDE",O143&lt;&gt;"",O143&lt;&gt;"h",O143&lt;&gt;"s")</formula>
    </cfRule>
  </conditionalFormatting>
  <conditionalFormatting sqref="O180:BX196 O177:Y179 AZ177:BX179">
    <cfRule type="expression" dxfId="3634" priority="186">
      <formula>AND($O177="ASE",O177&lt;&gt;"",O177&lt;&gt;"h",O177&lt;&gt;"s")</formula>
    </cfRule>
    <cfRule type="expression" dxfId="3633" priority="189">
      <formula>AND($O177="APE",O177&lt;&gt;"",O177&lt;&gt;"h",O177&lt;&gt;"s")</formula>
    </cfRule>
    <cfRule type="expression" dxfId="3632" priority="190">
      <formula>AND($O177="EDE",O177&lt;&gt;"",O177&lt;&gt;"h",O177&lt;&gt;"s")</formula>
    </cfRule>
  </conditionalFormatting>
  <conditionalFormatting sqref="O214:BX230 O211:Y213 AZ211:BX213">
    <cfRule type="expression" dxfId="3631" priority="175">
      <formula>AND($O211="ASE",O211&lt;&gt;"",O211&lt;&gt;"h",O211&lt;&gt;"s")</formula>
    </cfRule>
    <cfRule type="expression" dxfId="3630" priority="178">
      <formula>AND($O211="APE",O211&lt;&gt;"",O211&lt;&gt;"h",O211&lt;&gt;"s")</formula>
    </cfRule>
    <cfRule type="expression" dxfId="3629" priority="179">
      <formula>AND($O211="EDE",O211&lt;&gt;"",O211&lt;&gt;"h",O211&lt;&gt;"s")</formula>
    </cfRule>
  </conditionalFormatting>
  <conditionalFormatting sqref="Y143:AX145">
    <cfRule type="expression" dxfId="3628" priority="167">
      <formula>AND($O143="ASE",Y143&lt;&gt;"",Y143&lt;&gt;"h",Y143&lt;&gt;"s")</formula>
    </cfRule>
    <cfRule type="expression" dxfId="3627" priority="168">
      <formula>AND($O143="APE",Y143&lt;&gt;"",Y143&lt;&gt;"h",Y143&lt;&gt;"s")</formula>
    </cfRule>
    <cfRule type="expression" dxfId="3626" priority="169">
      <formula>AND($O143="EDE",Y143&lt;&gt;"",Y143&lt;&gt;"h",Y143&lt;&gt;"s")</formula>
    </cfRule>
  </conditionalFormatting>
  <conditionalFormatting sqref="Z177:AY179">
    <cfRule type="expression" dxfId="3625" priority="164">
      <formula>AND($O177="ASE",Z177&lt;&gt;"",Z177&lt;&gt;"h",Z177&lt;&gt;"s")</formula>
    </cfRule>
    <cfRule type="expression" dxfId="3624" priority="165">
      <formula>AND($O177="APE",Z177&lt;&gt;"",Z177&lt;&gt;"h",Z177&lt;&gt;"s")</formula>
    </cfRule>
    <cfRule type="expression" dxfId="3623" priority="166">
      <formula>AND($O177="EDE",Z177&lt;&gt;"",Z177&lt;&gt;"h",Z177&lt;&gt;"s")</formula>
    </cfRule>
  </conditionalFormatting>
  <conditionalFormatting sqref="Z211:AY213">
    <cfRule type="expression" dxfId="3622" priority="161">
      <formula>AND($O211="ASE",Z211&lt;&gt;"",Z211&lt;&gt;"h",Z211&lt;&gt;"s")</formula>
    </cfRule>
    <cfRule type="expression" dxfId="3621" priority="162">
      <formula>AND($O211="APE",Z211&lt;&gt;"",Z211&lt;&gt;"h",Z211&lt;&gt;"s")</formula>
    </cfRule>
    <cfRule type="expression" dxfId="3620" priority="163">
      <formula>AND($O211="EDE",Z211&lt;&gt;"",Z211&lt;&gt;"h",Z211&lt;&gt;"s")</formula>
    </cfRule>
  </conditionalFormatting>
  <conditionalFormatting sqref="BS63:BW67">
    <cfRule type="cellIs" dxfId="3619" priority="101" operator="greaterThan">
      <formula>$U$27</formula>
    </cfRule>
  </conditionalFormatting>
  <conditionalFormatting sqref="CD23">
    <cfRule type="cellIs" dxfId="3618" priority="97"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11C71CCB-529B-4FE4-8524-EA49737E2CB0}">
      <formula1>"1,h,s"</formula1>
    </dataValidation>
    <dataValidation showInputMessage="1" showErrorMessage="1" sqref="U13:U17 V13:AI16" xr:uid="{BC326CB2-D3B9-44B4-BBD0-963800F6A846}"/>
    <dataValidation type="date" allowBlank="1" showInputMessage="1" showErrorMessage="1" errorTitle="Merci de renseigner une date" sqref="BL13:BO16 BQ13:BR16" xr:uid="{2ACA17E4-1144-4785-BB75-23B3AB32CA30}">
      <formula1>14611</formula1>
      <formula2>219512</formula2>
    </dataValidation>
    <dataValidation type="whole" allowBlank="1" showInputMessage="1" showErrorMessage="1" sqref="BK17:BT17" xr:uid="{97E27780-06F9-4B8B-A2BB-BF95B22D683C}">
      <formula1>0</formula1>
      <formula2>20</formula2>
    </dataValidation>
    <dataValidation type="whole" allowBlank="1" showInputMessage="1" showErrorMessage="1" sqref="U27" xr:uid="{E00F3D10-7DC0-4FA1-924C-C70282659CA4}">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381B9F22-EFDD-43BD-958C-ED614C708DE7}">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C0119CD5-6F6A-47CF-823B-383CADE04422}">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4DFDE544-8CB6-4FD1-9E8D-58673714DED7}">
            <xm:f>$U$21=Donnees!$A$11</xm:f>
            <x14:dxf>
              <fill>
                <patternFill>
                  <bgColor rgb="FFFFFFCC"/>
                </patternFill>
              </fill>
            </x14:dxf>
          </x14:cfRule>
          <x14:cfRule type="expression" priority="230" id="{A7869F7E-2E46-4C1B-B12A-08EFF450E9A1}">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68054C7F-5D97-46BA-9A5B-B1742574F2A4}">
            <xm:f>$U$21=Donnees!$A$11</xm:f>
            <x14:dxf>
              <fill>
                <patternFill>
                  <bgColor rgb="FFFFFFCC"/>
                </patternFill>
              </fill>
            </x14:dxf>
          </x14:cfRule>
          <x14:cfRule type="expression" priority="224" id="{906F631F-B72E-42F5-9DE4-C6C7EB680274}">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2B603B9F-497F-4778-BCD9-AB17F396F521}">
            <xm:f>Donnees!$C$5</xm:f>
            <x14:dxf>
              <font>
                <color rgb="FF9C0006"/>
              </font>
              <fill>
                <patternFill>
                  <bgColor rgb="FFFFC7CE"/>
                </patternFill>
              </fill>
            </x14:dxf>
          </x14:cfRule>
          <x14:cfRule type="cellIs" priority="216" operator="equal" id="{CD5A1FA6-056C-4920-808F-B55A0BF920A7}">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B6899822-449C-42A5-B4B5-C2FCEF8BC642}">
            <xm:f>Donnees!$C$5</xm:f>
            <x14:dxf>
              <font>
                <color rgb="FF9C0006"/>
              </font>
              <fill>
                <patternFill>
                  <bgColor rgb="FFFFC7CE"/>
                </patternFill>
              </fill>
            </x14:dxf>
          </x14:cfRule>
          <x14:cfRule type="cellIs" priority="222" operator="equal" id="{CE1C98B6-147D-4A1A-B1B9-BC1D195C7D27}">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B55371E2-9695-4430-A401-6ED807E2DC46}">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776AE50A-25D2-4250-903A-C2A0A86BB2F4}">
            <xm:f>Donnees!$C$5</xm:f>
            <x14:dxf>
              <font>
                <color rgb="FF9C0006"/>
              </font>
              <fill>
                <patternFill>
                  <bgColor rgb="FFFFC7CE"/>
                </patternFill>
              </fill>
            </x14:dxf>
          </x14:cfRule>
          <x14:cfRule type="cellIs" priority="215" operator="equal" id="{07CFBD5D-1507-403C-BFA0-D37805F14959}">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F14DA043-4147-4A24-8E9E-A534B5A89866}">
            <xm:f>$U$21=Donnees!$A$11</xm:f>
            <x14:dxf>
              <fill>
                <patternFill>
                  <bgColor rgb="FFFFFFCC"/>
                </patternFill>
              </fill>
            </x14:dxf>
          </x14:cfRule>
          <x14:cfRule type="expression" priority="211" id="{0FED79CF-4654-4435-AC55-80AD88F8BD86}">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2B4C0FCF-B829-4170-9E1B-24BDE6518004}">
            <xm:f>Donnees!$C$5</xm:f>
            <x14:dxf>
              <font>
                <color rgb="FF9C0006"/>
              </font>
              <fill>
                <patternFill>
                  <bgColor rgb="FFFFC7CE"/>
                </patternFill>
              </fill>
            </x14:dxf>
          </x14:cfRule>
          <x14:cfRule type="cellIs" priority="207" operator="equal" id="{41139E8A-7242-447D-8ED1-467C2EBEE210}">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54001C31-FF3E-4A75-9B36-3D877849C7A0}">
            <xm:f>Donnees!$C$5</xm:f>
            <x14:dxf>
              <font>
                <color rgb="FF9C0006"/>
              </font>
              <fill>
                <patternFill>
                  <bgColor rgb="FFFFC7CE"/>
                </patternFill>
              </fill>
            </x14:dxf>
          </x14:cfRule>
          <x14:cfRule type="cellIs" priority="209" operator="equal" id="{E21BEE36-B35C-4880-804E-B120D78651B2}">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CFBC66C3-7AB4-402A-8BB4-E54B3D0B5F65}">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7EBF10BA-D288-4C6B-9A4D-4A0E8124D2D5}">
            <xm:f>$U$21=Donnees!$A$11</xm:f>
            <x14:dxf>
              <fill>
                <patternFill>
                  <bgColor rgb="FFFFFFCC"/>
                </patternFill>
              </fill>
            </x14:dxf>
          </x14:cfRule>
          <x14:cfRule type="expression" priority="203" id="{DACF358E-88C7-4E70-9D3D-4EFEC54EA3CA}">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F207B00E-6A5F-4C8E-ADE4-9FF989712A78}">
            <xm:f>Donnees!$C$5</xm:f>
            <x14:dxf>
              <font>
                <color rgb="FF9C0006"/>
              </font>
              <fill>
                <patternFill>
                  <bgColor rgb="FFFFC7CE"/>
                </patternFill>
              </fill>
            </x14:dxf>
          </x14:cfRule>
          <x14:cfRule type="cellIs" priority="196" operator="equal" id="{78CCFFC3-E873-45D9-B59B-69360791E235}">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4C325A85-88C0-4BF5-A351-5767DFD0988B}">
            <xm:f>Donnees!$C$5</xm:f>
            <x14:dxf>
              <font>
                <color rgb="FF9C0006"/>
              </font>
              <fill>
                <patternFill>
                  <bgColor rgb="FFFFC7CE"/>
                </patternFill>
              </fill>
            </x14:dxf>
          </x14:cfRule>
          <x14:cfRule type="cellIs" priority="199" operator="equal" id="{A39F982B-3DC6-4033-97EE-8CF473E9A484}">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5475B594-035D-455D-93EF-E6318B09BB92}">
            <xm:f>$U$21=Donnees!$A$11</xm:f>
            <x14:dxf>
              <fill>
                <patternFill>
                  <bgColor rgb="FFFFFFCC"/>
                </patternFill>
              </fill>
            </x14:dxf>
          </x14:cfRule>
          <x14:cfRule type="expression" priority="205" id="{1AB9E95A-FBD8-42E2-B099-92E4347016C1}">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7BF7B570-8EF5-4CA5-8569-7FBC2DE4FC5D}">
            <xm:f>$U$21=Donnees!$A$11</xm:f>
            <x14:dxf>
              <fill>
                <patternFill>
                  <bgColor rgb="FFFFFFCC"/>
                </patternFill>
              </fill>
            </x14:dxf>
          </x14:cfRule>
          <x14:cfRule type="expression" priority="192" id="{84D39626-B10C-45B6-B344-451E44E75554}">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179816E3-00B0-41BB-A578-AF11B0765E71}">
            <xm:f>Donnees!$C$5</xm:f>
            <x14:dxf>
              <font>
                <color rgb="FF9C0006"/>
              </font>
              <fill>
                <patternFill>
                  <bgColor rgb="FFFFC7CE"/>
                </patternFill>
              </fill>
            </x14:dxf>
          </x14:cfRule>
          <x14:cfRule type="cellIs" priority="185" operator="equal" id="{152D88CD-BDBC-429F-ABBB-FCD4B5CB8AC1}">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9653F42F-16FB-4D1B-9205-5A695A4F2318}">
            <xm:f>Donnees!$C$5</xm:f>
            <x14:dxf>
              <font>
                <color rgb="FF9C0006"/>
              </font>
              <fill>
                <patternFill>
                  <bgColor rgb="FFFFC7CE"/>
                </patternFill>
              </fill>
            </x14:dxf>
          </x14:cfRule>
          <x14:cfRule type="cellIs" priority="188" operator="equal" id="{15BCF446-1EFA-434A-986E-4EC635BAB76D}">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3D1CA690-2E98-45B2-8464-047064C4ECDA}">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3A2AB744-DDA9-4B7D-9A20-6241E6F4D3E8}">
            <xm:f>$U$21=Donnees!$A$11</xm:f>
            <x14:dxf>
              <fill>
                <patternFill>
                  <bgColor rgb="FFFFFFCC"/>
                </patternFill>
              </fill>
            </x14:dxf>
          </x14:cfRule>
          <x14:cfRule type="expression" priority="181" id="{8C1D2FCD-DEF6-4B55-AC24-A8077E057CF2}">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C2FB9EF4-C78E-44D6-B81C-511045372B0A}">
            <xm:f>Donnees!$C$5</xm:f>
            <x14:dxf>
              <font>
                <color rgb="FF9C0006"/>
              </font>
              <fill>
                <patternFill>
                  <bgColor rgb="FFFFC7CE"/>
                </patternFill>
              </fill>
            </x14:dxf>
          </x14:cfRule>
          <x14:cfRule type="cellIs" priority="174" operator="equal" id="{135BD556-87A2-4950-A088-D3F8D4C7FCE9}">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C54E0BF1-EFB9-43BD-8B1B-34BE0E1D5DB3}">
            <xm:f>Donnees!$C$5</xm:f>
            <x14:dxf>
              <font>
                <color rgb="FF9C0006"/>
              </font>
              <fill>
                <patternFill>
                  <bgColor rgb="FFFFC7CE"/>
                </patternFill>
              </fill>
            </x14:dxf>
          </x14:cfRule>
          <x14:cfRule type="cellIs" priority="177" operator="equal" id="{43E9D2D9-CBAE-4B52-8A58-46B7489F3CFA}">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6E2434D2-8359-442D-B1C9-8D182D11A66A}">
            <xm:f>$U$21=Donnees!$A$11</xm:f>
            <x14:dxf>
              <fill>
                <patternFill>
                  <bgColor rgb="FFFFFFCC"/>
                </patternFill>
              </fill>
            </x14:dxf>
          </x14:cfRule>
          <x14:cfRule type="expression" priority="183" id="{54F8F899-C0D5-4DFC-85BB-5D0578F92678}">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1ED19145-5136-46E2-B807-B41C4B030C1F}">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5D96B84E-5A9D-4CF9-B4C2-86FC500C84B1}">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05C64B92-EA0B-4632-B98E-034BB8155A0F}">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E642056C-5D79-4E63-BD14-86EFF7D87EBF}">
            <xm:f>$U$21=Donnees!$A$11</xm:f>
            <x14:dxf>
              <fill>
                <patternFill>
                  <bgColor rgb="FFFFFFCC"/>
                </patternFill>
              </fill>
            </x14:dxf>
          </x14:cfRule>
          <x14:cfRule type="expression" priority="160" id="{4322D63D-5B75-4EB8-AF06-18271A4A7C33}">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58933581-5D1A-4668-A1AC-A72744FB6088}">
            <xm:f>Donnees!$C$5</xm:f>
            <x14:dxf>
              <font>
                <color rgb="FF9C0006"/>
              </font>
              <fill>
                <patternFill>
                  <bgColor rgb="FFFFC7CE"/>
                </patternFill>
              </fill>
            </x14:dxf>
          </x14:cfRule>
          <x14:cfRule type="cellIs" priority="158" operator="equal" id="{EA8FE2C5-B194-45AC-B332-9BE22AAE6C42}">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7E1E25EA-632C-4211-88DE-AF8FB640160A}">
            <xm:f>$U$21=Donnees!$A$11</xm:f>
            <x14:dxf>
              <fill>
                <patternFill>
                  <bgColor rgb="FFFFFFCC"/>
                </patternFill>
              </fill>
            </x14:dxf>
          </x14:cfRule>
          <x14:cfRule type="expression" priority="156" id="{004B4688-ECEE-4DE1-902C-123127022B18}">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88C05533-F151-49B4-A877-57578BC46DDC}">
            <xm:f>Donnees!$C$5</xm:f>
            <x14:dxf>
              <font>
                <color rgb="FF9C0006"/>
              </font>
              <fill>
                <patternFill>
                  <bgColor rgb="FFFFC7CE"/>
                </patternFill>
              </fill>
            </x14:dxf>
          </x14:cfRule>
          <x14:cfRule type="cellIs" priority="154" operator="equal" id="{43720444-5111-40FF-8DBF-3D4025EBDD8A}">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66F22AE8-2F91-4068-B5AC-B8EF844D5A83}">
            <xm:f>$U$21=Donnees!$A$11</xm:f>
            <x14:dxf>
              <fill>
                <patternFill>
                  <bgColor rgb="FFFFFFCC"/>
                </patternFill>
              </fill>
            </x14:dxf>
          </x14:cfRule>
          <x14:cfRule type="expression" priority="152" id="{BACC0C1A-645F-42F8-8469-0B25CBA5F0FC}">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9D1A0720-C7C2-4455-B1B9-4DD3FF1232BA}">
            <xm:f>Donnees!$C$5</xm:f>
            <x14:dxf>
              <font>
                <color rgb="FF9C0006"/>
              </font>
              <fill>
                <patternFill>
                  <bgColor rgb="FFFFC7CE"/>
                </patternFill>
              </fill>
            </x14:dxf>
          </x14:cfRule>
          <x14:cfRule type="cellIs" priority="150" operator="equal" id="{B7635B29-EED9-4930-830F-C2D279A88274}">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C1124025-FD1A-45B2-9805-107FB3851444}">
            <xm:f>$U$21=Donnees!$A$11</xm:f>
            <x14:dxf>
              <fill>
                <patternFill>
                  <bgColor rgb="FFFFFFCC"/>
                </patternFill>
              </fill>
            </x14:dxf>
          </x14:cfRule>
          <x14:cfRule type="expression" priority="148" id="{587EBD3D-24E2-4001-A166-143BB8400AA6}">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B1C99FB3-F450-46B5-A056-29E8D00FD998}">
            <xm:f>Donnees!$C$5</xm:f>
            <x14:dxf>
              <font>
                <color rgb="FF9C0006"/>
              </font>
              <fill>
                <patternFill>
                  <bgColor rgb="FFFFC7CE"/>
                </patternFill>
              </fill>
            </x14:dxf>
          </x14:cfRule>
          <x14:cfRule type="cellIs" priority="146" operator="equal" id="{DE513347-D6AC-4D64-8CB8-4E888E8F42E7}">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AF78EA8B-593F-4180-A0EF-0DD1654EBC4A}">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8C2BD3D5-90EB-42AB-BFA0-07A79BEF9400}">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6E184706-27C1-4529-B925-400441E2D97C}">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2BA39AA2-ED7C-4D60-A17F-5A3A3519DA87}">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EC3B172B-2261-4577-979E-027203AE3074}">
            <xm:f>$U$21=Donnees!$A$11</xm:f>
            <x14:dxf>
              <fill>
                <patternFill>
                  <bgColor rgb="FFFFFFCC"/>
                </patternFill>
              </fill>
            </x14:dxf>
          </x14:cfRule>
          <x14:cfRule type="expression" priority="140" id="{4F8E48CE-7E55-4761-8CAE-B7FEB0B264D5}">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39875FBE-C325-4A0D-970E-95E28B6216AF}">
            <xm:f>Donnees!$C$5</xm:f>
            <x14:dxf>
              <font>
                <color rgb="FF9C0006"/>
              </font>
              <fill>
                <patternFill>
                  <bgColor rgb="FFFFC7CE"/>
                </patternFill>
              </fill>
            </x14:dxf>
          </x14:cfRule>
          <x14:cfRule type="cellIs" priority="138" operator="equal" id="{1A7DEF00-E204-4375-B762-C91633A77E3B}">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9BED1E51-0337-4BDB-9294-74CD62A9C837}">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8227C4FF-894F-4927-986F-F91B629C4E6D}">
            <xm:f>$U$21=Donnees!$A$11</xm:f>
            <x14:dxf>
              <fill>
                <patternFill>
                  <bgColor rgb="FFFFFFCC"/>
                </patternFill>
              </fill>
            </x14:dxf>
          </x14:cfRule>
          <x14:cfRule type="expression" priority="135" id="{4145BE82-2EFC-4DCF-AE13-5255785A125D}">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52652EE9-D2B6-4AF2-9EBB-CBCC363A7293}">
            <xm:f>Donnees!$C$5</xm:f>
            <x14:dxf>
              <font>
                <color rgb="FF9C0006"/>
              </font>
              <fill>
                <patternFill>
                  <bgColor rgb="FFFFC7CE"/>
                </patternFill>
              </fill>
            </x14:dxf>
          </x14:cfRule>
          <x14:cfRule type="cellIs" priority="133" operator="equal" id="{0DE59706-4D00-49EC-8158-564F3AF72EC2}">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6A25F143-7A0B-4636-9D81-760C973E98C3}">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A4B13917-67A9-423C-8CD6-51E1FA0562D8}">
            <xm:f>$U$21=Donnees!$A$11</xm:f>
            <x14:dxf>
              <fill>
                <patternFill>
                  <bgColor rgb="FFFFFFCC"/>
                </patternFill>
              </fill>
            </x14:dxf>
          </x14:cfRule>
          <x14:cfRule type="expression" priority="130" id="{5B5659D3-B8F2-478F-9DDE-B21F3F8A92BA}">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B3986DEA-D566-4A22-A261-438576E37971}">
            <xm:f>Donnees!$C$5</xm:f>
            <x14:dxf>
              <font>
                <color rgb="FF9C0006"/>
              </font>
              <fill>
                <patternFill>
                  <bgColor rgb="FFFFC7CE"/>
                </patternFill>
              </fill>
            </x14:dxf>
          </x14:cfRule>
          <x14:cfRule type="cellIs" priority="128" operator="equal" id="{AEA44B68-EADB-41BC-B6A8-7AC1D67C1B53}">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61E92B5E-40B4-44FB-8D17-A42EC628575A}">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250B9E00-4696-4B06-8A56-CA2EA885D924}">
            <xm:f>$U$21=Donnees!$A$11</xm:f>
            <x14:dxf>
              <fill>
                <patternFill>
                  <bgColor rgb="FFFFFFCC"/>
                </patternFill>
              </fill>
            </x14:dxf>
          </x14:cfRule>
          <x14:cfRule type="expression" priority="125" id="{DEBB07A2-0C0E-4B41-B065-F47C9DD62839}">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D40493D7-B4D8-4FC9-9712-2B03161722A4}">
            <xm:f>Donnees!$C$5</xm:f>
            <x14:dxf>
              <font>
                <color rgb="FF9C0006"/>
              </font>
              <fill>
                <patternFill>
                  <bgColor rgb="FFFFC7CE"/>
                </patternFill>
              </fill>
            </x14:dxf>
          </x14:cfRule>
          <x14:cfRule type="cellIs" priority="123" operator="equal" id="{941842B1-E763-408A-999B-73A86337A984}">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60AEFD29-7578-4596-9E22-683D4F0F8C60}">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5C246D6C-0C42-4F13-A77B-6537A6689E06}">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6A9C835A-612F-4A95-A962-23BC3B4C2372}">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D650DE68-F4B7-47E1-A7C1-521A58C7B596}">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5E1630F5-34DF-489E-B8AC-027FC2236E7C}">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02581323-C2C5-4B38-BB6B-6227B4A86AFA}">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5DA93529-58BF-46CF-9F03-3533BFDDDB63}">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DFB51606-5402-44F4-A0EB-2C0374D35D87}">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B01B7959-DA5C-4AD7-97D3-827E91507A60}">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0CC0D1C7-1E58-4ACB-B7A1-ADDCE87B1B6B}">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9405352C-F496-46D4-96DB-A3C40BC66F49}">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C39C192C-EC59-4373-B501-6392EB7A2FA2}">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F5034D63-7DC5-43F3-BEDC-8DDA580BD7E3}">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817B3BD2-B13C-4F79-8953-D421B7F66167}">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1B8FF5D3-1B3E-4F69-BAC8-E0DDF31E333B}">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A76A451B-1AB4-4CF5-9560-CE6C1B738F27}">
            <xm:f>$U$21=Donnees!$A$11</xm:f>
            <x14:dxf>
              <fill>
                <patternFill>
                  <bgColor rgb="FFFFFFCC"/>
                </patternFill>
              </fill>
            </x14:dxf>
          </x14:cfRule>
          <x14:cfRule type="expression" priority="106" id="{B68C8BF4-DE3B-49AC-8B54-EB60F28BB27B}">
            <xm:f>$U$21=Donnees!$A$10</xm:f>
            <x14:dxf>
              <fill>
                <patternFill>
                  <bgColor theme="6" tint="0.79998168889431442"/>
                </patternFill>
              </fill>
            </x14:dxf>
          </x14:cfRule>
          <xm:sqref>Q74:BX74</xm:sqref>
        </x14:conditionalFormatting>
        <x14:conditionalFormatting xmlns:xm="http://schemas.microsoft.com/office/excel/2006/main">
          <x14:cfRule type="expression" priority="102" id="{2F3E0E07-A4DB-402A-A304-E939BBC59A5F}">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80DD182C-84C0-4892-976A-E3B2F2A23586}">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0235B9CE-3F29-46D6-823C-67FB4B14ACC8}">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54970526-D08E-4416-BA12-9058DF66F52E}">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E53137E8-E67D-4571-80F2-1170EE19B11A}">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54833FFD-BB5C-41B1-86AF-CD8282CAF8CE}">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E14A0738-1C35-4352-B19C-D11A6D344956}">
            <xm:f>Donnees!$C$5</xm:f>
            <x14:dxf>
              <font>
                <color rgb="FF9C0006"/>
              </font>
              <fill>
                <patternFill>
                  <bgColor rgb="FFFFC7CE"/>
                </patternFill>
              </fill>
            </x14:dxf>
          </x14:cfRule>
          <x14:cfRule type="cellIs" priority="100" operator="equal" id="{F90BCCD0-DA6C-4D61-98C7-93FCA9F6BA75}">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72083220-A70E-4FC3-982D-AD85ED8D928E}">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D9FF4BAE-6EA6-401D-A426-8026C7A09150}">
            <xm:f>Donnees!$E$4</xm:f>
            <x14:dxf>
              <font>
                <color rgb="FF006100"/>
              </font>
              <fill>
                <patternFill>
                  <bgColor rgb="FFC6EFCE"/>
                </patternFill>
              </fill>
            </x14:dxf>
          </x14:cfRule>
          <x14:cfRule type="cellIs" priority="94" operator="equal" id="{162CB1BE-9AED-43A3-AB53-2153D2B274BA}">
            <xm:f>Donnees!$E$5</xm:f>
            <x14:dxf>
              <font>
                <color rgb="FF9C0006"/>
              </font>
              <fill>
                <patternFill>
                  <bgColor rgb="FFFFC7CE"/>
                </patternFill>
              </fill>
            </x14:dxf>
          </x14:cfRule>
          <x14:cfRule type="cellIs" priority="95" operator="equal" id="{73257B72-5F08-4DF0-8867-7DD2099EA87E}">
            <xm:f>Donnees!$C$5</xm:f>
            <x14:dxf>
              <font>
                <color rgb="FF9C0006"/>
              </font>
              <fill>
                <patternFill>
                  <bgColor rgb="FFFFC7CE"/>
                </patternFill>
              </fill>
            </x14:dxf>
          </x14:cfRule>
          <x14:cfRule type="cellIs" priority="96" operator="equal" id="{56CBBE85-1AA4-40EA-88A9-8D0A06363DEF}">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CBDCE2C3-F042-46FA-A754-18E5B4863370}">
            <xm:f>Donnees!$E$4</xm:f>
            <x14:dxf>
              <font>
                <color rgb="FF006100"/>
              </font>
              <fill>
                <patternFill>
                  <bgColor rgb="FFC6EFCE"/>
                </patternFill>
              </fill>
            </x14:dxf>
          </x14:cfRule>
          <x14:cfRule type="cellIs" priority="90" operator="equal" id="{2970B0B8-D7FA-4C30-A324-0AF0B6E762BA}">
            <xm:f>Donnees!$E$5</xm:f>
            <x14:dxf>
              <font>
                <color rgb="FF9C0006"/>
              </font>
              <fill>
                <patternFill>
                  <bgColor rgb="FFFFC7CE"/>
                </patternFill>
              </fill>
            </x14:dxf>
          </x14:cfRule>
          <x14:cfRule type="cellIs" priority="91" operator="equal" id="{3441977C-019F-4CA7-9C85-037E3CD246E0}">
            <xm:f>Donnees!$C$5</xm:f>
            <x14:dxf>
              <font>
                <color rgb="FF9C0006"/>
              </font>
              <fill>
                <patternFill>
                  <bgColor rgb="FFFFC7CE"/>
                </patternFill>
              </fill>
            </x14:dxf>
          </x14:cfRule>
          <x14:cfRule type="cellIs" priority="92" operator="equal" id="{52A3B0EC-6E01-471D-9AC6-2A7FA234C82C}">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DC2E30C3-7F40-4D52-8D3C-410713595C29}">
            <xm:f>Donnees!$E$4</xm:f>
            <x14:dxf>
              <font>
                <color rgb="FF006100"/>
              </font>
              <fill>
                <patternFill>
                  <bgColor rgb="FFC6EFCE"/>
                </patternFill>
              </fill>
            </x14:dxf>
          </x14:cfRule>
          <x14:cfRule type="cellIs" priority="86" operator="equal" id="{ACADFDA6-C0CF-4794-8CC9-06C01F96C05C}">
            <xm:f>Donnees!$E$5</xm:f>
            <x14:dxf>
              <font>
                <color rgb="FF9C0006"/>
              </font>
              <fill>
                <patternFill>
                  <bgColor rgb="FFFFC7CE"/>
                </patternFill>
              </fill>
            </x14:dxf>
          </x14:cfRule>
          <x14:cfRule type="cellIs" priority="87" operator="equal" id="{E6ECC6C0-268A-4AC9-B743-297F97637F2D}">
            <xm:f>Donnees!$C$5</xm:f>
            <x14:dxf>
              <font>
                <color rgb="FF9C0006"/>
              </font>
              <fill>
                <patternFill>
                  <bgColor rgb="FFFFC7CE"/>
                </patternFill>
              </fill>
            </x14:dxf>
          </x14:cfRule>
          <x14:cfRule type="cellIs" priority="88" operator="equal" id="{14DA9DC0-3643-4B82-8F3D-3B744E024DCA}">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F4E5AD62-CE29-471A-8ABC-20A7445345D7}">
            <xm:f>Donnees!$E$4</xm:f>
            <x14:dxf>
              <font>
                <color rgb="FF006100"/>
              </font>
              <fill>
                <patternFill>
                  <bgColor rgb="FFC6EFCE"/>
                </patternFill>
              </fill>
            </x14:dxf>
          </x14:cfRule>
          <x14:cfRule type="cellIs" priority="82" operator="equal" id="{9B98BBED-9CE0-458F-A629-B6B29D8F0EA1}">
            <xm:f>Donnees!$E$5</xm:f>
            <x14:dxf>
              <font>
                <color rgb="FF9C0006"/>
              </font>
              <fill>
                <patternFill>
                  <bgColor rgb="FFFFC7CE"/>
                </patternFill>
              </fill>
            </x14:dxf>
          </x14:cfRule>
          <x14:cfRule type="cellIs" priority="83" operator="equal" id="{EF8EF02E-592E-47DB-879F-A19F8A48B2C7}">
            <xm:f>Donnees!$C$5</xm:f>
            <x14:dxf>
              <font>
                <color rgb="FF9C0006"/>
              </font>
              <fill>
                <patternFill>
                  <bgColor rgb="FFFFC7CE"/>
                </patternFill>
              </fill>
            </x14:dxf>
          </x14:cfRule>
          <x14:cfRule type="cellIs" priority="84" operator="equal" id="{DC856ABF-1D80-49C4-8F14-03B74865C65E}">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8144DEC0-0D29-4D94-8673-AD4CEAA06D59}">
            <xm:f>Donnees!$E$4</xm:f>
            <x14:dxf>
              <font>
                <color rgb="FF006100"/>
              </font>
              <fill>
                <patternFill>
                  <bgColor rgb="FFC6EFCE"/>
                </patternFill>
              </fill>
            </x14:dxf>
          </x14:cfRule>
          <x14:cfRule type="cellIs" priority="78" operator="equal" id="{4E5BBB6B-21D9-4B0C-B1F8-F159179094EC}">
            <xm:f>Donnees!$E$5</xm:f>
            <x14:dxf>
              <font>
                <color rgb="FF9C0006"/>
              </font>
              <fill>
                <patternFill>
                  <bgColor rgb="FFFFC7CE"/>
                </patternFill>
              </fill>
            </x14:dxf>
          </x14:cfRule>
          <x14:cfRule type="cellIs" priority="79" operator="equal" id="{2E9A002A-EC21-49FF-B180-11C0946756F8}">
            <xm:f>Donnees!$C$5</xm:f>
            <x14:dxf>
              <font>
                <color rgb="FF9C0006"/>
              </font>
              <fill>
                <patternFill>
                  <bgColor rgb="FFFFC7CE"/>
                </patternFill>
              </fill>
            </x14:dxf>
          </x14:cfRule>
          <x14:cfRule type="cellIs" priority="80" operator="equal" id="{2F5EAD80-E850-400D-9FD6-373B2B63A199}">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F51141C4-E53C-45F6-8204-36B82A77FE73}">
            <xm:f>Donnees!$E$4</xm:f>
            <x14:dxf>
              <font>
                <color rgb="FF006100"/>
              </font>
              <fill>
                <patternFill>
                  <bgColor rgb="FFC6EFCE"/>
                </patternFill>
              </fill>
            </x14:dxf>
          </x14:cfRule>
          <x14:cfRule type="cellIs" priority="74" operator="equal" id="{B7CA0C62-F321-48C9-B8A2-BA3AAD5D0805}">
            <xm:f>Donnees!$E$5</xm:f>
            <x14:dxf>
              <font>
                <color rgb="FF9C0006"/>
              </font>
              <fill>
                <patternFill>
                  <bgColor rgb="FFFFC7CE"/>
                </patternFill>
              </fill>
            </x14:dxf>
          </x14:cfRule>
          <x14:cfRule type="cellIs" priority="75" operator="equal" id="{5F3F3CD7-FC7F-41DE-8AE2-F307347B60CC}">
            <xm:f>Donnees!$C$5</xm:f>
            <x14:dxf>
              <font>
                <color rgb="FF9C0006"/>
              </font>
              <fill>
                <patternFill>
                  <bgColor rgb="FFFFC7CE"/>
                </patternFill>
              </fill>
            </x14:dxf>
          </x14:cfRule>
          <x14:cfRule type="cellIs" priority="76" operator="equal" id="{57DDE32E-EFEF-4141-A401-1DDDC3F3A8E3}">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E7AAF130-9F72-4749-9A92-AECB6F22D12A}">
            <xm:f>Donnees!$E$4</xm:f>
            <x14:dxf>
              <font>
                <color rgb="FF006100"/>
              </font>
              <fill>
                <patternFill>
                  <bgColor rgb="FFC6EFCE"/>
                </patternFill>
              </fill>
            </x14:dxf>
          </x14:cfRule>
          <x14:cfRule type="cellIs" priority="70" operator="equal" id="{83FE9F63-2A34-47C0-B825-D1BCF6F60D42}">
            <xm:f>Donnees!$E$5</xm:f>
            <x14:dxf>
              <font>
                <color rgb="FF9C0006"/>
              </font>
              <fill>
                <patternFill>
                  <bgColor rgb="FFFFC7CE"/>
                </patternFill>
              </fill>
            </x14:dxf>
          </x14:cfRule>
          <x14:cfRule type="cellIs" priority="71" operator="equal" id="{69BE92B6-C46A-4427-9F99-CB8E3A22BB54}">
            <xm:f>Donnees!$C$5</xm:f>
            <x14:dxf>
              <font>
                <color rgb="FF9C0006"/>
              </font>
              <fill>
                <patternFill>
                  <bgColor rgb="FFFFC7CE"/>
                </patternFill>
              </fill>
            </x14:dxf>
          </x14:cfRule>
          <x14:cfRule type="cellIs" priority="72" operator="equal" id="{6C48CF34-6F2A-446E-A8FC-A39C5DA02B13}">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C85B2A73-AAA3-40D9-B310-04F50C036267}">
            <xm:f>Donnees!$E$4</xm:f>
            <x14:dxf>
              <font>
                <color rgb="FF006100"/>
              </font>
              <fill>
                <patternFill>
                  <bgColor rgb="FFC6EFCE"/>
                </patternFill>
              </fill>
            </x14:dxf>
          </x14:cfRule>
          <x14:cfRule type="cellIs" priority="66" operator="equal" id="{32376428-3070-4B00-88FD-DC103C98FF07}">
            <xm:f>Donnees!$E$5</xm:f>
            <x14:dxf>
              <font>
                <color rgb="FF9C0006"/>
              </font>
              <fill>
                <patternFill>
                  <bgColor rgb="FFFFC7CE"/>
                </patternFill>
              </fill>
            </x14:dxf>
          </x14:cfRule>
          <x14:cfRule type="cellIs" priority="67" operator="equal" id="{1B0966C6-2F24-47FE-BA4F-4FB70BFF04F3}">
            <xm:f>Donnees!$C$5</xm:f>
            <x14:dxf>
              <font>
                <color rgb="FF9C0006"/>
              </font>
              <fill>
                <patternFill>
                  <bgColor rgb="FFFFC7CE"/>
                </patternFill>
              </fill>
            </x14:dxf>
          </x14:cfRule>
          <x14:cfRule type="cellIs" priority="68" operator="equal" id="{B8EAC808-6439-43FD-BC5B-EB1FB7DD8119}">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473180F8-1A26-491D-B326-EFD44A361086}">
            <xm:f>Donnees!$E$4</xm:f>
            <x14:dxf>
              <font>
                <color rgb="FF006100"/>
              </font>
              <fill>
                <patternFill>
                  <bgColor rgb="FFC6EFCE"/>
                </patternFill>
              </fill>
            </x14:dxf>
          </x14:cfRule>
          <x14:cfRule type="cellIs" priority="62" operator="equal" id="{F9D74602-29E6-416A-9FB4-57A618064305}">
            <xm:f>Donnees!$E$5</xm:f>
            <x14:dxf>
              <font>
                <color rgb="FF9C0006"/>
              </font>
              <fill>
                <patternFill>
                  <bgColor rgb="FFFFC7CE"/>
                </patternFill>
              </fill>
            </x14:dxf>
          </x14:cfRule>
          <x14:cfRule type="cellIs" priority="63" operator="equal" id="{CC15DF22-D5CA-4F66-B22D-2CA18BFAF42E}">
            <xm:f>Donnees!$C$5</xm:f>
            <x14:dxf>
              <font>
                <color rgb="FF9C0006"/>
              </font>
              <fill>
                <patternFill>
                  <bgColor rgb="FFFFC7CE"/>
                </patternFill>
              </fill>
            </x14:dxf>
          </x14:cfRule>
          <x14:cfRule type="cellIs" priority="64" operator="equal" id="{336F2EC5-6670-4546-95AD-FB10BE9929BC}">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ADB7AA3E-1FFB-40DB-9B8E-4FF990D59CB5}">
            <xm:f>Donnees!$E$4</xm:f>
            <x14:dxf>
              <font>
                <color rgb="FF006100"/>
              </font>
              <fill>
                <patternFill>
                  <bgColor rgb="FFC6EFCE"/>
                </patternFill>
              </fill>
            </x14:dxf>
          </x14:cfRule>
          <x14:cfRule type="cellIs" priority="58" operator="equal" id="{DA6E1CB3-B3AF-4934-ABF5-BF24AE139198}">
            <xm:f>Donnees!$E$5</xm:f>
            <x14:dxf>
              <font>
                <color rgb="FF9C0006"/>
              </font>
              <fill>
                <patternFill>
                  <bgColor rgb="FFFFC7CE"/>
                </patternFill>
              </fill>
            </x14:dxf>
          </x14:cfRule>
          <x14:cfRule type="cellIs" priority="59" operator="equal" id="{7B79FBB0-A3F3-4B75-B032-9855DAD681DB}">
            <xm:f>Donnees!$C$5</xm:f>
            <x14:dxf>
              <font>
                <color rgb="FF9C0006"/>
              </font>
              <fill>
                <patternFill>
                  <bgColor rgb="FFFFC7CE"/>
                </patternFill>
              </fill>
            </x14:dxf>
          </x14:cfRule>
          <x14:cfRule type="cellIs" priority="60" operator="equal" id="{5FFAE9F4-DF62-46A4-BEC2-DEBC6FD71782}">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BE47D19F-0E22-41AB-81E3-624BC58CCEF3}">
            <xm:f>Donnees!$E$4</xm:f>
            <x14:dxf>
              <font>
                <color rgb="FF006100"/>
              </font>
              <fill>
                <patternFill>
                  <bgColor rgb="FFC6EFCE"/>
                </patternFill>
              </fill>
            </x14:dxf>
          </x14:cfRule>
          <x14:cfRule type="cellIs" priority="54" operator="equal" id="{27755FD0-2E41-474F-B0EA-71A56B29CDBE}">
            <xm:f>Donnees!$E$5</xm:f>
            <x14:dxf>
              <font>
                <color rgb="FF9C0006"/>
              </font>
              <fill>
                <patternFill>
                  <bgColor rgb="FFFFC7CE"/>
                </patternFill>
              </fill>
            </x14:dxf>
          </x14:cfRule>
          <x14:cfRule type="cellIs" priority="55" operator="equal" id="{6B38BEAB-9568-4811-A795-0928E29C1C7E}">
            <xm:f>Donnees!$C$5</xm:f>
            <x14:dxf>
              <font>
                <color rgb="FF9C0006"/>
              </font>
              <fill>
                <patternFill>
                  <bgColor rgb="FFFFC7CE"/>
                </patternFill>
              </fill>
            </x14:dxf>
          </x14:cfRule>
          <x14:cfRule type="cellIs" priority="56" operator="equal" id="{3DE19559-0F10-40D3-A5C8-49E37A122E6A}">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0BCD5164-C303-427D-8A05-4C9DAE682A62}">
            <xm:f>Donnees!$E$4</xm:f>
            <x14:dxf>
              <font>
                <color rgb="FF006100"/>
              </font>
              <fill>
                <patternFill>
                  <bgColor rgb="FFC6EFCE"/>
                </patternFill>
              </fill>
            </x14:dxf>
          </x14:cfRule>
          <x14:cfRule type="cellIs" priority="50" operator="equal" id="{1CBE6DE8-F8DA-449C-A885-5D0BDD0AD1CF}">
            <xm:f>Donnees!$E$5</xm:f>
            <x14:dxf>
              <font>
                <color rgb="FF9C0006"/>
              </font>
              <fill>
                <patternFill>
                  <bgColor rgb="FFFFC7CE"/>
                </patternFill>
              </fill>
            </x14:dxf>
          </x14:cfRule>
          <x14:cfRule type="cellIs" priority="51" operator="equal" id="{67BDA23D-5727-42BA-B890-A6842058AA62}">
            <xm:f>Donnees!$C$5</xm:f>
            <x14:dxf>
              <font>
                <color rgb="FF9C0006"/>
              </font>
              <fill>
                <patternFill>
                  <bgColor rgb="FFFFC7CE"/>
                </patternFill>
              </fill>
            </x14:dxf>
          </x14:cfRule>
          <x14:cfRule type="cellIs" priority="52" operator="equal" id="{43CB78DC-6326-4E2C-B7F9-EB410CE1EF9F}">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FA22F5FE-EB76-4099-89D0-5840672FDF36}">
            <xm:f>Donnees!$E$4</xm:f>
            <x14:dxf>
              <font>
                <color rgb="FF006100"/>
              </font>
              <fill>
                <patternFill>
                  <bgColor rgb="FFC6EFCE"/>
                </patternFill>
              </fill>
            </x14:dxf>
          </x14:cfRule>
          <x14:cfRule type="cellIs" priority="46" operator="equal" id="{FEF721E6-A054-4CA4-8E7B-8D7C74ECC2E3}">
            <xm:f>Donnees!$E$5</xm:f>
            <x14:dxf>
              <font>
                <color rgb="FF9C0006"/>
              </font>
              <fill>
                <patternFill>
                  <bgColor rgb="FFFFC7CE"/>
                </patternFill>
              </fill>
            </x14:dxf>
          </x14:cfRule>
          <x14:cfRule type="cellIs" priority="47" operator="equal" id="{1BFB39CC-8822-4993-909C-304D50EAF6EF}">
            <xm:f>Donnees!$C$5</xm:f>
            <x14:dxf>
              <font>
                <color rgb="FF9C0006"/>
              </font>
              <fill>
                <patternFill>
                  <bgColor rgb="FFFFC7CE"/>
                </patternFill>
              </fill>
            </x14:dxf>
          </x14:cfRule>
          <x14:cfRule type="cellIs" priority="48" operator="equal" id="{EA314BBC-AB98-40BF-B10A-4F354863E1D7}">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1DC27987-5A9A-4465-92FB-ACF7C90CA5B0}">
            <xm:f>Donnees!$E$4</xm:f>
            <x14:dxf>
              <font>
                <color rgb="FF006100"/>
              </font>
              <fill>
                <patternFill>
                  <bgColor rgb="FFC6EFCE"/>
                </patternFill>
              </fill>
            </x14:dxf>
          </x14:cfRule>
          <x14:cfRule type="cellIs" priority="42" operator="equal" id="{21746033-8EC3-465A-A3BE-92A7B5AA8BE2}">
            <xm:f>Donnees!$E$5</xm:f>
            <x14:dxf>
              <font>
                <color rgb="FF9C0006"/>
              </font>
              <fill>
                <patternFill>
                  <bgColor rgb="FFFFC7CE"/>
                </patternFill>
              </fill>
            </x14:dxf>
          </x14:cfRule>
          <x14:cfRule type="cellIs" priority="43" operator="equal" id="{58FB5DBB-F8E3-4C66-B90E-9B911D2EE309}">
            <xm:f>Donnees!$C$5</xm:f>
            <x14:dxf>
              <font>
                <color rgb="FF9C0006"/>
              </font>
              <fill>
                <patternFill>
                  <bgColor rgb="FFFFC7CE"/>
                </patternFill>
              </fill>
            </x14:dxf>
          </x14:cfRule>
          <x14:cfRule type="cellIs" priority="44" operator="equal" id="{F7A54EAF-3520-4C0B-A6AA-D7B9F97DA38B}">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77059EC0-8451-4EB0-AEED-79EBD1317697}">
            <xm:f>Donnees!$E$4</xm:f>
            <x14:dxf>
              <font>
                <color rgb="FF006100"/>
              </font>
              <fill>
                <patternFill>
                  <bgColor rgb="FFC6EFCE"/>
                </patternFill>
              </fill>
            </x14:dxf>
          </x14:cfRule>
          <x14:cfRule type="cellIs" priority="38" operator="equal" id="{A9379750-86A0-4E9F-91AE-36C1486A1F9D}">
            <xm:f>Donnees!$E$5</xm:f>
            <x14:dxf>
              <font>
                <color rgb="FF9C0006"/>
              </font>
              <fill>
                <patternFill>
                  <bgColor rgb="FFFFC7CE"/>
                </patternFill>
              </fill>
            </x14:dxf>
          </x14:cfRule>
          <x14:cfRule type="cellIs" priority="39" operator="equal" id="{3EE3B449-81A2-4244-A09E-95A8F8F5E2DE}">
            <xm:f>Donnees!$C$5</xm:f>
            <x14:dxf>
              <font>
                <color rgb="FF9C0006"/>
              </font>
              <fill>
                <patternFill>
                  <bgColor rgb="FFFFC7CE"/>
                </patternFill>
              </fill>
            </x14:dxf>
          </x14:cfRule>
          <x14:cfRule type="cellIs" priority="40" operator="equal" id="{A4F0B0A3-F2CC-411A-AD01-7ADF5AABBB4E}">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B896D559-2266-4966-A9B9-E4C080B27472}">
            <xm:f>Donnees!$E$4</xm:f>
            <x14:dxf>
              <font>
                <color rgb="FF006100"/>
              </font>
              <fill>
                <patternFill>
                  <bgColor rgb="FFC6EFCE"/>
                </patternFill>
              </fill>
            </x14:dxf>
          </x14:cfRule>
          <x14:cfRule type="cellIs" priority="34" operator="equal" id="{7A9F9FF4-AF15-4A73-A781-BE44366CB79A}">
            <xm:f>Donnees!$E$5</xm:f>
            <x14:dxf>
              <font>
                <color rgb="FF9C0006"/>
              </font>
              <fill>
                <patternFill>
                  <bgColor rgb="FFFFC7CE"/>
                </patternFill>
              </fill>
            </x14:dxf>
          </x14:cfRule>
          <x14:cfRule type="cellIs" priority="35" operator="equal" id="{C97C7E6E-107B-4570-B732-6D7F185BD36F}">
            <xm:f>Donnees!$C$5</xm:f>
            <x14:dxf>
              <font>
                <color rgb="FF9C0006"/>
              </font>
              <fill>
                <patternFill>
                  <bgColor rgb="FFFFC7CE"/>
                </patternFill>
              </fill>
            </x14:dxf>
          </x14:cfRule>
          <x14:cfRule type="cellIs" priority="36" operator="equal" id="{90326CE4-D7AA-4E6D-9DE1-D9E4719957F2}">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410DECF4-72DC-431F-BC79-620E7EBB10D0}">
            <xm:f>Donnees!$E$4</xm:f>
            <x14:dxf>
              <font>
                <color rgb="FF006100"/>
              </font>
              <fill>
                <patternFill>
                  <bgColor rgb="FFC6EFCE"/>
                </patternFill>
              </fill>
            </x14:dxf>
          </x14:cfRule>
          <x14:cfRule type="cellIs" priority="30" operator="equal" id="{BB4F1920-EE2C-4375-9749-BB2080175DE0}">
            <xm:f>Donnees!$E$5</xm:f>
            <x14:dxf>
              <font>
                <color rgb="FF9C0006"/>
              </font>
              <fill>
                <patternFill>
                  <bgColor rgb="FFFFC7CE"/>
                </patternFill>
              </fill>
            </x14:dxf>
          </x14:cfRule>
          <x14:cfRule type="cellIs" priority="31" operator="equal" id="{7E11F09B-E144-48F8-9B61-1103ADABBCAC}">
            <xm:f>Donnees!$C$5</xm:f>
            <x14:dxf>
              <font>
                <color rgb="FF9C0006"/>
              </font>
              <fill>
                <patternFill>
                  <bgColor rgb="FFFFC7CE"/>
                </patternFill>
              </fill>
            </x14:dxf>
          </x14:cfRule>
          <x14:cfRule type="cellIs" priority="32" operator="equal" id="{28A12412-30E5-413C-A014-BEF66FF608AA}">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50CC6242-9576-4530-A4A6-FFD28ECF8920}">
            <xm:f>Donnees!$E$4</xm:f>
            <x14:dxf>
              <font>
                <color rgb="FF006100"/>
              </font>
              <fill>
                <patternFill>
                  <bgColor rgb="FFC6EFCE"/>
                </patternFill>
              </fill>
            </x14:dxf>
          </x14:cfRule>
          <x14:cfRule type="cellIs" priority="26" operator="equal" id="{4D443A90-49A0-4B14-AB69-CA4E7C0E8049}">
            <xm:f>Donnees!$E$5</xm:f>
            <x14:dxf>
              <font>
                <color rgb="FF9C0006"/>
              </font>
              <fill>
                <patternFill>
                  <bgColor rgb="FFFFC7CE"/>
                </patternFill>
              </fill>
            </x14:dxf>
          </x14:cfRule>
          <x14:cfRule type="cellIs" priority="27" operator="equal" id="{4E7DFF5A-2F47-49BE-8ABC-009857AA89FD}">
            <xm:f>Donnees!$C$5</xm:f>
            <x14:dxf>
              <font>
                <color rgb="FF9C0006"/>
              </font>
              <fill>
                <patternFill>
                  <bgColor rgb="FFFFC7CE"/>
                </patternFill>
              </fill>
            </x14:dxf>
          </x14:cfRule>
          <x14:cfRule type="cellIs" priority="28" operator="equal" id="{44DBE5E7-29A5-4359-95C9-B8523B7E7C09}">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9056F0DD-6DA0-4F53-815F-A765EC9DD8C2}">
            <xm:f>Donnees!$E$4</xm:f>
            <x14:dxf>
              <font>
                <color rgb="FF006100"/>
              </font>
              <fill>
                <patternFill>
                  <bgColor rgb="FFC6EFCE"/>
                </patternFill>
              </fill>
            </x14:dxf>
          </x14:cfRule>
          <x14:cfRule type="cellIs" priority="22" operator="equal" id="{CDCCD8E5-0401-40B3-8E2D-0E985FA0B6AE}">
            <xm:f>Donnees!$E$5</xm:f>
            <x14:dxf>
              <font>
                <color rgb="FF9C0006"/>
              </font>
              <fill>
                <patternFill>
                  <bgColor rgb="FFFFC7CE"/>
                </patternFill>
              </fill>
            </x14:dxf>
          </x14:cfRule>
          <x14:cfRule type="cellIs" priority="23" operator="equal" id="{95B1217B-6AED-4C8B-87B2-58725D17434B}">
            <xm:f>Donnees!$C$5</xm:f>
            <x14:dxf>
              <font>
                <color rgb="FF9C0006"/>
              </font>
              <fill>
                <patternFill>
                  <bgColor rgb="FFFFC7CE"/>
                </patternFill>
              </fill>
            </x14:dxf>
          </x14:cfRule>
          <x14:cfRule type="cellIs" priority="24" operator="equal" id="{036EEAB8-97DE-43E1-A3D8-8F1C256AC9FC}">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9C130435-3214-4064-B927-E300FFA03F63}">
            <xm:f>Donnees!$E$4</xm:f>
            <x14:dxf>
              <font>
                <color rgb="FF006100"/>
              </font>
              <fill>
                <patternFill>
                  <bgColor rgb="FFC6EFCE"/>
                </patternFill>
              </fill>
            </x14:dxf>
          </x14:cfRule>
          <x14:cfRule type="cellIs" priority="18" operator="equal" id="{7CB2B009-F4A7-410C-90CF-68CA64DCF217}">
            <xm:f>Donnees!$E$5</xm:f>
            <x14:dxf>
              <font>
                <color rgb="FF9C0006"/>
              </font>
              <fill>
                <patternFill>
                  <bgColor rgb="FFFFC7CE"/>
                </patternFill>
              </fill>
            </x14:dxf>
          </x14:cfRule>
          <x14:cfRule type="cellIs" priority="19" operator="equal" id="{EDC82CE4-3B71-402B-AB83-1EF94226EE1D}">
            <xm:f>Donnees!$C$5</xm:f>
            <x14:dxf>
              <font>
                <color rgb="FF9C0006"/>
              </font>
              <fill>
                <patternFill>
                  <bgColor rgb="FFFFC7CE"/>
                </patternFill>
              </fill>
            </x14:dxf>
          </x14:cfRule>
          <x14:cfRule type="cellIs" priority="20" operator="equal" id="{24FDF722-5A18-4B73-B265-F7ECE9CB5FDD}">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D55F8926-534B-4E4E-959F-2C647B422339}">
            <xm:f>Donnees!$E$4</xm:f>
            <x14:dxf>
              <font>
                <color rgb="FF006100"/>
              </font>
              <fill>
                <patternFill>
                  <bgColor rgb="FFC6EFCE"/>
                </patternFill>
              </fill>
            </x14:dxf>
          </x14:cfRule>
          <x14:cfRule type="cellIs" priority="14" operator="equal" id="{70C4BB1B-C2C7-4582-9CD1-9786052F37A9}">
            <xm:f>Donnees!$E$5</xm:f>
            <x14:dxf>
              <font>
                <color rgb="FF9C0006"/>
              </font>
              <fill>
                <patternFill>
                  <bgColor rgb="FFFFC7CE"/>
                </patternFill>
              </fill>
            </x14:dxf>
          </x14:cfRule>
          <x14:cfRule type="cellIs" priority="15" operator="equal" id="{B32F6315-F3B6-441A-BD06-8FF80EE68F37}">
            <xm:f>Donnees!$C$5</xm:f>
            <x14:dxf>
              <font>
                <color rgb="FF9C0006"/>
              </font>
              <fill>
                <patternFill>
                  <bgColor rgb="FFFFC7CE"/>
                </patternFill>
              </fill>
            </x14:dxf>
          </x14:cfRule>
          <x14:cfRule type="cellIs" priority="16" operator="equal" id="{91C49FCC-E55A-411C-9674-1970F4EFA5E7}">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E317CCE7-0959-4ACD-94FE-EC26BB8F9B98}">
            <xm:f>Donnees!$E$4</xm:f>
            <x14:dxf>
              <font>
                <color rgb="FF006100"/>
              </font>
              <fill>
                <patternFill>
                  <bgColor rgb="FFC6EFCE"/>
                </patternFill>
              </fill>
            </x14:dxf>
          </x14:cfRule>
          <x14:cfRule type="cellIs" priority="10" operator="equal" id="{370263A7-345F-4031-9C0F-176961DF6C22}">
            <xm:f>Donnees!$E$5</xm:f>
            <x14:dxf>
              <font>
                <color rgb="FF9C0006"/>
              </font>
              <fill>
                <patternFill>
                  <bgColor rgb="FFFFC7CE"/>
                </patternFill>
              </fill>
            </x14:dxf>
          </x14:cfRule>
          <x14:cfRule type="cellIs" priority="11" operator="equal" id="{EF969F64-0DE3-4FA7-98DD-DD2D309FF8DB}">
            <xm:f>Donnees!$C$5</xm:f>
            <x14:dxf>
              <font>
                <color rgb="FF9C0006"/>
              </font>
              <fill>
                <patternFill>
                  <bgColor rgb="FFFFC7CE"/>
                </patternFill>
              </fill>
            </x14:dxf>
          </x14:cfRule>
          <x14:cfRule type="cellIs" priority="12" operator="equal" id="{11E98EC7-02B8-4213-B8A0-73DD90C93270}">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A4FA3C05-11A3-461D-92F6-C135EEA41BB8}">
            <xm:f>Donnees!$E$4</xm:f>
            <x14:dxf>
              <font>
                <color rgb="FF006100"/>
              </font>
              <fill>
                <patternFill>
                  <bgColor rgb="FFC6EFCE"/>
                </patternFill>
              </fill>
            </x14:dxf>
          </x14:cfRule>
          <x14:cfRule type="cellIs" priority="6" operator="equal" id="{CAE8F799-6CFE-4A27-A9A5-F24B571058F5}">
            <xm:f>Donnees!$E$5</xm:f>
            <x14:dxf>
              <font>
                <color rgb="FF9C0006"/>
              </font>
              <fill>
                <patternFill>
                  <bgColor rgb="FFFFC7CE"/>
                </patternFill>
              </fill>
            </x14:dxf>
          </x14:cfRule>
          <x14:cfRule type="cellIs" priority="7" operator="equal" id="{786420D3-73C6-4E1C-B06E-E6B4B9EB725E}">
            <xm:f>Donnees!$C$5</xm:f>
            <x14:dxf>
              <font>
                <color rgb="FF9C0006"/>
              </font>
              <fill>
                <patternFill>
                  <bgColor rgb="FFFFC7CE"/>
                </patternFill>
              </fill>
            </x14:dxf>
          </x14:cfRule>
          <x14:cfRule type="cellIs" priority="8" operator="equal" id="{39C1146F-028B-4017-8D46-28917A1BB379}">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79C9BFD1-A71C-4483-995E-54CB6A149A3A}">
            <xm:f>Donnees!$E$4</xm:f>
            <x14:dxf>
              <font>
                <color rgb="FF006100"/>
              </font>
              <fill>
                <patternFill>
                  <bgColor rgb="FFC6EFCE"/>
                </patternFill>
              </fill>
            </x14:dxf>
          </x14:cfRule>
          <x14:cfRule type="cellIs" priority="2" operator="equal" id="{FCF2C784-4702-4F1A-9817-2E6645FC2775}">
            <xm:f>Donnees!$E$5</xm:f>
            <x14:dxf>
              <font>
                <color rgb="FF9C0006"/>
              </font>
              <fill>
                <patternFill>
                  <bgColor rgb="FFFFC7CE"/>
                </patternFill>
              </fill>
            </x14:dxf>
          </x14:cfRule>
          <x14:cfRule type="cellIs" priority="3" operator="equal" id="{AA1D2729-5149-414F-AAE4-4DA130A30329}">
            <xm:f>Donnees!$C$5</xm:f>
            <x14:dxf>
              <font>
                <color rgb="FF9C0006"/>
              </font>
              <fill>
                <patternFill>
                  <bgColor rgb="FFFFC7CE"/>
                </patternFill>
              </fill>
            </x14:dxf>
          </x14:cfRule>
          <x14:cfRule type="cellIs" priority="4" operator="equal" id="{A54B32F1-BC90-444B-B5BB-AF7A74A57186}">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BE807D6-8472-43A2-9FAD-D47484324F8A}">
          <x14:formula1>
            <xm:f>IF($U$21=Donnees!$A$10,Donnees!$A$16:$A$18,IF($U$21=Donnees!$A$11,Donnees!$A$23:$A$25,Donnees!$A$12))</xm:f>
          </x14:formula1>
          <xm:sqref>U23:AH23</xm:sqref>
        </x14:dataValidation>
        <x14:dataValidation type="list" allowBlank="1" showInputMessage="1" showErrorMessage="1" xr:uid="{22260B76-6A96-4A6E-B235-90DA2CD98FAA}">
          <x14:formula1>
            <xm:f>Donnees!$A$10:$A$11</xm:f>
          </x14:formula1>
          <xm:sqref>U21:AH21</xm:sqref>
        </x14:dataValidation>
        <x14:dataValidation type="list" allowBlank="1" showInputMessage="1" showErrorMessage="1" xr:uid="{ED5C53F3-3BF1-4AAC-A8B8-4070DF66A090}">
          <x14:formula1>
            <xm:f>OFFSET(Personnel!D$21,0,0,COUNTA(Personnel!D$21:D$70))</xm:f>
          </x14:formula1>
          <xm:sqref>P34:P53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6272-9277-4515-B420-F4718751283B}">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G11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IF(OR(U21="",U23=""),"",VLOOKUP('G11'!$U$21,Donnees!$A$10:$G$11,2,FALSE))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IF('G11'!U21="parascolaire","",IFERROR(SUM((Q97:BX97)/4)+SUM(E75:E94)+SUM((Q97:BX97)/4)/9+SUM(E75:E94)/9,0))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IF('G11'!U21="parascolaire","",IFERROR(SUM((Q131:BX131)/4)+SUM(E109:E128)+SUM((Q131:BX131)/4)/9+SUM(E109:E128)/9,0))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IF('G11'!U21="parascolaire","",IFERROR(SUM((Q165:BX165)/4)+SUM(E143:E162)+SUM((Q165:BX165)/4)/9+SUM(E143:E162)/9,0))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IF('G11'!U21="parascolaire","",IFERROR(SUM((Q199:BX199)/4)+SUM(E177:E196)+SUM((Q199:BX199)/4)/9+SUM(E177:E196)/9,0))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IF('G11'!U21="parascolaire","",IFERROR(SUM((Q233:BX233)/4)+SUM(E211:E230)+SUM((Q233:BX233)/4)/9+SUM(E211:E230)/9,0))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IF(U21=Donnees!A11,"",IF(BR21=Donnees!C5,"",IF(AND(OR(Differentiels!Z165&gt;Differentiels!AD165,Differentiels!Z165=Differentiels!AD165),OR(Differentiels!F165&gt;Differentiels!J165,Differentiels!F165=Differentiels!J165)),"",1)))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MWIFmkNBLOPCCzhBPrlFN6jClBvv564S1RTABaGzaVWD+Nh1ZQEBqwtjJhgKETBUe5+PcBYLqyK35cTHJa4zpw==" saltValue="IgV1wv7wDs6xebZtnDkApA=="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3412" priority="219">
      <formula>$O34="ASE"</formula>
    </cfRule>
    <cfRule type="expression" dxfId="3411" priority="227">
      <formula>$O34="APE"</formula>
    </cfRule>
    <cfRule type="expression" dxfId="3410" priority="228">
      <formula>$O34="EDE"</formula>
    </cfRule>
  </conditionalFormatting>
  <conditionalFormatting sqref="O75:BX94 O109:BX128">
    <cfRule type="expression" dxfId="3409" priority="220">
      <formula>AND($O75="ASE",O75&lt;&gt;"",O75&lt;&gt;"h",O75&lt;&gt;"s")</formula>
    </cfRule>
    <cfRule type="expression" dxfId="3408" priority="225">
      <formula>AND($O75="APE",O75&lt;&gt;"",O75&lt;&gt;"h",O75&lt;&gt;"s")</formula>
    </cfRule>
    <cfRule type="expression" dxfId="3407" priority="226">
      <formula>AND($O75="EDE",O75&lt;&gt;"",O75&lt;&gt;"h",O75&lt;&gt;"s")</formula>
    </cfRule>
  </conditionalFormatting>
  <conditionalFormatting sqref="U23:AH23">
    <cfRule type="expression" dxfId="3406" priority="218">
      <formula>$AJ$23="!"</formula>
    </cfRule>
  </conditionalFormatting>
  <conditionalFormatting sqref="O146:BX162 O143:X145 AY143:BX145">
    <cfRule type="expression" dxfId="3405" priority="197">
      <formula>AND($O143="ASE",O143&lt;&gt;"",O143&lt;&gt;"h",O143&lt;&gt;"s")</formula>
    </cfRule>
    <cfRule type="expression" dxfId="3404" priority="200">
      <formula>AND($O143="APE",O143&lt;&gt;"",O143&lt;&gt;"h",O143&lt;&gt;"s")</formula>
    </cfRule>
    <cfRule type="expression" dxfId="3403" priority="201">
      <formula>AND($O143="EDE",O143&lt;&gt;"",O143&lt;&gt;"h",O143&lt;&gt;"s")</formula>
    </cfRule>
  </conditionalFormatting>
  <conditionalFormatting sqref="O180:BX196 O177:Y179 AZ177:BX179">
    <cfRule type="expression" dxfId="3402" priority="186">
      <formula>AND($O177="ASE",O177&lt;&gt;"",O177&lt;&gt;"h",O177&lt;&gt;"s")</formula>
    </cfRule>
    <cfRule type="expression" dxfId="3401" priority="189">
      <formula>AND($O177="APE",O177&lt;&gt;"",O177&lt;&gt;"h",O177&lt;&gt;"s")</formula>
    </cfRule>
    <cfRule type="expression" dxfId="3400" priority="190">
      <formula>AND($O177="EDE",O177&lt;&gt;"",O177&lt;&gt;"h",O177&lt;&gt;"s")</formula>
    </cfRule>
  </conditionalFormatting>
  <conditionalFormatting sqref="O214:BX230 O211:Y213 AZ211:BX213">
    <cfRule type="expression" dxfId="3399" priority="175">
      <formula>AND($O211="ASE",O211&lt;&gt;"",O211&lt;&gt;"h",O211&lt;&gt;"s")</formula>
    </cfRule>
    <cfRule type="expression" dxfId="3398" priority="178">
      <formula>AND($O211="APE",O211&lt;&gt;"",O211&lt;&gt;"h",O211&lt;&gt;"s")</formula>
    </cfRule>
    <cfRule type="expression" dxfId="3397" priority="179">
      <formula>AND($O211="EDE",O211&lt;&gt;"",O211&lt;&gt;"h",O211&lt;&gt;"s")</formula>
    </cfRule>
  </conditionalFormatting>
  <conditionalFormatting sqref="Y143:AX145">
    <cfRule type="expression" dxfId="3396" priority="167">
      <formula>AND($O143="ASE",Y143&lt;&gt;"",Y143&lt;&gt;"h",Y143&lt;&gt;"s")</formula>
    </cfRule>
    <cfRule type="expression" dxfId="3395" priority="168">
      <formula>AND($O143="APE",Y143&lt;&gt;"",Y143&lt;&gt;"h",Y143&lt;&gt;"s")</formula>
    </cfRule>
    <cfRule type="expression" dxfId="3394" priority="169">
      <formula>AND($O143="EDE",Y143&lt;&gt;"",Y143&lt;&gt;"h",Y143&lt;&gt;"s")</formula>
    </cfRule>
  </conditionalFormatting>
  <conditionalFormatting sqref="Z177:AY179">
    <cfRule type="expression" dxfId="3393" priority="164">
      <formula>AND($O177="ASE",Z177&lt;&gt;"",Z177&lt;&gt;"h",Z177&lt;&gt;"s")</formula>
    </cfRule>
    <cfRule type="expression" dxfId="3392" priority="165">
      <formula>AND($O177="APE",Z177&lt;&gt;"",Z177&lt;&gt;"h",Z177&lt;&gt;"s")</formula>
    </cfRule>
    <cfRule type="expression" dxfId="3391" priority="166">
      <formula>AND($O177="EDE",Z177&lt;&gt;"",Z177&lt;&gt;"h",Z177&lt;&gt;"s")</formula>
    </cfRule>
  </conditionalFormatting>
  <conditionalFormatting sqref="Z211:AY213">
    <cfRule type="expression" dxfId="3390" priority="161">
      <formula>AND($O211="ASE",Z211&lt;&gt;"",Z211&lt;&gt;"h",Z211&lt;&gt;"s")</formula>
    </cfRule>
    <cfRule type="expression" dxfId="3389" priority="162">
      <formula>AND($O211="APE",Z211&lt;&gt;"",Z211&lt;&gt;"h",Z211&lt;&gt;"s")</formula>
    </cfRule>
    <cfRule type="expression" dxfId="3388" priority="163">
      <formula>AND($O211="EDE",Z211&lt;&gt;"",Z211&lt;&gt;"h",Z211&lt;&gt;"s")</formula>
    </cfRule>
  </conditionalFormatting>
  <conditionalFormatting sqref="BS63:BW67">
    <cfRule type="cellIs" dxfId="3387" priority="101" operator="greaterThan">
      <formula>$U$27</formula>
    </cfRule>
  </conditionalFormatting>
  <conditionalFormatting sqref="CD23">
    <cfRule type="cellIs" dxfId="3386" priority="97"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82CE8E07-B7D2-4519-819B-06A63701CFAE}">
      <formula1>"1,h,s"</formula1>
    </dataValidation>
    <dataValidation showInputMessage="1" showErrorMessage="1" sqref="U13:U17 V13:AI16" xr:uid="{0B78D2C7-322A-41B4-A435-FD4BFA04D256}"/>
    <dataValidation type="date" allowBlank="1" showInputMessage="1" showErrorMessage="1" errorTitle="Merci de renseigner une date" sqref="BL13:BO16 BQ13:BR16" xr:uid="{B58E6DB9-8CDC-4908-8BA3-EE3DF4E746F4}">
      <formula1>14611</formula1>
      <formula2>219512</formula2>
    </dataValidation>
    <dataValidation type="whole" allowBlank="1" showInputMessage="1" showErrorMessage="1" sqref="BK17:BT17" xr:uid="{4A020384-9143-40EE-A3EC-450680DBCBAA}">
      <formula1>0</formula1>
      <formula2>20</formula2>
    </dataValidation>
    <dataValidation type="whole" allowBlank="1" showInputMessage="1" showErrorMessage="1" sqref="U27" xr:uid="{D50E574A-4E59-45E7-900C-36B253677179}">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912A3040-8906-4BF0-A63F-990EECAB0014}">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CE921D5E-601B-459C-B3F8-F4531E3A4F7D}">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EFDBBAE0-30E2-48E3-96B1-ED8387B565E4}">
            <xm:f>$U$21=Donnees!$A$11</xm:f>
            <x14:dxf>
              <fill>
                <patternFill>
                  <bgColor rgb="FFFFFFCC"/>
                </patternFill>
              </fill>
            </x14:dxf>
          </x14:cfRule>
          <x14:cfRule type="expression" priority="230" id="{830FA4E2-5842-4FC9-9A36-277D95FEA120}">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5A6B325E-AF81-4B01-B6A6-4DAEE3F0FE1B}">
            <xm:f>$U$21=Donnees!$A$11</xm:f>
            <x14:dxf>
              <fill>
                <patternFill>
                  <bgColor rgb="FFFFFFCC"/>
                </patternFill>
              </fill>
            </x14:dxf>
          </x14:cfRule>
          <x14:cfRule type="expression" priority="224" id="{49E46A59-B5B6-4F9C-8E6F-5247C44A6024}">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3758835F-1F75-48F0-8977-B81A51109532}">
            <xm:f>Donnees!$C$5</xm:f>
            <x14:dxf>
              <font>
                <color rgb="FF9C0006"/>
              </font>
              <fill>
                <patternFill>
                  <bgColor rgb="FFFFC7CE"/>
                </patternFill>
              </fill>
            </x14:dxf>
          </x14:cfRule>
          <x14:cfRule type="cellIs" priority="216" operator="equal" id="{602DC70F-C577-44B9-B9E3-32ABB28CF861}">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B54C1CD2-8E6F-4044-8D35-569129DE4FAA}">
            <xm:f>Donnees!$C$5</xm:f>
            <x14:dxf>
              <font>
                <color rgb="FF9C0006"/>
              </font>
              <fill>
                <patternFill>
                  <bgColor rgb="FFFFC7CE"/>
                </patternFill>
              </fill>
            </x14:dxf>
          </x14:cfRule>
          <x14:cfRule type="cellIs" priority="222" operator="equal" id="{13149E86-D6DA-4E5B-84FD-A37D5D398E34}">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232090ED-9875-423F-B381-97DA3CFB2E70}">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14D63841-AB61-4D3D-8B90-DA5BF110C77D}">
            <xm:f>Donnees!$C$5</xm:f>
            <x14:dxf>
              <font>
                <color rgb="FF9C0006"/>
              </font>
              <fill>
                <patternFill>
                  <bgColor rgb="FFFFC7CE"/>
                </patternFill>
              </fill>
            </x14:dxf>
          </x14:cfRule>
          <x14:cfRule type="cellIs" priority="215" operator="equal" id="{C856816D-C686-43ED-B7A1-9F80B0E08573}">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31572ED7-4689-4C63-A58A-BC254454DFEE}">
            <xm:f>$U$21=Donnees!$A$11</xm:f>
            <x14:dxf>
              <fill>
                <patternFill>
                  <bgColor rgb="FFFFFFCC"/>
                </patternFill>
              </fill>
            </x14:dxf>
          </x14:cfRule>
          <x14:cfRule type="expression" priority="211" id="{1945586A-32FC-4B94-B118-BD0AC8741102}">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AA149897-16A5-423B-8E1F-798DFF13E41F}">
            <xm:f>Donnees!$C$5</xm:f>
            <x14:dxf>
              <font>
                <color rgb="FF9C0006"/>
              </font>
              <fill>
                <patternFill>
                  <bgColor rgb="FFFFC7CE"/>
                </patternFill>
              </fill>
            </x14:dxf>
          </x14:cfRule>
          <x14:cfRule type="cellIs" priority="207" operator="equal" id="{BAC71656-1351-4EFF-B5CD-7432783CB774}">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F3D68F8B-6123-4A29-8710-76557BB18008}">
            <xm:f>Donnees!$C$5</xm:f>
            <x14:dxf>
              <font>
                <color rgb="FF9C0006"/>
              </font>
              <fill>
                <patternFill>
                  <bgColor rgb="FFFFC7CE"/>
                </patternFill>
              </fill>
            </x14:dxf>
          </x14:cfRule>
          <x14:cfRule type="cellIs" priority="209" operator="equal" id="{FFE487C6-3DB5-46FE-885F-8FE8F2DDDAE0}">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EB528F4B-8D34-4569-A0A7-33D1FD1C6880}">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A8004071-1164-40E9-AB51-63625969BD14}">
            <xm:f>$U$21=Donnees!$A$11</xm:f>
            <x14:dxf>
              <fill>
                <patternFill>
                  <bgColor rgb="FFFFFFCC"/>
                </patternFill>
              </fill>
            </x14:dxf>
          </x14:cfRule>
          <x14:cfRule type="expression" priority="203" id="{0C7FF732-CBCC-42AF-975A-CE4D20B362CB}">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1AC7CC23-C9F0-4658-A6B5-4705FDB80B89}">
            <xm:f>Donnees!$C$5</xm:f>
            <x14:dxf>
              <font>
                <color rgb="FF9C0006"/>
              </font>
              <fill>
                <patternFill>
                  <bgColor rgb="FFFFC7CE"/>
                </patternFill>
              </fill>
            </x14:dxf>
          </x14:cfRule>
          <x14:cfRule type="cellIs" priority="196" operator="equal" id="{AAEAEE99-512B-4BE6-A69C-12ED601FCDB6}">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95F257B9-5DDA-4A3B-A3DA-3F28FB7CF6F7}">
            <xm:f>Donnees!$C$5</xm:f>
            <x14:dxf>
              <font>
                <color rgb="FF9C0006"/>
              </font>
              <fill>
                <patternFill>
                  <bgColor rgb="FFFFC7CE"/>
                </patternFill>
              </fill>
            </x14:dxf>
          </x14:cfRule>
          <x14:cfRule type="cellIs" priority="199" operator="equal" id="{E6817617-FDD9-43A3-B941-9F554B568402}">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55BD50AB-3106-4A70-9851-1263E1C64E8C}">
            <xm:f>$U$21=Donnees!$A$11</xm:f>
            <x14:dxf>
              <fill>
                <patternFill>
                  <bgColor rgb="FFFFFFCC"/>
                </patternFill>
              </fill>
            </x14:dxf>
          </x14:cfRule>
          <x14:cfRule type="expression" priority="205" id="{DA2A6E7E-EEF9-4868-A9CB-894F31183D4A}">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92A0C37E-2408-44B1-AEEC-44630DBE345D}">
            <xm:f>$U$21=Donnees!$A$11</xm:f>
            <x14:dxf>
              <fill>
                <patternFill>
                  <bgColor rgb="FFFFFFCC"/>
                </patternFill>
              </fill>
            </x14:dxf>
          </x14:cfRule>
          <x14:cfRule type="expression" priority="192" id="{4D156955-6769-4354-88C5-52EEB2D376A6}">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E4D43356-37F3-4EA9-893C-11E838864F0D}">
            <xm:f>Donnees!$C$5</xm:f>
            <x14:dxf>
              <font>
                <color rgb="FF9C0006"/>
              </font>
              <fill>
                <patternFill>
                  <bgColor rgb="FFFFC7CE"/>
                </patternFill>
              </fill>
            </x14:dxf>
          </x14:cfRule>
          <x14:cfRule type="cellIs" priority="185" operator="equal" id="{9A8B9DC7-BA3A-4759-ABCD-6E42BEC54394}">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FEFF740C-F637-435D-9F3E-73EC9BB6D1AC}">
            <xm:f>Donnees!$C$5</xm:f>
            <x14:dxf>
              <font>
                <color rgb="FF9C0006"/>
              </font>
              <fill>
                <patternFill>
                  <bgColor rgb="FFFFC7CE"/>
                </patternFill>
              </fill>
            </x14:dxf>
          </x14:cfRule>
          <x14:cfRule type="cellIs" priority="188" operator="equal" id="{B2228567-EC77-4607-9D1D-B102170169D7}">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28E0A00D-5989-4FC4-8B50-5031657E2408}">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C4D3B943-B8A2-4C3C-A919-748A69E9E1B0}">
            <xm:f>$U$21=Donnees!$A$11</xm:f>
            <x14:dxf>
              <fill>
                <patternFill>
                  <bgColor rgb="FFFFFFCC"/>
                </patternFill>
              </fill>
            </x14:dxf>
          </x14:cfRule>
          <x14:cfRule type="expression" priority="181" id="{A238E891-79AE-445E-AD8B-641B02332F6C}">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2F2977E5-EEF7-4795-9F7C-3EA2B8BFD7D2}">
            <xm:f>Donnees!$C$5</xm:f>
            <x14:dxf>
              <font>
                <color rgb="FF9C0006"/>
              </font>
              <fill>
                <patternFill>
                  <bgColor rgb="FFFFC7CE"/>
                </patternFill>
              </fill>
            </x14:dxf>
          </x14:cfRule>
          <x14:cfRule type="cellIs" priority="174" operator="equal" id="{190E6B3F-8BEE-4166-AA43-8C1B15CC9B15}">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957BABF9-53F8-4D80-B599-54A78739C881}">
            <xm:f>Donnees!$C$5</xm:f>
            <x14:dxf>
              <font>
                <color rgb="FF9C0006"/>
              </font>
              <fill>
                <patternFill>
                  <bgColor rgb="FFFFC7CE"/>
                </patternFill>
              </fill>
            </x14:dxf>
          </x14:cfRule>
          <x14:cfRule type="cellIs" priority="177" operator="equal" id="{5FE72542-87BB-4AF0-B8BE-A2BFEB792B93}">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6C15AD80-CDC2-4722-ADF3-985FCFDAA87F}">
            <xm:f>$U$21=Donnees!$A$11</xm:f>
            <x14:dxf>
              <fill>
                <patternFill>
                  <bgColor rgb="FFFFFFCC"/>
                </patternFill>
              </fill>
            </x14:dxf>
          </x14:cfRule>
          <x14:cfRule type="expression" priority="183" id="{7DD84150-A048-4A2C-9722-CE38D4701334}">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EE7EA536-5BC5-4AE7-BEE9-93BAD4DA5F9E}">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B75A1A8A-F43F-4D0F-990F-7D44A92FFE1F}">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7BA21763-D7D2-40AB-A695-0FFA7AF77F0B}">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6D0F9BD9-0D79-4057-AA12-367F1316EFEF}">
            <xm:f>$U$21=Donnees!$A$11</xm:f>
            <x14:dxf>
              <fill>
                <patternFill>
                  <bgColor rgb="FFFFFFCC"/>
                </patternFill>
              </fill>
            </x14:dxf>
          </x14:cfRule>
          <x14:cfRule type="expression" priority="160" id="{83D87809-89E3-493B-9B8B-F55B5888E21A}">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4B5D34C6-1657-4C1A-AD83-9ED51168206C}">
            <xm:f>Donnees!$C$5</xm:f>
            <x14:dxf>
              <font>
                <color rgb="FF9C0006"/>
              </font>
              <fill>
                <patternFill>
                  <bgColor rgb="FFFFC7CE"/>
                </patternFill>
              </fill>
            </x14:dxf>
          </x14:cfRule>
          <x14:cfRule type="cellIs" priority="158" operator="equal" id="{FA650B2A-CC0F-4B42-83E1-A340E2D18A6D}">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9E290194-5296-408F-ACAD-B64C7CB529E2}">
            <xm:f>$U$21=Donnees!$A$11</xm:f>
            <x14:dxf>
              <fill>
                <patternFill>
                  <bgColor rgb="FFFFFFCC"/>
                </patternFill>
              </fill>
            </x14:dxf>
          </x14:cfRule>
          <x14:cfRule type="expression" priority="156" id="{236E2EA9-5567-465D-B3B8-92925BF4A71F}">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A148FB3D-6B4F-416D-87A2-16988CB05E35}">
            <xm:f>Donnees!$C$5</xm:f>
            <x14:dxf>
              <font>
                <color rgb="FF9C0006"/>
              </font>
              <fill>
                <patternFill>
                  <bgColor rgb="FFFFC7CE"/>
                </patternFill>
              </fill>
            </x14:dxf>
          </x14:cfRule>
          <x14:cfRule type="cellIs" priority="154" operator="equal" id="{E97FB567-F991-452A-80AE-35FCC9A836F3}">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EE18044D-8D09-4BF8-A115-AD52A6A83BA2}">
            <xm:f>$U$21=Donnees!$A$11</xm:f>
            <x14:dxf>
              <fill>
                <patternFill>
                  <bgColor rgb="FFFFFFCC"/>
                </patternFill>
              </fill>
            </x14:dxf>
          </x14:cfRule>
          <x14:cfRule type="expression" priority="152" id="{BDC896D6-C637-428A-9AAD-95BFDF207049}">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A5E246A7-D98C-487D-8442-D067F5845141}">
            <xm:f>Donnees!$C$5</xm:f>
            <x14:dxf>
              <font>
                <color rgb="FF9C0006"/>
              </font>
              <fill>
                <patternFill>
                  <bgColor rgb="FFFFC7CE"/>
                </patternFill>
              </fill>
            </x14:dxf>
          </x14:cfRule>
          <x14:cfRule type="cellIs" priority="150" operator="equal" id="{AD5B07E2-03B1-4074-AB17-F22F9AD8666E}">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CBCBB4B6-6DFB-4B3A-9010-17A9B3A04C87}">
            <xm:f>$U$21=Donnees!$A$11</xm:f>
            <x14:dxf>
              <fill>
                <patternFill>
                  <bgColor rgb="FFFFFFCC"/>
                </patternFill>
              </fill>
            </x14:dxf>
          </x14:cfRule>
          <x14:cfRule type="expression" priority="148" id="{F4271032-561E-4EDE-AEA3-74EF87A18FFE}">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CDCB86DA-20E8-4F38-81BC-075480E04B6C}">
            <xm:f>Donnees!$C$5</xm:f>
            <x14:dxf>
              <font>
                <color rgb="FF9C0006"/>
              </font>
              <fill>
                <patternFill>
                  <bgColor rgb="FFFFC7CE"/>
                </patternFill>
              </fill>
            </x14:dxf>
          </x14:cfRule>
          <x14:cfRule type="cellIs" priority="146" operator="equal" id="{B056A351-1149-411A-88E2-E1B863BA97AB}">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4D7F5709-5021-41B6-B438-50CB334F1CA1}">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AC9A21BB-76E7-4CC4-92B4-6FBD8A831815}">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98C37264-F9B9-48F0-AAE0-678E94EA2DB7}">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17293D86-639F-47D5-8EF3-96662B089C36}">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C51DEA1C-A319-4845-A903-220EC546811C}">
            <xm:f>$U$21=Donnees!$A$11</xm:f>
            <x14:dxf>
              <fill>
                <patternFill>
                  <bgColor rgb="FFFFFFCC"/>
                </patternFill>
              </fill>
            </x14:dxf>
          </x14:cfRule>
          <x14:cfRule type="expression" priority="140" id="{4A209DE5-4236-456E-BCDA-8CD308D422FF}">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57F296A3-C0D2-495A-AFEE-BC73B9C38532}">
            <xm:f>Donnees!$C$5</xm:f>
            <x14:dxf>
              <font>
                <color rgb="FF9C0006"/>
              </font>
              <fill>
                <patternFill>
                  <bgColor rgb="FFFFC7CE"/>
                </patternFill>
              </fill>
            </x14:dxf>
          </x14:cfRule>
          <x14:cfRule type="cellIs" priority="138" operator="equal" id="{EAA66E29-6525-4B70-9D0F-4A7BA9D604E6}">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7E2F2E66-F841-4AEE-A917-2DF338076EFC}">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53AF47D2-61A3-4CED-83AD-E68BBC9121A3}">
            <xm:f>$U$21=Donnees!$A$11</xm:f>
            <x14:dxf>
              <fill>
                <patternFill>
                  <bgColor rgb="FFFFFFCC"/>
                </patternFill>
              </fill>
            </x14:dxf>
          </x14:cfRule>
          <x14:cfRule type="expression" priority="135" id="{6FE3E77D-92A9-477B-B098-A8E8D8C8DE7E}">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A853D9B2-03B4-48D0-8755-EDD49B35B2D0}">
            <xm:f>Donnees!$C$5</xm:f>
            <x14:dxf>
              <font>
                <color rgb="FF9C0006"/>
              </font>
              <fill>
                <patternFill>
                  <bgColor rgb="FFFFC7CE"/>
                </patternFill>
              </fill>
            </x14:dxf>
          </x14:cfRule>
          <x14:cfRule type="cellIs" priority="133" operator="equal" id="{053ECD5F-4BF4-4049-BC19-01F343328165}">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6A54C63F-8DDA-4605-AC91-4868E437AE47}">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5975B1D7-43C9-4CAC-AC8A-E20F30496BBC}">
            <xm:f>$U$21=Donnees!$A$11</xm:f>
            <x14:dxf>
              <fill>
                <patternFill>
                  <bgColor rgb="FFFFFFCC"/>
                </patternFill>
              </fill>
            </x14:dxf>
          </x14:cfRule>
          <x14:cfRule type="expression" priority="130" id="{258398F7-1C26-4A42-B71A-3114727E47FA}">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8B465B75-7F6B-4AE7-A6C4-0CA914087F9F}">
            <xm:f>Donnees!$C$5</xm:f>
            <x14:dxf>
              <font>
                <color rgb="FF9C0006"/>
              </font>
              <fill>
                <patternFill>
                  <bgColor rgb="FFFFC7CE"/>
                </patternFill>
              </fill>
            </x14:dxf>
          </x14:cfRule>
          <x14:cfRule type="cellIs" priority="128" operator="equal" id="{43B2F609-6407-4130-A8AE-246BA27D3F4C}">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8061EDFD-EEB7-469C-8CFA-F3763F07FB69}">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559D0A9A-72FA-4494-94EB-B01846BFF349}">
            <xm:f>$U$21=Donnees!$A$11</xm:f>
            <x14:dxf>
              <fill>
                <patternFill>
                  <bgColor rgb="FFFFFFCC"/>
                </patternFill>
              </fill>
            </x14:dxf>
          </x14:cfRule>
          <x14:cfRule type="expression" priority="125" id="{E1A72865-E0CD-4C5D-AE0F-F739B3DF818B}">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2AC4F7B8-2CE5-418C-8503-FCB3E7DEC936}">
            <xm:f>Donnees!$C$5</xm:f>
            <x14:dxf>
              <font>
                <color rgb="FF9C0006"/>
              </font>
              <fill>
                <patternFill>
                  <bgColor rgb="FFFFC7CE"/>
                </patternFill>
              </fill>
            </x14:dxf>
          </x14:cfRule>
          <x14:cfRule type="cellIs" priority="123" operator="equal" id="{90B7A2E0-102A-402A-9EB0-14DE6144D121}">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8ECCECC7-5289-489A-A715-6A249981F241}">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658DBA9E-B45F-4C01-A737-08132062E556}">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7AA45520-3B5B-48CE-B72C-877505BF5CED}">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D3D478B2-9397-4BD3-9E2B-2DDDF4EDC49D}">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54D13731-A8F6-4BCB-A3D9-C58266C9D3B9}">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B8B5AD2E-1A5F-4B27-BFF8-D0419E0D627A}">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53954A23-2B19-4568-BB0A-713D82D96F0F}">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ED1B9C74-C7D3-4A94-BCB4-22904C4A2847}">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DB3DFCC8-7A10-4326-BAE8-B25F362FA302}">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4B232280-8635-482B-B8B9-702378539878}">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E9335DC0-CB3E-4FA6-A68B-314DAD239F31}">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B50D939D-0742-4B9C-8DA9-941C24942F67}">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F94E8763-1F11-4A06-853E-6725AA47B02C}">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FB0623F9-3E94-4B02-B149-DFCAD84F9EA6}">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380E1A82-AC02-4BA9-9C76-B1FEAEE6479D}">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FC0A30D8-4593-4953-829C-62E1AA725BC0}">
            <xm:f>$U$21=Donnees!$A$11</xm:f>
            <x14:dxf>
              <fill>
                <patternFill>
                  <bgColor rgb="FFFFFFCC"/>
                </patternFill>
              </fill>
            </x14:dxf>
          </x14:cfRule>
          <x14:cfRule type="expression" priority="106" id="{873DEF1D-3D79-4B3D-8E81-798E0FE5DDC9}">
            <xm:f>$U$21=Donnees!$A$10</xm:f>
            <x14:dxf>
              <fill>
                <patternFill>
                  <bgColor theme="6" tint="0.79998168889431442"/>
                </patternFill>
              </fill>
            </x14:dxf>
          </x14:cfRule>
          <xm:sqref>Q74:BX74</xm:sqref>
        </x14:conditionalFormatting>
        <x14:conditionalFormatting xmlns:xm="http://schemas.microsoft.com/office/excel/2006/main">
          <x14:cfRule type="expression" priority="102" id="{83E283CE-B7A6-496E-B703-36DD83A2B531}">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0256CFB6-64FD-4AAE-BA8E-4179E0061A19}">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AF8561A3-FA71-4CE0-9CD9-59E73BB2A21E}">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DFCB5F09-97F5-47B9-8BDB-245DA666333D}">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A4E3053C-3772-43F7-9396-83E3FF8C26A9}">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0A298BE6-EAC8-42CC-93C3-0CD9AC12F90D}">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47023EF0-0E72-4C8F-A402-3CF1656CAB1C}">
            <xm:f>Donnees!$C$5</xm:f>
            <x14:dxf>
              <font>
                <color rgb="FF9C0006"/>
              </font>
              <fill>
                <patternFill>
                  <bgColor rgb="FFFFC7CE"/>
                </patternFill>
              </fill>
            </x14:dxf>
          </x14:cfRule>
          <x14:cfRule type="cellIs" priority="100" operator="equal" id="{4A1EB714-C5A5-4B53-96BE-2E464ABDD7C9}">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ACA8D8A3-07DC-4284-A9C4-8782877B4495}">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393F7E5A-BB13-4DAB-8BF3-A2483623928D}">
            <xm:f>Donnees!$E$4</xm:f>
            <x14:dxf>
              <font>
                <color rgb="FF006100"/>
              </font>
              <fill>
                <patternFill>
                  <bgColor rgb="FFC6EFCE"/>
                </patternFill>
              </fill>
            </x14:dxf>
          </x14:cfRule>
          <x14:cfRule type="cellIs" priority="94" operator="equal" id="{93199434-E3CF-456F-8C78-B838C43050FD}">
            <xm:f>Donnees!$E$5</xm:f>
            <x14:dxf>
              <font>
                <color rgb="FF9C0006"/>
              </font>
              <fill>
                <patternFill>
                  <bgColor rgb="FFFFC7CE"/>
                </patternFill>
              </fill>
            </x14:dxf>
          </x14:cfRule>
          <x14:cfRule type="cellIs" priority="95" operator="equal" id="{FEF84CE0-3107-4F65-96D2-FE42A2A2B23C}">
            <xm:f>Donnees!$C$5</xm:f>
            <x14:dxf>
              <font>
                <color rgb="FF9C0006"/>
              </font>
              <fill>
                <patternFill>
                  <bgColor rgb="FFFFC7CE"/>
                </patternFill>
              </fill>
            </x14:dxf>
          </x14:cfRule>
          <x14:cfRule type="cellIs" priority="96" operator="equal" id="{404CAB8B-AF27-46F8-A7A6-52A80811471A}">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0BD8D00C-97D3-4B0B-9CF1-56152C51EA07}">
            <xm:f>Donnees!$E$4</xm:f>
            <x14:dxf>
              <font>
                <color rgb="FF006100"/>
              </font>
              <fill>
                <patternFill>
                  <bgColor rgb="FFC6EFCE"/>
                </patternFill>
              </fill>
            </x14:dxf>
          </x14:cfRule>
          <x14:cfRule type="cellIs" priority="90" operator="equal" id="{22F398B7-877F-4C2C-AC30-C2F7A1F5C589}">
            <xm:f>Donnees!$E$5</xm:f>
            <x14:dxf>
              <font>
                <color rgb="FF9C0006"/>
              </font>
              <fill>
                <patternFill>
                  <bgColor rgb="FFFFC7CE"/>
                </patternFill>
              </fill>
            </x14:dxf>
          </x14:cfRule>
          <x14:cfRule type="cellIs" priority="91" operator="equal" id="{BA3ECD2B-7042-41B3-A40B-A42EF9B242DC}">
            <xm:f>Donnees!$C$5</xm:f>
            <x14:dxf>
              <font>
                <color rgb="FF9C0006"/>
              </font>
              <fill>
                <patternFill>
                  <bgColor rgb="FFFFC7CE"/>
                </patternFill>
              </fill>
            </x14:dxf>
          </x14:cfRule>
          <x14:cfRule type="cellIs" priority="92" operator="equal" id="{86F2893E-99F3-43ED-B811-C753B75F74A6}">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29364352-461A-46F3-817C-4CBF98659B0E}">
            <xm:f>Donnees!$E$4</xm:f>
            <x14:dxf>
              <font>
                <color rgb="FF006100"/>
              </font>
              <fill>
                <patternFill>
                  <bgColor rgb="FFC6EFCE"/>
                </patternFill>
              </fill>
            </x14:dxf>
          </x14:cfRule>
          <x14:cfRule type="cellIs" priority="86" operator="equal" id="{5F9C23C7-9C68-4563-913B-7C8AB1AB77A3}">
            <xm:f>Donnees!$E$5</xm:f>
            <x14:dxf>
              <font>
                <color rgb="FF9C0006"/>
              </font>
              <fill>
                <patternFill>
                  <bgColor rgb="FFFFC7CE"/>
                </patternFill>
              </fill>
            </x14:dxf>
          </x14:cfRule>
          <x14:cfRule type="cellIs" priority="87" operator="equal" id="{339D8CB4-969A-48BD-AB37-DD9F01442CA7}">
            <xm:f>Donnees!$C$5</xm:f>
            <x14:dxf>
              <font>
                <color rgb="FF9C0006"/>
              </font>
              <fill>
                <patternFill>
                  <bgColor rgb="FFFFC7CE"/>
                </patternFill>
              </fill>
            </x14:dxf>
          </x14:cfRule>
          <x14:cfRule type="cellIs" priority="88" operator="equal" id="{81FCEB25-7B85-4C01-BF43-DB85565EDBE3}">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91E66675-9DEE-4721-BE38-09B541B49339}">
            <xm:f>Donnees!$E$4</xm:f>
            <x14:dxf>
              <font>
                <color rgb="FF006100"/>
              </font>
              <fill>
                <patternFill>
                  <bgColor rgb="FFC6EFCE"/>
                </patternFill>
              </fill>
            </x14:dxf>
          </x14:cfRule>
          <x14:cfRule type="cellIs" priority="82" operator="equal" id="{2D0B89B6-25AB-4577-BC11-A417784596A3}">
            <xm:f>Donnees!$E$5</xm:f>
            <x14:dxf>
              <font>
                <color rgb="FF9C0006"/>
              </font>
              <fill>
                <patternFill>
                  <bgColor rgb="FFFFC7CE"/>
                </patternFill>
              </fill>
            </x14:dxf>
          </x14:cfRule>
          <x14:cfRule type="cellIs" priority="83" operator="equal" id="{30C87D3E-B455-409C-9B9C-C803444BEF84}">
            <xm:f>Donnees!$C$5</xm:f>
            <x14:dxf>
              <font>
                <color rgb="FF9C0006"/>
              </font>
              <fill>
                <patternFill>
                  <bgColor rgb="FFFFC7CE"/>
                </patternFill>
              </fill>
            </x14:dxf>
          </x14:cfRule>
          <x14:cfRule type="cellIs" priority="84" operator="equal" id="{2FF87232-1C7A-447B-A6FF-A12C0E0038F6}">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AF882E8F-EDC8-4C2F-9C10-2E5D38081B0C}">
            <xm:f>Donnees!$E$4</xm:f>
            <x14:dxf>
              <font>
                <color rgb="FF006100"/>
              </font>
              <fill>
                <patternFill>
                  <bgColor rgb="FFC6EFCE"/>
                </patternFill>
              </fill>
            </x14:dxf>
          </x14:cfRule>
          <x14:cfRule type="cellIs" priority="78" operator="equal" id="{4530E3D6-1434-44F6-A8CE-01771F6EAB71}">
            <xm:f>Donnees!$E$5</xm:f>
            <x14:dxf>
              <font>
                <color rgb="FF9C0006"/>
              </font>
              <fill>
                <patternFill>
                  <bgColor rgb="FFFFC7CE"/>
                </patternFill>
              </fill>
            </x14:dxf>
          </x14:cfRule>
          <x14:cfRule type="cellIs" priority="79" operator="equal" id="{65F1F375-7CA9-4DFC-9311-CBE3AB023E77}">
            <xm:f>Donnees!$C$5</xm:f>
            <x14:dxf>
              <font>
                <color rgb="FF9C0006"/>
              </font>
              <fill>
                <patternFill>
                  <bgColor rgb="FFFFC7CE"/>
                </patternFill>
              </fill>
            </x14:dxf>
          </x14:cfRule>
          <x14:cfRule type="cellIs" priority="80" operator="equal" id="{FAC34E9B-889E-456C-AA4A-74693E068350}">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F5C2ACCF-658A-43EA-BED6-D7A6124B80A0}">
            <xm:f>Donnees!$E$4</xm:f>
            <x14:dxf>
              <font>
                <color rgb="FF006100"/>
              </font>
              <fill>
                <patternFill>
                  <bgColor rgb="FFC6EFCE"/>
                </patternFill>
              </fill>
            </x14:dxf>
          </x14:cfRule>
          <x14:cfRule type="cellIs" priority="74" operator="equal" id="{78F32B46-DF1B-4BED-A24F-13229067E3D4}">
            <xm:f>Donnees!$E$5</xm:f>
            <x14:dxf>
              <font>
                <color rgb="FF9C0006"/>
              </font>
              <fill>
                <patternFill>
                  <bgColor rgb="FFFFC7CE"/>
                </patternFill>
              </fill>
            </x14:dxf>
          </x14:cfRule>
          <x14:cfRule type="cellIs" priority="75" operator="equal" id="{46460C84-CCE7-46D2-8B24-C35F7691AE98}">
            <xm:f>Donnees!$C$5</xm:f>
            <x14:dxf>
              <font>
                <color rgb="FF9C0006"/>
              </font>
              <fill>
                <patternFill>
                  <bgColor rgb="FFFFC7CE"/>
                </patternFill>
              </fill>
            </x14:dxf>
          </x14:cfRule>
          <x14:cfRule type="cellIs" priority="76" operator="equal" id="{6D3D6EAB-D4FA-4BB7-AE4D-F94A9D86BC87}">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B8A7BE6F-BE34-4389-9FBE-A833C1D07475}">
            <xm:f>Donnees!$E$4</xm:f>
            <x14:dxf>
              <font>
                <color rgb="FF006100"/>
              </font>
              <fill>
                <patternFill>
                  <bgColor rgb="FFC6EFCE"/>
                </patternFill>
              </fill>
            </x14:dxf>
          </x14:cfRule>
          <x14:cfRule type="cellIs" priority="70" operator="equal" id="{DB333626-AA2F-4CBA-B8FA-867FB18AF5F5}">
            <xm:f>Donnees!$E$5</xm:f>
            <x14:dxf>
              <font>
                <color rgb="FF9C0006"/>
              </font>
              <fill>
                <patternFill>
                  <bgColor rgb="FFFFC7CE"/>
                </patternFill>
              </fill>
            </x14:dxf>
          </x14:cfRule>
          <x14:cfRule type="cellIs" priority="71" operator="equal" id="{6EC3EF3F-660F-4765-9525-B507C414701D}">
            <xm:f>Donnees!$C$5</xm:f>
            <x14:dxf>
              <font>
                <color rgb="FF9C0006"/>
              </font>
              <fill>
                <patternFill>
                  <bgColor rgb="FFFFC7CE"/>
                </patternFill>
              </fill>
            </x14:dxf>
          </x14:cfRule>
          <x14:cfRule type="cellIs" priority="72" operator="equal" id="{215321CF-664A-4C48-8ADF-A99B633AE4DA}">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997010E2-1916-4EEB-B0DF-2F87CC6ACE45}">
            <xm:f>Donnees!$E$4</xm:f>
            <x14:dxf>
              <font>
                <color rgb="FF006100"/>
              </font>
              <fill>
                <patternFill>
                  <bgColor rgb="FFC6EFCE"/>
                </patternFill>
              </fill>
            </x14:dxf>
          </x14:cfRule>
          <x14:cfRule type="cellIs" priority="66" operator="equal" id="{12AF0B5C-7925-4D00-87C2-2AF4C25E3DDA}">
            <xm:f>Donnees!$E$5</xm:f>
            <x14:dxf>
              <font>
                <color rgb="FF9C0006"/>
              </font>
              <fill>
                <patternFill>
                  <bgColor rgb="FFFFC7CE"/>
                </patternFill>
              </fill>
            </x14:dxf>
          </x14:cfRule>
          <x14:cfRule type="cellIs" priority="67" operator="equal" id="{5AC52D85-0B3E-4C65-B07A-4B12CB16120D}">
            <xm:f>Donnees!$C$5</xm:f>
            <x14:dxf>
              <font>
                <color rgb="FF9C0006"/>
              </font>
              <fill>
                <patternFill>
                  <bgColor rgb="FFFFC7CE"/>
                </patternFill>
              </fill>
            </x14:dxf>
          </x14:cfRule>
          <x14:cfRule type="cellIs" priority="68" operator="equal" id="{CEAFF439-173F-4846-B0E0-16F876A23DD1}">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32027EF9-F036-4F05-93FB-0228CA026DED}">
            <xm:f>Donnees!$E$4</xm:f>
            <x14:dxf>
              <font>
                <color rgb="FF006100"/>
              </font>
              <fill>
                <patternFill>
                  <bgColor rgb="FFC6EFCE"/>
                </patternFill>
              </fill>
            </x14:dxf>
          </x14:cfRule>
          <x14:cfRule type="cellIs" priority="62" operator="equal" id="{1EF304CB-AC47-45CA-B938-281359495242}">
            <xm:f>Donnees!$E$5</xm:f>
            <x14:dxf>
              <font>
                <color rgb="FF9C0006"/>
              </font>
              <fill>
                <patternFill>
                  <bgColor rgb="FFFFC7CE"/>
                </patternFill>
              </fill>
            </x14:dxf>
          </x14:cfRule>
          <x14:cfRule type="cellIs" priority="63" operator="equal" id="{C37F61FD-5513-434F-970F-F08A5D9FC893}">
            <xm:f>Donnees!$C$5</xm:f>
            <x14:dxf>
              <font>
                <color rgb="FF9C0006"/>
              </font>
              <fill>
                <patternFill>
                  <bgColor rgb="FFFFC7CE"/>
                </patternFill>
              </fill>
            </x14:dxf>
          </x14:cfRule>
          <x14:cfRule type="cellIs" priority="64" operator="equal" id="{907E58C4-B123-4DB7-B771-7B009888DFC7}">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C108E887-3CA1-4423-8F01-F01D672063C1}">
            <xm:f>Donnees!$E$4</xm:f>
            <x14:dxf>
              <font>
                <color rgb="FF006100"/>
              </font>
              <fill>
                <patternFill>
                  <bgColor rgb="FFC6EFCE"/>
                </patternFill>
              </fill>
            </x14:dxf>
          </x14:cfRule>
          <x14:cfRule type="cellIs" priority="58" operator="equal" id="{75142064-A0D7-45E7-82B1-05154D3DEA63}">
            <xm:f>Donnees!$E$5</xm:f>
            <x14:dxf>
              <font>
                <color rgb="FF9C0006"/>
              </font>
              <fill>
                <patternFill>
                  <bgColor rgb="FFFFC7CE"/>
                </patternFill>
              </fill>
            </x14:dxf>
          </x14:cfRule>
          <x14:cfRule type="cellIs" priority="59" operator="equal" id="{75105029-7C89-452C-AD4C-288DCCB42BAA}">
            <xm:f>Donnees!$C$5</xm:f>
            <x14:dxf>
              <font>
                <color rgb="FF9C0006"/>
              </font>
              <fill>
                <patternFill>
                  <bgColor rgb="FFFFC7CE"/>
                </patternFill>
              </fill>
            </x14:dxf>
          </x14:cfRule>
          <x14:cfRule type="cellIs" priority="60" operator="equal" id="{70616D52-2D1A-4E8C-8017-A16586189994}">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474858B3-AE58-465A-8272-886984CBB90C}">
            <xm:f>Donnees!$E$4</xm:f>
            <x14:dxf>
              <font>
                <color rgb="FF006100"/>
              </font>
              <fill>
                <patternFill>
                  <bgColor rgb="FFC6EFCE"/>
                </patternFill>
              </fill>
            </x14:dxf>
          </x14:cfRule>
          <x14:cfRule type="cellIs" priority="54" operator="equal" id="{39A70F8C-F8FB-4810-A101-03C9739B5EC5}">
            <xm:f>Donnees!$E$5</xm:f>
            <x14:dxf>
              <font>
                <color rgb="FF9C0006"/>
              </font>
              <fill>
                <patternFill>
                  <bgColor rgb="FFFFC7CE"/>
                </patternFill>
              </fill>
            </x14:dxf>
          </x14:cfRule>
          <x14:cfRule type="cellIs" priority="55" operator="equal" id="{5DF17882-F88A-4975-BB90-F0CE74034EC0}">
            <xm:f>Donnees!$C$5</xm:f>
            <x14:dxf>
              <font>
                <color rgb="FF9C0006"/>
              </font>
              <fill>
                <patternFill>
                  <bgColor rgb="FFFFC7CE"/>
                </patternFill>
              </fill>
            </x14:dxf>
          </x14:cfRule>
          <x14:cfRule type="cellIs" priority="56" operator="equal" id="{B3DCD81D-B770-4DF0-8B4E-621EF7AD8492}">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0C7B12CF-7B54-49BB-A0B6-3D96491F651B}">
            <xm:f>Donnees!$E$4</xm:f>
            <x14:dxf>
              <font>
                <color rgb="FF006100"/>
              </font>
              <fill>
                <patternFill>
                  <bgColor rgb="FFC6EFCE"/>
                </patternFill>
              </fill>
            </x14:dxf>
          </x14:cfRule>
          <x14:cfRule type="cellIs" priority="50" operator="equal" id="{FCFCD4FC-D8FF-49F7-B08A-1A188A084B17}">
            <xm:f>Donnees!$E$5</xm:f>
            <x14:dxf>
              <font>
                <color rgb="FF9C0006"/>
              </font>
              <fill>
                <patternFill>
                  <bgColor rgb="FFFFC7CE"/>
                </patternFill>
              </fill>
            </x14:dxf>
          </x14:cfRule>
          <x14:cfRule type="cellIs" priority="51" operator="equal" id="{51D5AADD-8572-466C-9F84-89D6A3BA2341}">
            <xm:f>Donnees!$C$5</xm:f>
            <x14:dxf>
              <font>
                <color rgb="FF9C0006"/>
              </font>
              <fill>
                <patternFill>
                  <bgColor rgb="FFFFC7CE"/>
                </patternFill>
              </fill>
            </x14:dxf>
          </x14:cfRule>
          <x14:cfRule type="cellIs" priority="52" operator="equal" id="{74A3264B-E5D5-45D5-8746-04EC3BC65250}">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01AE3EAB-9731-434A-9D62-AA90CBBC7B4D}">
            <xm:f>Donnees!$E$4</xm:f>
            <x14:dxf>
              <font>
                <color rgb="FF006100"/>
              </font>
              <fill>
                <patternFill>
                  <bgColor rgb="FFC6EFCE"/>
                </patternFill>
              </fill>
            </x14:dxf>
          </x14:cfRule>
          <x14:cfRule type="cellIs" priority="46" operator="equal" id="{7F35532A-7B0D-4C1C-B7E5-EC1A69B21BBB}">
            <xm:f>Donnees!$E$5</xm:f>
            <x14:dxf>
              <font>
                <color rgb="FF9C0006"/>
              </font>
              <fill>
                <patternFill>
                  <bgColor rgb="FFFFC7CE"/>
                </patternFill>
              </fill>
            </x14:dxf>
          </x14:cfRule>
          <x14:cfRule type="cellIs" priority="47" operator="equal" id="{9134F602-4813-4736-B638-DD682A1A79EB}">
            <xm:f>Donnees!$C$5</xm:f>
            <x14:dxf>
              <font>
                <color rgb="FF9C0006"/>
              </font>
              <fill>
                <patternFill>
                  <bgColor rgb="FFFFC7CE"/>
                </patternFill>
              </fill>
            </x14:dxf>
          </x14:cfRule>
          <x14:cfRule type="cellIs" priority="48" operator="equal" id="{80A55CC1-3AF0-461A-8729-AB26F4D41F41}">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F655F79A-2DB7-4ED2-92C0-4E7DCFCD0AEB}">
            <xm:f>Donnees!$E$4</xm:f>
            <x14:dxf>
              <font>
                <color rgb="FF006100"/>
              </font>
              <fill>
                <patternFill>
                  <bgColor rgb="FFC6EFCE"/>
                </patternFill>
              </fill>
            </x14:dxf>
          </x14:cfRule>
          <x14:cfRule type="cellIs" priority="42" operator="equal" id="{72F7AED2-CA33-4D40-9326-7D5518377F71}">
            <xm:f>Donnees!$E$5</xm:f>
            <x14:dxf>
              <font>
                <color rgb="FF9C0006"/>
              </font>
              <fill>
                <patternFill>
                  <bgColor rgb="FFFFC7CE"/>
                </patternFill>
              </fill>
            </x14:dxf>
          </x14:cfRule>
          <x14:cfRule type="cellIs" priority="43" operator="equal" id="{EC2A82A9-F108-461E-8AEC-0D242902004A}">
            <xm:f>Donnees!$C$5</xm:f>
            <x14:dxf>
              <font>
                <color rgb="FF9C0006"/>
              </font>
              <fill>
                <patternFill>
                  <bgColor rgb="FFFFC7CE"/>
                </patternFill>
              </fill>
            </x14:dxf>
          </x14:cfRule>
          <x14:cfRule type="cellIs" priority="44" operator="equal" id="{04DE3BEC-5EEF-4F52-92A4-5D723908ACBF}">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64A0FE8E-13D8-411A-B847-F4CE8EDC8AA9}">
            <xm:f>Donnees!$E$4</xm:f>
            <x14:dxf>
              <font>
                <color rgb="FF006100"/>
              </font>
              <fill>
                <patternFill>
                  <bgColor rgb="FFC6EFCE"/>
                </patternFill>
              </fill>
            </x14:dxf>
          </x14:cfRule>
          <x14:cfRule type="cellIs" priority="38" operator="equal" id="{D1AA3414-F2A6-48D6-BBBE-8D81234F6399}">
            <xm:f>Donnees!$E$5</xm:f>
            <x14:dxf>
              <font>
                <color rgb="FF9C0006"/>
              </font>
              <fill>
                <patternFill>
                  <bgColor rgb="FFFFC7CE"/>
                </patternFill>
              </fill>
            </x14:dxf>
          </x14:cfRule>
          <x14:cfRule type="cellIs" priority="39" operator="equal" id="{E3D7D675-2779-439C-B8AC-79B8B3EB3F46}">
            <xm:f>Donnees!$C$5</xm:f>
            <x14:dxf>
              <font>
                <color rgb="FF9C0006"/>
              </font>
              <fill>
                <patternFill>
                  <bgColor rgb="FFFFC7CE"/>
                </patternFill>
              </fill>
            </x14:dxf>
          </x14:cfRule>
          <x14:cfRule type="cellIs" priority="40" operator="equal" id="{0F94B4C8-0FE9-40CA-839F-E5BD4F1EF9C5}">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7181D947-311B-4E87-A63E-F4E1DFFF663A}">
            <xm:f>Donnees!$E$4</xm:f>
            <x14:dxf>
              <font>
                <color rgb="FF006100"/>
              </font>
              <fill>
                <patternFill>
                  <bgColor rgb="FFC6EFCE"/>
                </patternFill>
              </fill>
            </x14:dxf>
          </x14:cfRule>
          <x14:cfRule type="cellIs" priority="34" operator="equal" id="{314AD4AD-1B17-4339-B7FC-297D34B66DDF}">
            <xm:f>Donnees!$E$5</xm:f>
            <x14:dxf>
              <font>
                <color rgb="FF9C0006"/>
              </font>
              <fill>
                <patternFill>
                  <bgColor rgb="FFFFC7CE"/>
                </patternFill>
              </fill>
            </x14:dxf>
          </x14:cfRule>
          <x14:cfRule type="cellIs" priority="35" operator="equal" id="{EB56AD5D-75C8-4595-8B07-07B9FE14CE5A}">
            <xm:f>Donnees!$C$5</xm:f>
            <x14:dxf>
              <font>
                <color rgb="FF9C0006"/>
              </font>
              <fill>
                <patternFill>
                  <bgColor rgb="FFFFC7CE"/>
                </patternFill>
              </fill>
            </x14:dxf>
          </x14:cfRule>
          <x14:cfRule type="cellIs" priority="36" operator="equal" id="{0FE1C94B-0DCA-4A35-B4AF-AED8B1C2B2FF}">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025DDFEC-AF51-4C01-9840-6B906B3CEE1E}">
            <xm:f>Donnees!$E$4</xm:f>
            <x14:dxf>
              <font>
                <color rgb="FF006100"/>
              </font>
              <fill>
                <patternFill>
                  <bgColor rgb="FFC6EFCE"/>
                </patternFill>
              </fill>
            </x14:dxf>
          </x14:cfRule>
          <x14:cfRule type="cellIs" priority="30" operator="equal" id="{E04E2037-F1F0-4AEE-92F9-04BEEFAFD33B}">
            <xm:f>Donnees!$E$5</xm:f>
            <x14:dxf>
              <font>
                <color rgb="FF9C0006"/>
              </font>
              <fill>
                <patternFill>
                  <bgColor rgb="FFFFC7CE"/>
                </patternFill>
              </fill>
            </x14:dxf>
          </x14:cfRule>
          <x14:cfRule type="cellIs" priority="31" operator="equal" id="{72E4A491-2139-4086-9426-D4069470BF33}">
            <xm:f>Donnees!$C$5</xm:f>
            <x14:dxf>
              <font>
                <color rgb="FF9C0006"/>
              </font>
              <fill>
                <patternFill>
                  <bgColor rgb="FFFFC7CE"/>
                </patternFill>
              </fill>
            </x14:dxf>
          </x14:cfRule>
          <x14:cfRule type="cellIs" priority="32" operator="equal" id="{78C48EFA-446F-4FEF-A979-7109B9A1A00F}">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C258F1FC-FBD0-4989-AC98-FA978BCB8C69}">
            <xm:f>Donnees!$E$4</xm:f>
            <x14:dxf>
              <font>
                <color rgb="FF006100"/>
              </font>
              <fill>
                <patternFill>
                  <bgColor rgb="FFC6EFCE"/>
                </patternFill>
              </fill>
            </x14:dxf>
          </x14:cfRule>
          <x14:cfRule type="cellIs" priority="26" operator="equal" id="{8BC84AE4-C5ED-4C06-8E9F-9BF82143B36A}">
            <xm:f>Donnees!$E$5</xm:f>
            <x14:dxf>
              <font>
                <color rgb="FF9C0006"/>
              </font>
              <fill>
                <patternFill>
                  <bgColor rgb="FFFFC7CE"/>
                </patternFill>
              </fill>
            </x14:dxf>
          </x14:cfRule>
          <x14:cfRule type="cellIs" priority="27" operator="equal" id="{89D9FBAC-51D7-4F39-AE6A-4375289DEB13}">
            <xm:f>Donnees!$C$5</xm:f>
            <x14:dxf>
              <font>
                <color rgb="FF9C0006"/>
              </font>
              <fill>
                <patternFill>
                  <bgColor rgb="FFFFC7CE"/>
                </patternFill>
              </fill>
            </x14:dxf>
          </x14:cfRule>
          <x14:cfRule type="cellIs" priority="28" operator="equal" id="{0662CF03-455A-4D49-8F0E-2257F16B9706}">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48E376D8-7A89-41A9-BD81-3C75AC25E4CF}">
            <xm:f>Donnees!$E$4</xm:f>
            <x14:dxf>
              <font>
                <color rgb="FF006100"/>
              </font>
              <fill>
                <patternFill>
                  <bgColor rgb="FFC6EFCE"/>
                </patternFill>
              </fill>
            </x14:dxf>
          </x14:cfRule>
          <x14:cfRule type="cellIs" priority="22" operator="equal" id="{E8696AE7-1AAB-44D7-BE64-4A73E628A0D6}">
            <xm:f>Donnees!$E$5</xm:f>
            <x14:dxf>
              <font>
                <color rgb="FF9C0006"/>
              </font>
              <fill>
                <patternFill>
                  <bgColor rgb="FFFFC7CE"/>
                </patternFill>
              </fill>
            </x14:dxf>
          </x14:cfRule>
          <x14:cfRule type="cellIs" priority="23" operator="equal" id="{07F9E350-21F4-48B0-9543-1190BE9F47DC}">
            <xm:f>Donnees!$C$5</xm:f>
            <x14:dxf>
              <font>
                <color rgb="FF9C0006"/>
              </font>
              <fill>
                <patternFill>
                  <bgColor rgb="FFFFC7CE"/>
                </patternFill>
              </fill>
            </x14:dxf>
          </x14:cfRule>
          <x14:cfRule type="cellIs" priority="24" operator="equal" id="{7A1255CA-58B4-414E-B026-11A17E44C50E}">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9336613F-81E7-4ECB-9FF6-09AB48A27EE0}">
            <xm:f>Donnees!$E$4</xm:f>
            <x14:dxf>
              <font>
                <color rgb="FF006100"/>
              </font>
              <fill>
                <patternFill>
                  <bgColor rgb="FFC6EFCE"/>
                </patternFill>
              </fill>
            </x14:dxf>
          </x14:cfRule>
          <x14:cfRule type="cellIs" priority="18" operator="equal" id="{A3DC3481-E311-42D5-86B0-A23964B8338F}">
            <xm:f>Donnees!$E$5</xm:f>
            <x14:dxf>
              <font>
                <color rgb="FF9C0006"/>
              </font>
              <fill>
                <patternFill>
                  <bgColor rgb="FFFFC7CE"/>
                </patternFill>
              </fill>
            </x14:dxf>
          </x14:cfRule>
          <x14:cfRule type="cellIs" priority="19" operator="equal" id="{2495FC9B-D290-47A5-9361-AD320D9A79A3}">
            <xm:f>Donnees!$C$5</xm:f>
            <x14:dxf>
              <font>
                <color rgb="FF9C0006"/>
              </font>
              <fill>
                <patternFill>
                  <bgColor rgb="FFFFC7CE"/>
                </patternFill>
              </fill>
            </x14:dxf>
          </x14:cfRule>
          <x14:cfRule type="cellIs" priority="20" operator="equal" id="{4CD81B4F-1E66-40BB-AABE-DA87DE689F7D}">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C8D61A9D-221B-4C04-9511-878C742535C2}">
            <xm:f>Donnees!$E$4</xm:f>
            <x14:dxf>
              <font>
                <color rgb="FF006100"/>
              </font>
              <fill>
                <patternFill>
                  <bgColor rgb="FFC6EFCE"/>
                </patternFill>
              </fill>
            </x14:dxf>
          </x14:cfRule>
          <x14:cfRule type="cellIs" priority="14" operator="equal" id="{1A8730C3-4E38-4ED4-AEB8-9D3397C7E161}">
            <xm:f>Donnees!$E$5</xm:f>
            <x14:dxf>
              <font>
                <color rgb="FF9C0006"/>
              </font>
              <fill>
                <patternFill>
                  <bgColor rgb="FFFFC7CE"/>
                </patternFill>
              </fill>
            </x14:dxf>
          </x14:cfRule>
          <x14:cfRule type="cellIs" priority="15" operator="equal" id="{6790DA25-297B-434C-BB5C-BE5FA9509F0E}">
            <xm:f>Donnees!$C$5</xm:f>
            <x14:dxf>
              <font>
                <color rgb="FF9C0006"/>
              </font>
              <fill>
                <patternFill>
                  <bgColor rgb="FFFFC7CE"/>
                </patternFill>
              </fill>
            </x14:dxf>
          </x14:cfRule>
          <x14:cfRule type="cellIs" priority="16" operator="equal" id="{8212DF90-4B8F-4F71-B312-B10B55D633ED}">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4F42B2CF-14F4-4434-9AC0-FCE73B7270FE}">
            <xm:f>Donnees!$E$4</xm:f>
            <x14:dxf>
              <font>
                <color rgb="FF006100"/>
              </font>
              <fill>
                <patternFill>
                  <bgColor rgb="FFC6EFCE"/>
                </patternFill>
              </fill>
            </x14:dxf>
          </x14:cfRule>
          <x14:cfRule type="cellIs" priority="10" operator="equal" id="{80BFC24F-6DDA-42A2-A5D4-50102CE4F4AF}">
            <xm:f>Donnees!$E$5</xm:f>
            <x14:dxf>
              <font>
                <color rgb="FF9C0006"/>
              </font>
              <fill>
                <patternFill>
                  <bgColor rgb="FFFFC7CE"/>
                </patternFill>
              </fill>
            </x14:dxf>
          </x14:cfRule>
          <x14:cfRule type="cellIs" priority="11" operator="equal" id="{F0ED316F-AC7D-4BAF-A863-9AAF3C92673D}">
            <xm:f>Donnees!$C$5</xm:f>
            <x14:dxf>
              <font>
                <color rgb="FF9C0006"/>
              </font>
              <fill>
                <patternFill>
                  <bgColor rgb="FFFFC7CE"/>
                </patternFill>
              </fill>
            </x14:dxf>
          </x14:cfRule>
          <x14:cfRule type="cellIs" priority="12" operator="equal" id="{5165A9BB-4F97-4F31-93AF-AAADE925A0CD}">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99EA93C1-BD5A-4D7E-ABB2-FA3C5937ECDD}">
            <xm:f>Donnees!$E$4</xm:f>
            <x14:dxf>
              <font>
                <color rgb="FF006100"/>
              </font>
              <fill>
                <patternFill>
                  <bgColor rgb="FFC6EFCE"/>
                </patternFill>
              </fill>
            </x14:dxf>
          </x14:cfRule>
          <x14:cfRule type="cellIs" priority="6" operator="equal" id="{343F382E-F1CD-456C-9CD2-31B50E5C8DFC}">
            <xm:f>Donnees!$E$5</xm:f>
            <x14:dxf>
              <font>
                <color rgb="FF9C0006"/>
              </font>
              <fill>
                <patternFill>
                  <bgColor rgb="FFFFC7CE"/>
                </patternFill>
              </fill>
            </x14:dxf>
          </x14:cfRule>
          <x14:cfRule type="cellIs" priority="7" operator="equal" id="{964303CB-3376-41C5-9073-A8DC591DE574}">
            <xm:f>Donnees!$C$5</xm:f>
            <x14:dxf>
              <font>
                <color rgb="FF9C0006"/>
              </font>
              <fill>
                <patternFill>
                  <bgColor rgb="FFFFC7CE"/>
                </patternFill>
              </fill>
            </x14:dxf>
          </x14:cfRule>
          <x14:cfRule type="cellIs" priority="8" operator="equal" id="{C8AAB9EA-D4DC-4C68-A9A8-F6A2A0E8B679}">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48BB52C9-74E9-4FB6-A92E-7A0DC54E1B3A}">
            <xm:f>Donnees!$E$4</xm:f>
            <x14:dxf>
              <font>
                <color rgb="FF006100"/>
              </font>
              <fill>
                <patternFill>
                  <bgColor rgb="FFC6EFCE"/>
                </patternFill>
              </fill>
            </x14:dxf>
          </x14:cfRule>
          <x14:cfRule type="cellIs" priority="2" operator="equal" id="{0838B1D7-968A-40D6-8FE4-4531A0917102}">
            <xm:f>Donnees!$E$5</xm:f>
            <x14:dxf>
              <font>
                <color rgb="FF9C0006"/>
              </font>
              <fill>
                <patternFill>
                  <bgColor rgb="FFFFC7CE"/>
                </patternFill>
              </fill>
            </x14:dxf>
          </x14:cfRule>
          <x14:cfRule type="cellIs" priority="3" operator="equal" id="{4C4C0487-A3DF-4035-8DE9-CBCB49DABE28}">
            <xm:f>Donnees!$C$5</xm:f>
            <x14:dxf>
              <font>
                <color rgb="FF9C0006"/>
              </font>
              <fill>
                <patternFill>
                  <bgColor rgb="FFFFC7CE"/>
                </patternFill>
              </fill>
            </x14:dxf>
          </x14:cfRule>
          <x14:cfRule type="cellIs" priority="4" operator="equal" id="{264744BD-2B86-419F-AD95-5FC52726EE1B}">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39C93D7-B2BC-4E79-B563-17CE83E37D91}">
          <x14:formula1>
            <xm:f>IF($U$21=Donnees!$A$10,Donnees!$A$16:$A$18,IF($U$21=Donnees!$A$11,Donnees!$A$23:$A$25,Donnees!$A$12))</xm:f>
          </x14:formula1>
          <xm:sqref>U23:AH23</xm:sqref>
        </x14:dataValidation>
        <x14:dataValidation type="list" allowBlank="1" showInputMessage="1" showErrorMessage="1" xr:uid="{825589B8-7033-4E8F-8A4B-C40BEFC3CAA9}">
          <x14:formula1>
            <xm:f>Donnees!$A$10:$A$11</xm:f>
          </x14:formula1>
          <xm:sqref>U21:AH21</xm:sqref>
        </x14:dataValidation>
        <x14:dataValidation type="list" allowBlank="1" showInputMessage="1" showErrorMessage="1" xr:uid="{074601DD-880C-458A-9009-BAE9B2D7868E}">
          <x14:formula1>
            <xm:f>OFFSET(Personnel!D$21,0,0,COUNTA(Personnel!D$21:D$70))</xm:f>
          </x14:formula1>
          <xm:sqref>P34:P53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630F3-0CBE-4663-9EBA-2F0501BC3071}">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G12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IF(OR(U21="",U23=""),"",VLOOKUP('G12'!$U$21,Donnees!$A$10:$G$11,2,FALSE))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IF('G12'!U21="parascolaire","",IFERROR(SUM((Q97:BX97)/4)+SUM(E75:E94)+SUM((Q97:BX97)/4)/9+SUM(E75:E94)/9,0))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IF('G12'!U21="parascolaire","",IFERROR(SUM((Q131:BX131)/4)+SUM(E109:E128)+SUM((Q131:BX131)/4)/9+SUM(E109:E128)/9,0))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IF('G12'!U21="parascolaire","",IFERROR(SUM((Q165:BX165)/4)+SUM(E143:E162)+SUM((Q165:BX165)/4)/9+SUM(E143:E162)/9,0))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IF('G12'!U21="parascolaire","",IFERROR(SUM((Q199:BX199)/4)+SUM(E177:E196)+SUM((Q199:BX199)/4)/9+SUM(E177:E196)/9,0))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IF('G12'!U21="parascolaire","",IFERROR(SUM((Q233:BX233)/4)+SUM(E211:E230)+SUM((Q233:BX233)/4)/9+SUM(E211:E230)/9,0))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IF(U21=Donnees!A11,"",IF(BR21=Donnees!C5,"",IF(AND(OR(Differentiels!Z179&gt;Differentiels!AD179,Differentiels!Z179=Differentiels!AD179),OR(Differentiels!F179&gt;Differentiels!J179,Differentiels!F179=Differentiels!J179)),"",1)))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Ti7OP3sDZnz+/jDf3Zd5I4S7nj9hC2vMaxOSI0OtUWf62Hrsreo/qUkKUFkvVPB3LxSVVwtAOsTOafIOzaAolg==" saltValue="BKA+Srrnne5CwxXWke6zCA=="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3180" priority="219">
      <formula>$O34="ASE"</formula>
    </cfRule>
    <cfRule type="expression" dxfId="3179" priority="227">
      <formula>$O34="APE"</formula>
    </cfRule>
    <cfRule type="expression" dxfId="3178" priority="228">
      <formula>$O34="EDE"</formula>
    </cfRule>
  </conditionalFormatting>
  <conditionalFormatting sqref="O75:BX94 O109:BX128">
    <cfRule type="expression" dxfId="3177" priority="220">
      <formula>AND($O75="ASE",O75&lt;&gt;"",O75&lt;&gt;"h",O75&lt;&gt;"s")</formula>
    </cfRule>
    <cfRule type="expression" dxfId="3176" priority="225">
      <formula>AND($O75="APE",O75&lt;&gt;"",O75&lt;&gt;"h",O75&lt;&gt;"s")</formula>
    </cfRule>
    <cfRule type="expression" dxfId="3175" priority="226">
      <formula>AND($O75="EDE",O75&lt;&gt;"",O75&lt;&gt;"h",O75&lt;&gt;"s")</formula>
    </cfRule>
  </conditionalFormatting>
  <conditionalFormatting sqref="U23:AH23">
    <cfRule type="expression" dxfId="3174" priority="218">
      <formula>$AJ$23="!"</formula>
    </cfRule>
  </conditionalFormatting>
  <conditionalFormatting sqref="O146:BX162 O143:X145 AY143:BX145">
    <cfRule type="expression" dxfId="3173" priority="197">
      <formula>AND($O143="ASE",O143&lt;&gt;"",O143&lt;&gt;"h",O143&lt;&gt;"s")</formula>
    </cfRule>
    <cfRule type="expression" dxfId="3172" priority="200">
      <formula>AND($O143="APE",O143&lt;&gt;"",O143&lt;&gt;"h",O143&lt;&gt;"s")</formula>
    </cfRule>
    <cfRule type="expression" dxfId="3171" priority="201">
      <formula>AND($O143="EDE",O143&lt;&gt;"",O143&lt;&gt;"h",O143&lt;&gt;"s")</formula>
    </cfRule>
  </conditionalFormatting>
  <conditionalFormatting sqref="O180:BX196 O177:Y179 AZ177:BX179">
    <cfRule type="expression" dxfId="3170" priority="186">
      <formula>AND($O177="ASE",O177&lt;&gt;"",O177&lt;&gt;"h",O177&lt;&gt;"s")</formula>
    </cfRule>
    <cfRule type="expression" dxfId="3169" priority="189">
      <formula>AND($O177="APE",O177&lt;&gt;"",O177&lt;&gt;"h",O177&lt;&gt;"s")</formula>
    </cfRule>
    <cfRule type="expression" dxfId="3168" priority="190">
      <formula>AND($O177="EDE",O177&lt;&gt;"",O177&lt;&gt;"h",O177&lt;&gt;"s")</formula>
    </cfRule>
  </conditionalFormatting>
  <conditionalFormatting sqref="O214:BX230 O211:Y213 AZ211:BX213">
    <cfRule type="expression" dxfId="3167" priority="175">
      <formula>AND($O211="ASE",O211&lt;&gt;"",O211&lt;&gt;"h",O211&lt;&gt;"s")</formula>
    </cfRule>
    <cfRule type="expression" dxfId="3166" priority="178">
      <formula>AND($O211="APE",O211&lt;&gt;"",O211&lt;&gt;"h",O211&lt;&gt;"s")</formula>
    </cfRule>
    <cfRule type="expression" dxfId="3165" priority="179">
      <formula>AND($O211="EDE",O211&lt;&gt;"",O211&lt;&gt;"h",O211&lt;&gt;"s")</formula>
    </cfRule>
  </conditionalFormatting>
  <conditionalFormatting sqref="Y143:AX145">
    <cfRule type="expression" dxfId="3164" priority="167">
      <formula>AND($O143="ASE",Y143&lt;&gt;"",Y143&lt;&gt;"h",Y143&lt;&gt;"s")</formula>
    </cfRule>
    <cfRule type="expression" dxfId="3163" priority="168">
      <formula>AND($O143="APE",Y143&lt;&gt;"",Y143&lt;&gt;"h",Y143&lt;&gt;"s")</formula>
    </cfRule>
    <cfRule type="expression" dxfId="3162" priority="169">
      <formula>AND($O143="EDE",Y143&lt;&gt;"",Y143&lt;&gt;"h",Y143&lt;&gt;"s")</formula>
    </cfRule>
  </conditionalFormatting>
  <conditionalFormatting sqref="Z177:AY179">
    <cfRule type="expression" dxfId="3161" priority="164">
      <formula>AND($O177="ASE",Z177&lt;&gt;"",Z177&lt;&gt;"h",Z177&lt;&gt;"s")</formula>
    </cfRule>
    <cfRule type="expression" dxfId="3160" priority="165">
      <formula>AND($O177="APE",Z177&lt;&gt;"",Z177&lt;&gt;"h",Z177&lt;&gt;"s")</formula>
    </cfRule>
    <cfRule type="expression" dxfId="3159" priority="166">
      <formula>AND($O177="EDE",Z177&lt;&gt;"",Z177&lt;&gt;"h",Z177&lt;&gt;"s")</formula>
    </cfRule>
  </conditionalFormatting>
  <conditionalFormatting sqref="Z211:AY213">
    <cfRule type="expression" dxfId="3158" priority="161">
      <formula>AND($O211="ASE",Z211&lt;&gt;"",Z211&lt;&gt;"h",Z211&lt;&gt;"s")</formula>
    </cfRule>
    <cfRule type="expression" dxfId="3157" priority="162">
      <formula>AND($O211="APE",Z211&lt;&gt;"",Z211&lt;&gt;"h",Z211&lt;&gt;"s")</formula>
    </cfRule>
    <cfRule type="expression" dxfId="3156" priority="163">
      <formula>AND($O211="EDE",Z211&lt;&gt;"",Z211&lt;&gt;"h",Z211&lt;&gt;"s")</formula>
    </cfRule>
  </conditionalFormatting>
  <conditionalFormatting sqref="BS63:BW67">
    <cfRule type="cellIs" dxfId="3155" priority="101" operator="greaterThan">
      <formula>$U$27</formula>
    </cfRule>
  </conditionalFormatting>
  <conditionalFormatting sqref="CD23">
    <cfRule type="cellIs" dxfId="3154"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1BC20CE1-977B-42F5-BA0F-CFDCFC8343D8}">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C1ACE2A4-C919-4BAC-85AF-457318319BE2}">
      <formula1>"1,h,s"</formula1>
    </dataValidation>
    <dataValidation type="whole" allowBlank="1" showInputMessage="1" showErrorMessage="1" sqref="U27" xr:uid="{1F732686-E233-4F1D-9601-BD3091721EE0}">
      <formula1>0</formula1>
      <formula2>500</formula2>
    </dataValidation>
    <dataValidation type="whole" allowBlank="1" showInputMessage="1" showErrorMessage="1" sqref="BK17:BT17" xr:uid="{3B9F808A-C8A2-4EC2-B2A3-F6F1F67A5B08}">
      <formula1>0</formula1>
      <formula2>20</formula2>
    </dataValidation>
    <dataValidation type="date" allowBlank="1" showInputMessage="1" showErrorMessage="1" errorTitle="Merci de renseigner une date" sqref="BL13:BO16 BQ13:BR16" xr:uid="{53332472-18A8-44C9-91F9-0A474830DE76}">
      <formula1>14611</formula1>
      <formula2>219512</formula2>
    </dataValidation>
    <dataValidation showInputMessage="1" showErrorMessage="1" sqref="U13:U17 V13:AI16" xr:uid="{9786A85D-93F4-4AA5-8F84-CBC29D238339}"/>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5EA064EE-F359-47D6-B1C5-6C9EACAA5C7D}">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760CC2BF-B332-4E21-9296-9685A7D1C117}">
            <xm:f>$U$21=Donnees!$A$11</xm:f>
            <x14:dxf>
              <fill>
                <patternFill>
                  <bgColor rgb="FFFFFFCC"/>
                </patternFill>
              </fill>
            </x14:dxf>
          </x14:cfRule>
          <x14:cfRule type="expression" priority="230" id="{B6DD509F-D378-4DE6-AE3E-010D19AD9214}">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EAB1D6D8-8CFF-4CB8-AD14-6B6FC443C27F}">
            <xm:f>$U$21=Donnees!$A$11</xm:f>
            <x14:dxf>
              <fill>
                <patternFill>
                  <bgColor rgb="FFFFFFCC"/>
                </patternFill>
              </fill>
            </x14:dxf>
          </x14:cfRule>
          <x14:cfRule type="expression" priority="224" id="{9B58CBAF-F096-4F03-953A-815923B1C7DC}">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68B8C6ED-0B68-4BAB-8A8E-B3C1004CC130}">
            <xm:f>Donnees!$C$5</xm:f>
            <x14:dxf>
              <font>
                <color rgb="FF9C0006"/>
              </font>
              <fill>
                <patternFill>
                  <bgColor rgb="FFFFC7CE"/>
                </patternFill>
              </fill>
            </x14:dxf>
          </x14:cfRule>
          <x14:cfRule type="cellIs" priority="216" operator="equal" id="{AD9F8F02-FBEB-4292-BC8B-1D9D58B732AC}">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0A72D50D-76CE-4D2F-B30E-B03979E8E74C}">
            <xm:f>Donnees!$C$5</xm:f>
            <x14:dxf>
              <font>
                <color rgb="FF9C0006"/>
              </font>
              <fill>
                <patternFill>
                  <bgColor rgb="FFFFC7CE"/>
                </patternFill>
              </fill>
            </x14:dxf>
          </x14:cfRule>
          <x14:cfRule type="cellIs" priority="222" operator="equal" id="{A6ADFC1F-6507-43DE-96F5-DFC27744A376}">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EE647D58-E2C9-41CD-8802-1D9E8B942836}">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48B74B59-8B9E-4848-B9E8-38BBF0B83154}">
            <xm:f>Donnees!$C$5</xm:f>
            <x14:dxf>
              <font>
                <color rgb="FF9C0006"/>
              </font>
              <fill>
                <patternFill>
                  <bgColor rgb="FFFFC7CE"/>
                </patternFill>
              </fill>
            </x14:dxf>
          </x14:cfRule>
          <x14:cfRule type="cellIs" priority="215" operator="equal" id="{F3B58DF5-AAD4-4EB4-81D8-BCAF7D8BBB31}">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B8DF1A08-81EB-40D4-97C1-C6ADB05A7A01}">
            <xm:f>$U$21=Donnees!$A$11</xm:f>
            <x14:dxf>
              <fill>
                <patternFill>
                  <bgColor rgb="FFFFFFCC"/>
                </patternFill>
              </fill>
            </x14:dxf>
          </x14:cfRule>
          <x14:cfRule type="expression" priority="211" id="{C3C7EA83-139A-4FDA-B348-62C917C91DA5}">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F1498D9B-917D-4120-82AD-526B86D2CB89}">
            <xm:f>Donnees!$C$5</xm:f>
            <x14:dxf>
              <font>
                <color rgb="FF9C0006"/>
              </font>
              <fill>
                <patternFill>
                  <bgColor rgb="FFFFC7CE"/>
                </patternFill>
              </fill>
            </x14:dxf>
          </x14:cfRule>
          <x14:cfRule type="cellIs" priority="207" operator="equal" id="{51CA7AEF-52AE-4C77-8B06-2E9576F7CD81}">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065B86A4-276E-437E-8CC2-CF9FFDE372B2}">
            <xm:f>Donnees!$C$5</xm:f>
            <x14:dxf>
              <font>
                <color rgb="FF9C0006"/>
              </font>
              <fill>
                <patternFill>
                  <bgColor rgb="FFFFC7CE"/>
                </patternFill>
              </fill>
            </x14:dxf>
          </x14:cfRule>
          <x14:cfRule type="cellIs" priority="209" operator="equal" id="{17FDA939-EB58-41CF-825A-D2F934976FA8}">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57EF1290-BA1C-4B69-8A77-6B38152D6AB9}">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F92FB787-4ECF-4BAD-8360-85A4E789A6FA}">
            <xm:f>$U$21=Donnees!$A$11</xm:f>
            <x14:dxf>
              <fill>
                <patternFill>
                  <bgColor rgb="FFFFFFCC"/>
                </patternFill>
              </fill>
            </x14:dxf>
          </x14:cfRule>
          <x14:cfRule type="expression" priority="203" id="{006D12A5-F33E-495F-8C02-D41E28E9BC7B}">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DE00FC63-D057-4141-97E0-E74F498C3360}">
            <xm:f>Donnees!$C$5</xm:f>
            <x14:dxf>
              <font>
                <color rgb="FF9C0006"/>
              </font>
              <fill>
                <patternFill>
                  <bgColor rgb="FFFFC7CE"/>
                </patternFill>
              </fill>
            </x14:dxf>
          </x14:cfRule>
          <x14:cfRule type="cellIs" priority="196" operator="equal" id="{B1B2A2E4-DCED-488A-8D49-EB4AFF67B24D}">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5C0A570A-47F6-487F-898D-F45E850D9348}">
            <xm:f>Donnees!$C$5</xm:f>
            <x14:dxf>
              <font>
                <color rgb="FF9C0006"/>
              </font>
              <fill>
                <patternFill>
                  <bgColor rgb="FFFFC7CE"/>
                </patternFill>
              </fill>
            </x14:dxf>
          </x14:cfRule>
          <x14:cfRule type="cellIs" priority="199" operator="equal" id="{4B1FE219-2F8E-452A-8C80-F1EFA5B157E8}">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D2A9E0F1-8A23-48C9-B6F3-1B18A0CFE1AA}">
            <xm:f>$U$21=Donnees!$A$11</xm:f>
            <x14:dxf>
              <fill>
                <patternFill>
                  <bgColor rgb="FFFFFFCC"/>
                </patternFill>
              </fill>
            </x14:dxf>
          </x14:cfRule>
          <x14:cfRule type="expression" priority="205" id="{AA772491-D87E-4417-BA0C-91AD6783941E}">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F1251D35-D1EF-499D-A06F-709DCC9AC52B}">
            <xm:f>$U$21=Donnees!$A$11</xm:f>
            <x14:dxf>
              <fill>
                <patternFill>
                  <bgColor rgb="FFFFFFCC"/>
                </patternFill>
              </fill>
            </x14:dxf>
          </x14:cfRule>
          <x14:cfRule type="expression" priority="192" id="{5B6F2302-1475-4373-801E-DEF315BCFE8B}">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95E61AFC-4891-4E49-8774-555A5E65C8FA}">
            <xm:f>Donnees!$C$5</xm:f>
            <x14:dxf>
              <font>
                <color rgb="FF9C0006"/>
              </font>
              <fill>
                <patternFill>
                  <bgColor rgb="FFFFC7CE"/>
                </patternFill>
              </fill>
            </x14:dxf>
          </x14:cfRule>
          <x14:cfRule type="cellIs" priority="185" operator="equal" id="{74CC7E0E-A51D-41A1-8197-DE393963899F}">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D9709E9F-0DA7-4369-9568-407067995751}">
            <xm:f>Donnees!$C$5</xm:f>
            <x14:dxf>
              <font>
                <color rgb="FF9C0006"/>
              </font>
              <fill>
                <patternFill>
                  <bgColor rgb="FFFFC7CE"/>
                </patternFill>
              </fill>
            </x14:dxf>
          </x14:cfRule>
          <x14:cfRule type="cellIs" priority="188" operator="equal" id="{A8BDE0AB-AB09-4E00-B5ED-04027A7FD3A7}">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2E11B576-BBB9-4B8C-A487-2A561BB5112F}">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D3C387DA-A547-4FB3-9970-C28D54804FE3}">
            <xm:f>$U$21=Donnees!$A$11</xm:f>
            <x14:dxf>
              <fill>
                <patternFill>
                  <bgColor rgb="FFFFFFCC"/>
                </patternFill>
              </fill>
            </x14:dxf>
          </x14:cfRule>
          <x14:cfRule type="expression" priority="181" id="{4D88622B-4FD7-4D46-BDDF-C54D7AFC9672}">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CA516EDC-8165-478C-B824-3922EE1B1754}">
            <xm:f>Donnees!$C$5</xm:f>
            <x14:dxf>
              <font>
                <color rgb="FF9C0006"/>
              </font>
              <fill>
                <patternFill>
                  <bgColor rgb="FFFFC7CE"/>
                </patternFill>
              </fill>
            </x14:dxf>
          </x14:cfRule>
          <x14:cfRule type="cellIs" priority="174" operator="equal" id="{08CB4E22-4AA9-4A9E-A8B8-5C04E0A51257}">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4F85E5FD-A2F8-4A14-A3CD-79D684B96AA6}">
            <xm:f>Donnees!$C$5</xm:f>
            <x14:dxf>
              <font>
                <color rgb="FF9C0006"/>
              </font>
              <fill>
                <patternFill>
                  <bgColor rgb="FFFFC7CE"/>
                </patternFill>
              </fill>
            </x14:dxf>
          </x14:cfRule>
          <x14:cfRule type="cellIs" priority="177" operator="equal" id="{B69E18E7-D705-411B-92C6-89C64FEA1996}">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AA5120EE-5F5F-4E36-9BC0-8AF5CD5783DC}">
            <xm:f>$U$21=Donnees!$A$11</xm:f>
            <x14:dxf>
              <fill>
                <patternFill>
                  <bgColor rgb="FFFFFFCC"/>
                </patternFill>
              </fill>
            </x14:dxf>
          </x14:cfRule>
          <x14:cfRule type="expression" priority="183" id="{43322DF2-872A-4633-8BB4-0BAF51EC04A3}">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283FC95A-0245-45A9-8A0D-1D2ACE27FECD}">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4C4A49F0-F99F-4937-9D85-1298698D62CA}">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334AC65E-580E-47B2-8C0F-B051C1B289E5}">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56E2171A-628C-4E17-9E7B-8EDC3C553BBA}">
            <xm:f>$U$21=Donnees!$A$11</xm:f>
            <x14:dxf>
              <fill>
                <patternFill>
                  <bgColor rgb="FFFFFFCC"/>
                </patternFill>
              </fill>
            </x14:dxf>
          </x14:cfRule>
          <x14:cfRule type="expression" priority="160" id="{A8275FA6-1EB7-4FB3-A805-49E361F0BF25}">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99A784BB-5DF7-46EB-B0FF-990B94F81591}">
            <xm:f>Donnees!$C$5</xm:f>
            <x14:dxf>
              <font>
                <color rgb="FF9C0006"/>
              </font>
              <fill>
                <patternFill>
                  <bgColor rgb="FFFFC7CE"/>
                </patternFill>
              </fill>
            </x14:dxf>
          </x14:cfRule>
          <x14:cfRule type="cellIs" priority="158" operator="equal" id="{3B40E09A-3CD7-4A7E-97BE-491BF85BCC03}">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9377AD10-0677-49A1-896B-DABB79AF473C}">
            <xm:f>$U$21=Donnees!$A$11</xm:f>
            <x14:dxf>
              <fill>
                <patternFill>
                  <bgColor rgb="FFFFFFCC"/>
                </patternFill>
              </fill>
            </x14:dxf>
          </x14:cfRule>
          <x14:cfRule type="expression" priority="156" id="{7ECF6BCC-5085-43EF-ABBD-189B520CBEE4}">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8C92140F-EF6C-4F13-9AD1-BA878EFD1E29}">
            <xm:f>Donnees!$C$5</xm:f>
            <x14:dxf>
              <font>
                <color rgb="FF9C0006"/>
              </font>
              <fill>
                <patternFill>
                  <bgColor rgb="FFFFC7CE"/>
                </patternFill>
              </fill>
            </x14:dxf>
          </x14:cfRule>
          <x14:cfRule type="cellIs" priority="154" operator="equal" id="{C13EB4D6-7559-4970-98BD-B996342B881A}">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95F8A670-C552-4023-B232-D9EC3FE5CFF1}">
            <xm:f>$U$21=Donnees!$A$11</xm:f>
            <x14:dxf>
              <fill>
                <patternFill>
                  <bgColor rgb="FFFFFFCC"/>
                </patternFill>
              </fill>
            </x14:dxf>
          </x14:cfRule>
          <x14:cfRule type="expression" priority="152" id="{826287DB-ECCA-4320-8551-317E90B9CDB9}">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FE537FD3-08E9-4B2E-927A-4B4B4EA641A1}">
            <xm:f>Donnees!$C$5</xm:f>
            <x14:dxf>
              <font>
                <color rgb="FF9C0006"/>
              </font>
              <fill>
                <patternFill>
                  <bgColor rgb="FFFFC7CE"/>
                </patternFill>
              </fill>
            </x14:dxf>
          </x14:cfRule>
          <x14:cfRule type="cellIs" priority="150" operator="equal" id="{153C821D-6FC9-4FF9-A3EC-1E7E8E54DAC5}">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E514A3FC-04DD-4D87-A1DE-F569B16473FE}">
            <xm:f>$U$21=Donnees!$A$11</xm:f>
            <x14:dxf>
              <fill>
                <patternFill>
                  <bgColor rgb="FFFFFFCC"/>
                </patternFill>
              </fill>
            </x14:dxf>
          </x14:cfRule>
          <x14:cfRule type="expression" priority="148" id="{4B0036DF-DB82-4E83-98F9-15C24B12F915}">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DF42400E-0CC2-4B3A-8327-FB90424C88A6}">
            <xm:f>Donnees!$C$5</xm:f>
            <x14:dxf>
              <font>
                <color rgb="FF9C0006"/>
              </font>
              <fill>
                <patternFill>
                  <bgColor rgb="FFFFC7CE"/>
                </patternFill>
              </fill>
            </x14:dxf>
          </x14:cfRule>
          <x14:cfRule type="cellIs" priority="146" operator="equal" id="{836EF7F2-68BF-4FB4-A3D2-FE0456B630DA}">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8ADFB366-FE2B-4F01-AE99-19C95B19BB27}">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6BD4BA64-DB97-4C99-8E98-B64F65FCC485}">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45F004A6-E043-40D5-AE20-E51C697605C5}">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E1ED7928-33B2-4D9B-B78F-4F4C6DA29F11}">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5B771CFF-C907-4629-8254-466CC1643FF5}">
            <xm:f>$U$21=Donnees!$A$11</xm:f>
            <x14:dxf>
              <fill>
                <patternFill>
                  <bgColor rgb="FFFFFFCC"/>
                </patternFill>
              </fill>
            </x14:dxf>
          </x14:cfRule>
          <x14:cfRule type="expression" priority="140" id="{A47C31F9-164C-44F8-85E3-17CC4B7C6846}">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8725165C-3D5B-4E45-9900-B32718EA8F84}">
            <xm:f>Donnees!$C$5</xm:f>
            <x14:dxf>
              <font>
                <color rgb="FF9C0006"/>
              </font>
              <fill>
                <patternFill>
                  <bgColor rgb="FFFFC7CE"/>
                </patternFill>
              </fill>
            </x14:dxf>
          </x14:cfRule>
          <x14:cfRule type="cellIs" priority="138" operator="equal" id="{FD5D0591-1CAD-4506-9F2D-ABD62198914C}">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940D7485-F020-4878-A24F-BA567EB29E2F}">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D586BA44-0BC5-4CB6-AE21-47B147C33704}">
            <xm:f>$U$21=Donnees!$A$11</xm:f>
            <x14:dxf>
              <fill>
                <patternFill>
                  <bgColor rgb="FFFFFFCC"/>
                </patternFill>
              </fill>
            </x14:dxf>
          </x14:cfRule>
          <x14:cfRule type="expression" priority="135" id="{EF98651E-1264-47CF-A5A6-78728F4AB554}">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77BF4C6D-5305-4A2B-9E8A-D75E0D55CD7D}">
            <xm:f>Donnees!$C$5</xm:f>
            <x14:dxf>
              <font>
                <color rgb="FF9C0006"/>
              </font>
              <fill>
                <patternFill>
                  <bgColor rgb="FFFFC7CE"/>
                </patternFill>
              </fill>
            </x14:dxf>
          </x14:cfRule>
          <x14:cfRule type="cellIs" priority="133" operator="equal" id="{DB5F4858-9AB6-4B0A-A406-A7005C7CC563}">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527A60B9-BB19-47EC-8678-54979DED7BEB}">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0B131DCD-4211-4379-8DAB-D531381116FE}">
            <xm:f>$U$21=Donnees!$A$11</xm:f>
            <x14:dxf>
              <fill>
                <patternFill>
                  <bgColor rgb="FFFFFFCC"/>
                </patternFill>
              </fill>
            </x14:dxf>
          </x14:cfRule>
          <x14:cfRule type="expression" priority="130" id="{3314241F-067A-4429-9B7C-24660C1D62A0}">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E2C80365-67A7-4BC4-BFF6-841CA192866B}">
            <xm:f>Donnees!$C$5</xm:f>
            <x14:dxf>
              <font>
                <color rgb="FF9C0006"/>
              </font>
              <fill>
                <patternFill>
                  <bgColor rgb="FFFFC7CE"/>
                </patternFill>
              </fill>
            </x14:dxf>
          </x14:cfRule>
          <x14:cfRule type="cellIs" priority="128" operator="equal" id="{0C1EC468-1226-4758-8951-63C69FCC0227}">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2FD26A8E-AC54-4B1E-BD68-2F30695FAB7E}">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8F53B06D-5674-4D39-8081-9EAECE27AE66}">
            <xm:f>$U$21=Donnees!$A$11</xm:f>
            <x14:dxf>
              <fill>
                <patternFill>
                  <bgColor rgb="FFFFFFCC"/>
                </patternFill>
              </fill>
            </x14:dxf>
          </x14:cfRule>
          <x14:cfRule type="expression" priority="125" id="{B81C4FC8-F416-4E3E-883B-CE420B348B6F}">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FC8815DA-A701-4947-986B-D29A7F00129D}">
            <xm:f>Donnees!$C$5</xm:f>
            <x14:dxf>
              <font>
                <color rgb="FF9C0006"/>
              </font>
              <fill>
                <patternFill>
                  <bgColor rgb="FFFFC7CE"/>
                </patternFill>
              </fill>
            </x14:dxf>
          </x14:cfRule>
          <x14:cfRule type="cellIs" priority="123" operator="equal" id="{7235FB92-109C-4589-9C84-FFB9BAE5534C}">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21604FA6-83F7-4786-9877-738CB2E47553}">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30864C11-ACB4-49A8-81BA-5C47A91DD8F4}">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EC666A87-9CE2-4C1A-97F8-0CEA60051B3B}">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806EB71F-84AB-4469-B16E-CF2B48D39B63}">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75281D33-3754-42BF-8E04-2AC87508135E}">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BB4CD070-D676-4FE6-BA5F-093A6EBF5EBA}">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CC18BA95-610D-4A58-81C8-8C1D7F86C63B}">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D165899A-F1A0-4682-962F-CD7F2C7F1F94}">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B5FFF34F-1066-4BEE-A71C-8C101AC4C238}">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E6F5125F-49DA-4FBE-986C-333D571BA687}">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E374FA87-22A0-47EE-80B9-3E6D987BB8C8}">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35FD29BD-8B6F-4086-8F62-F424EC133432}">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62817E10-97A2-4843-A066-6027F52D108F}">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7317D5BF-7FD3-4510-8B34-3F6B79EA910B}">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31AA0F1D-1B61-4541-AF7F-0566C8995BA5}">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52F5FD19-919D-40C4-BFE8-C7E15F803431}">
            <xm:f>$U$21=Donnees!$A$11</xm:f>
            <x14:dxf>
              <fill>
                <patternFill>
                  <bgColor rgb="FFFFFFCC"/>
                </patternFill>
              </fill>
            </x14:dxf>
          </x14:cfRule>
          <x14:cfRule type="expression" priority="106" id="{EC02CBE6-2D73-4AFF-99A0-345ACAEAD8FA}">
            <xm:f>$U$21=Donnees!$A$10</xm:f>
            <x14:dxf>
              <fill>
                <patternFill>
                  <bgColor theme="6" tint="0.79998168889431442"/>
                </patternFill>
              </fill>
            </x14:dxf>
          </x14:cfRule>
          <xm:sqref>Q74:BX74</xm:sqref>
        </x14:conditionalFormatting>
        <x14:conditionalFormatting xmlns:xm="http://schemas.microsoft.com/office/excel/2006/main">
          <x14:cfRule type="expression" priority="102" id="{0C2B0007-22AF-4E58-B149-199D806690F2}">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DD524E3E-4FBB-4C62-ADEB-523F75885F36}">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C800678C-AB39-4EB2-971E-E5179AF4479B}">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77D7E3F9-F45E-46EF-94A7-116B6FA7AC69}">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2765DF57-04C2-45DB-A858-121851E2F054}">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8AB0DD35-9252-4B03-ACFD-C65FEE7BEE45}">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9BA93C17-2836-4997-AC95-FB33B13724CB}">
            <xm:f>Donnees!$C$5</xm:f>
            <x14:dxf>
              <font>
                <color rgb="FF9C0006"/>
              </font>
              <fill>
                <patternFill>
                  <bgColor rgb="FFFFC7CE"/>
                </patternFill>
              </fill>
            </x14:dxf>
          </x14:cfRule>
          <x14:cfRule type="cellIs" priority="100" operator="equal" id="{A939F47F-D65F-4011-A56E-A2CEABFE1602}">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732DB4F8-8A72-47EC-BD62-D0CDCD6E4C6E}">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F227B533-2ED1-4325-A328-DE24F01BD154}">
            <xm:f>Donnees!$E$4</xm:f>
            <x14:dxf>
              <font>
                <color rgb="FF006100"/>
              </font>
              <fill>
                <patternFill>
                  <bgColor rgb="FFC6EFCE"/>
                </patternFill>
              </fill>
            </x14:dxf>
          </x14:cfRule>
          <x14:cfRule type="cellIs" priority="94" operator="equal" id="{0E60BA4A-D81E-4757-A0E7-9F4C5EC39C9C}">
            <xm:f>Donnees!$E$5</xm:f>
            <x14:dxf>
              <font>
                <color rgb="FF9C0006"/>
              </font>
              <fill>
                <patternFill>
                  <bgColor rgb="FFFFC7CE"/>
                </patternFill>
              </fill>
            </x14:dxf>
          </x14:cfRule>
          <x14:cfRule type="cellIs" priority="95" operator="equal" id="{5115A71F-6F79-432A-9D6B-2B51149F1D08}">
            <xm:f>Donnees!$C$5</xm:f>
            <x14:dxf>
              <font>
                <color rgb="FF9C0006"/>
              </font>
              <fill>
                <patternFill>
                  <bgColor rgb="FFFFC7CE"/>
                </patternFill>
              </fill>
            </x14:dxf>
          </x14:cfRule>
          <x14:cfRule type="cellIs" priority="96" operator="equal" id="{895A0480-FC42-430C-83D4-8C5D8DE0C00A}">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178BB5A8-48E4-4B44-A769-5AD48DBC90B4}">
            <xm:f>Donnees!$E$4</xm:f>
            <x14:dxf>
              <font>
                <color rgb="FF006100"/>
              </font>
              <fill>
                <patternFill>
                  <bgColor rgb="FFC6EFCE"/>
                </patternFill>
              </fill>
            </x14:dxf>
          </x14:cfRule>
          <x14:cfRule type="cellIs" priority="90" operator="equal" id="{5407B81A-6432-4792-9936-6CCB8747FB0A}">
            <xm:f>Donnees!$E$5</xm:f>
            <x14:dxf>
              <font>
                <color rgb="FF9C0006"/>
              </font>
              <fill>
                <patternFill>
                  <bgColor rgb="FFFFC7CE"/>
                </patternFill>
              </fill>
            </x14:dxf>
          </x14:cfRule>
          <x14:cfRule type="cellIs" priority="91" operator="equal" id="{52BE886D-5DB9-46AF-A6B0-917E80A1FE3C}">
            <xm:f>Donnees!$C$5</xm:f>
            <x14:dxf>
              <font>
                <color rgb="FF9C0006"/>
              </font>
              <fill>
                <patternFill>
                  <bgColor rgb="FFFFC7CE"/>
                </patternFill>
              </fill>
            </x14:dxf>
          </x14:cfRule>
          <x14:cfRule type="cellIs" priority="92" operator="equal" id="{A35CEC7C-D008-4C67-8007-6AD4921D8E7D}">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705B5E3F-5A52-4F9E-A174-50325FF8B02D}">
            <xm:f>Donnees!$E$4</xm:f>
            <x14:dxf>
              <font>
                <color rgb="FF006100"/>
              </font>
              <fill>
                <patternFill>
                  <bgColor rgb="FFC6EFCE"/>
                </patternFill>
              </fill>
            </x14:dxf>
          </x14:cfRule>
          <x14:cfRule type="cellIs" priority="86" operator="equal" id="{1C20087A-5E9F-441F-9CF5-CC8693995046}">
            <xm:f>Donnees!$E$5</xm:f>
            <x14:dxf>
              <font>
                <color rgb="FF9C0006"/>
              </font>
              <fill>
                <patternFill>
                  <bgColor rgb="FFFFC7CE"/>
                </patternFill>
              </fill>
            </x14:dxf>
          </x14:cfRule>
          <x14:cfRule type="cellIs" priority="87" operator="equal" id="{39895946-FDC5-4570-BC2B-BD6A5966ED40}">
            <xm:f>Donnees!$C$5</xm:f>
            <x14:dxf>
              <font>
                <color rgb="FF9C0006"/>
              </font>
              <fill>
                <patternFill>
                  <bgColor rgb="FFFFC7CE"/>
                </patternFill>
              </fill>
            </x14:dxf>
          </x14:cfRule>
          <x14:cfRule type="cellIs" priority="88" operator="equal" id="{162235D6-FF9F-42A5-955D-6A945E83360D}">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A07437F3-009C-466B-A173-E0B4D4828919}">
            <xm:f>Donnees!$E$4</xm:f>
            <x14:dxf>
              <font>
                <color rgb="FF006100"/>
              </font>
              <fill>
                <patternFill>
                  <bgColor rgb="FFC6EFCE"/>
                </patternFill>
              </fill>
            </x14:dxf>
          </x14:cfRule>
          <x14:cfRule type="cellIs" priority="82" operator="equal" id="{490E273E-3509-4F5A-9D56-6610594BC726}">
            <xm:f>Donnees!$E$5</xm:f>
            <x14:dxf>
              <font>
                <color rgb="FF9C0006"/>
              </font>
              <fill>
                <patternFill>
                  <bgColor rgb="FFFFC7CE"/>
                </patternFill>
              </fill>
            </x14:dxf>
          </x14:cfRule>
          <x14:cfRule type="cellIs" priority="83" operator="equal" id="{2FF17154-A195-427E-A26C-2CCD545C1DB6}">
            <xm:f>Donnees!$C$5</xm:f>
            <x14:dxf>
              <font>
                <color rgb="FF9C0006"/>
              </font>
              <fill>
                <patternFill>
                  <bgColor rgb="FFFFC7CE"/>
                </patternFill>
              </fill>
            </x14:dxf>
          </x14:cfRule>
          <x14:cfRule type="cellIs" priority="84" operator="equal" id="{65E06657-C586-4611-90BA-D2A50A918DF0}">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656C5A94-A4F4-4856-A965-228E82DD045B}">
            <xm:f>Donnees!$E$4</xm:f>
            <x14:dxf>
              <font>
                <color rgb="FF006100"/>
              </font>
              <fill>
                <patternFill>
                  <bgColor rgb="FFC6EFCE"/>
                </patternFill>
              </fill>
            </x14:dxf>
          </x14:cfRule>
          <x14:cfRule type="cellIs" priority="78" operator="equal" id="{12A712FF-282B-468B-8530-EB672E26CC8D}">
            <xm:f>Donnees!$E$5</xm:f>
            <x14:dxf>
              <font>
                <color rgb="FF9C0006"/>
              </font>
              <fill>
                <patternFill>
                  <bgColor rgb="FFFFC7CE"/>
                </patternFill>
              </fill>
            </x14:dxf>
          </x14:cfRule>
          <x14:cfRule type="cellIs" priority="79" operator="equal" id="{21A6241E-1D70-479A-8BC4-7D3E05591DC5}">
            <xm:f>Donnees!$C$5</xm:f>
            <x14:dxf>
              <font>
                <color rgb="FF9C0006"/>
              </font>
              <fill>
                <patternFill>
                  <bgColor rgb="FFFFC7CE"/>
                </patternFill>
              </fill>
            </x14:dxf>
          </x14:cfRule>
          <x14:cfRule type="cellIs" priority="80" operator="equal" id="{8F2D9F52-9FAA-4753-8E66-F07E54446619}">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F53F3C06-5F56-4E5E-ABD9-F6F960D152A9}">
            <xm:f>Donnees!$E$4</xm:f>
            <x14:dxf>
              <font>
                <color rgb="FF006100"/>
              </font>
              <fill>
                <patternFill>
                  <bgColor rgb="FFC6EFCE"/>
                </patternFill>
              </fill>
            </x14:dxf>
          </x14:cfRule>
          <x14:cfRule type="cellIs" priority="74" operator="equal" id="{0A7E7457-36FA-4807-8A0B-0A9601E1A0CA}">
            <xm:f>Donnees!$E$5</xm:f>
            <x14:dxf>
              <font>
                <color rgb="FF9C0006"/>
              </font>
              <fill>
                <patternFill>
                  <bgColor rgb="FFFFC7CE"/>
                </patternFill>
              </fill>
            </x14:dxf>
          </x14:cfRule>
          <x14:cfRule type="cellIs" priority="75" operator="equal" id="{83501F1D-47B8-468C-B4E1-4B93FBD4B722}">
            <xm:f>Donnees!$C$5</xm:f>
            <x14:dxf>
              <font>
                <color rgb="FF9C0006"/>
              </font>
              <fill>
                <patternFill>
                  <bgColor rgb="FFFFC7CE"/>
                </patternFill>
              </fill>
            </x14:dxf>
          </x14:cfRule>
          <x14:cfRule type="cellIs" priority="76" operator="equal" id="{60C610F1-B721-4AF1-A1CF-DEAD9FD72DD8}">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E20DA587-2432-486A-823F-0CCA9DACF5DB}">
            <xm:f>Donnees!$E$4</xm:f>
            <x14:dxf>
              <font>
                <color rgb="FF006100"/>
              </font>
              <fill>
                <patternFill>
                  <bgColor rgb="FFC6EFCE"/>
                </patternFill>
              </fill>
            </x14:dxf>
          </x14:cfRule>
          <x14:cfRule type="cellIs" priority="70" operator="equal" id="{8FB599CB-B020-47E4-9017-7770B76A5A07}">
            <xm:f>Donnees!$E$5</xm:f>
            <x14:dxf>
              <font>
                <color rgb="FF9C0006"/>
              </font>
              <fill>
                <patternFill>
                  <bgColor rgb="FFFFC7CE"/>
                </patternFill>
              </fill>
            </x14:dxf>
          </x14:cfRule>
          <x14:cfRule type="cellIs" priority="71" operator="equal" id="{41619F70-4D6C-4EE1-A6D0-A3C275B8D36D}">
            <xm:f>Donnees!$C$5</xm:f>
            <x14:dxf>
              <font>
                <color rgb="FF9C0006"/>
              </font>
              <fill>
                <patternFill>
                  <bgColor rgb="FFFFC7CE"/>
                </patternFill>
              </fill>
            </x14:dxf>
          </x14:cfRule>
          <x14:cfRule type="cellIs" priority="72" operator="equal" id="{6C44BDCE-8A36-40A9-9C6A-0728F9E35F15}">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DE4668DC-A731-409E-B2DF-754D75A440E3}">
            <xm:f>Donnees!$E$4</xm:f>
            <x14:dxf>
              <font>
                <color rgb="FF006100"/>
              </font>
              <fill>
                <patternFill>
                  <bgColor rgb="FFC6EFCE"/>
                </patternFill>
              </fill>
            </x14:dxf>
          </x14:cfRule>
          <x14:cfRule type="cellIs" priority="66" operator="equal" id="{6EB47C04-DBE1-4325-B898-CB8BA888A128}">
            <xm:f>Donnees!$E$5</xm:f>
            <x14:dxf>
              <font>
                <color rgb="FF9C0006"/>
              </font>
              <fill>
                <patternFill>
                  <bgColor rgb="FFFFC7CE"/>
                </patternFill>
              </fill>
            </x14:dxf>
          </x14:cfRule>
          <x14:cfRule type="cellIs" priority="67" operator="equal" id="{BED17FA7-724B-40D9-A613-535FF8B24341}">
            <xm:f>Donnees!$C$5</xm:f>
            <x14:dxf>
              <font>
                <color rgb="FF9C0006"/>
              </font>
              <fill>
                <patternFill>
                  <bgColor rgb="FFFFC7CE"/>
                </patternFill>
              </fill>
            </x14:dxf>
          </x14:cfRule>
          <x14:cfRule type="cellIs" priority="68" operator="equal" id="{3BB91EBE-3112-416E-A607-6AFD1BBED5BA}">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76344493-B0D0-4C2C-A40C-978FE2598B63}">
            <xm:f>Donnees!$E$4</xm:f>
            <x14:dxf>
              <font>
                <color rgb="FF006100"/>
              </font>
              <fill>
                <patternFill>
                  <bgColor rgb="FFC6EFCE"/>
                </patternFill>
              </fill>
            </x14:dxf>
          </x14:cfRule>
          <x14:cfRule type="cellIs" priority="62" operator="equal" id="{E0048740-794D-43D2-9C3A-AB46A9798B7F}">
            <xm:f>Donnees!$E$5</xm:f>
            <x14:dxf>
              <font>
                <color rgb="FF9C0006"/>
              </font>
              <fill>
                <patternFill>
                  <bgColor rgb="FFFFC7CE"/>
                </patternFill>
              </fill>
            </x14:dxf>
          </x14:cfRule>
          <x14:cfRule type="cellIs" priority="63" operator="equal" id="{480DF1A3-F7F5-410D-ACB8-92EBA2FC613C}">
            <xm:f>Donnees!$C$5</xm:f>
            <x14:dxf>
              <font>
                <color rgb="FF9C0006"/>
              </font>
              <fill>
                <patternFill>
                  <bgColor rgb="FFFFC7CE"/>
                </patternFill>
              </fill>
            </x14:dxf>
          </x14:cfRule>
          <x14:cfRule type="cellIs" priority="64" operator="equal" id="{850F0669-FF42-4051-9B00-769DAA507DAE}">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E3F3E2D8-4213-4E36-93BB-6C8A24D9F683}">
            <xm:f>Donnees!$E$4</xm:f>
            <x14:dxf>
              <font>
                <color rgb="FF006100"/>
              </font>
              <fill>
                <patternFill>
                  <bgColor rgb="FFC6EFCE"/>
                </patternFill>
              </fill>
            </x14:dxf>
          </x14:cfRule>
          <x14:cfRule type="cellIs" priority="58" operator="equal" id="{33A47926-D4FA-4521-B14E-0A591A0F9CA2}">
            <xm:f>Donnees!$E$5</xm:f>
            <x14:dxf>
              <font>
                <color rgb="FF9C0006"/>
              </font>
              <fill>
                <patternFill>
                  <bgColor rgb="FFFFC7CE"/>
                </patternFill>
              </fill>
            </x14:dxf>
          </x14:cfRule>
          <x14:cfRule type="cellIs" priority="59" operator="equal" id="{C15B2196-533C-4FDA-BC64-800E11C2D5C6}">
            <xm:f>Donnees!$C$5</xm:f>
            <x14:dxf>
              <font>
                <color rgb="FF9C0006"/>
              </font>
              <fill>
                <patternFill>
                  <bgColor rgb="FFFFC7CE"/>
                </patternFill>
              </fill>
            </x14:dxf>
          </x14:cfRule>
          <x14:cfRule type="cellIs" priority="60" operator="equal" id="{DC44F0BC-8255-4319-A241-4F8E6B8B543F}">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8EA7A70A-CD30-41E6-9C31-2C2C514A456A}">
            <xm:f>Donnees!$E$4</xm:f>
            <x14:dxf>
              <font>
                <color rgb="FF006100"/>
              </font>
              <fill>
                <patternFill>
                  <bgColor rgb="FFC6EFCE"/>
                </patternFill>
              </fill>
            </x14:dxf>
          </x14:cfRule>
          <x14:cfRule type="cellIs" priority="54" operator="equal" id="{082F015E-FB9F-4ABC-B318-BC2E64385126}">
            <xm:f>Donnees!$E$5</xm:f>
            <x14:dxf>
              <font>
                <color rgb="FF9C0006"/>
              </font>
              <fill>
                <patternFill>
                  <bgColor rgb="FFFFC7CE"/>
                </patternFill>
              </fill>
            </x14:dxf>
          </x14:cfRule>
          <x14:cfRule type="cellIs" priority="55" operator="equal" id="{C699D4FC-47F3-401E-A863-6561BA6E87AB}">
            <xm:f>Donnees!$C$5</xm:f>
            <x14:dxf>
              <font>
                <color rgb="FF9C0006"/>
              </font>
              <fill>
                <patternFill>
                  <bgColor rgb="FFFFC7CE"/>
                </patternFill>
              </fill>
            </x14:dxf>
          </x14:cfRule>
          <x14:cfRule type="cellIs" priority="56" operator="equal" id="{0EF430AA-0936-4FF5-84AE-684F8F66E4EF}">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8373BD8E-AE68-43F6-89BA-76D7087F4F45}">
            <xm:f>Donnees!$E$4</xm:f>
            <x14:dxf>
              <font>
                <color rgb="FF006100"/>
              </font>
              <fill>
                <patternFill>
                  <bgColor rgb="FFC6EFCE"/>
                </patternFill>
              </fill>
            </x14:dxf>
          </x14:cfRule>
          <x14:cfRule type="cellIs" priority="50" operator="equal" id="{06234870-6FE1-4A88-A036-3CBA5DAAD23C}">
            <xm:f>Donnees!$E$5</xm:f>
            <x14:dxf>
              <font>
                <color rgb="FF9C0006"/>
              </font>
              <fill>
                <patternFill>
                  <bgColor rgb="FFFFC7CE"/>
                </patternFill>
              </fill>
            </x14:dxf>
          </x14:cfRule>
          <x14:cfRule type="cellIs" priority="51" operator="equal" id="{41D06B9A-E3BB-4255-9460-94E7E48A8614}">
            <xm:f>Donnees!$C$5</xm:f>
            <x14:dxf>
              <font>
                <color rgb="FF9C0006"/>
              </font>
              <fill>
                <patternFill>
                  <bgColor rgb="FFFFC7CE"/>
                </patternFill>
              </fill>
            </x14:dxf>
          </x14:cfRule>
          <x14:cfRule type="cellIs" priority="52" operator="equal" id="{21B6843F-EB97-410D-B5EC-BB8177D9ABD8}">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E4E58EBA-3C78-4DC0-A822-DD8B3C300C60}">
            <xm:f>Donnees!$E$4</xm:f>
            <x14:dxf>
              <font>
                <color rgb="FF006100"/>
              </font>
              <fill>
                <patternFill>
                  <bgColor rgb="FFC6EFCE"/>
                </patternFill>
              </fill>
            </x14:dxf>
          </x14:cfRule>
          <x14:cfRule type="cellIs" priority="46" operator="equal" id="{45D18322-EA50-432B-A0F4-7D4A8DAA7545}">
            <xm:f>Donnees!$E$5</xm:f>
            <x14:dxf>
              <font>
                <color rgb="FF9C0006"/>
              </font>
              <fill>
                <patternFill>
                  <bgColor rgb="FFFFC7CE"/>
                </patternFill>
              </fill>
            </x14:dxf>
          </x14:cfRule>
          <x14:cfRule type="cellIs" priority="47" operator="equal" id="{AE4D13F1-DD0A-4722-9FF1-8B337A980277}">
            <xm:f>Donnees!$C$5</xm:f>
            <x14:dxf>
              <font>
                <color rgb="FF9C0006"/>
              </font>
              <fill>
                <patternFill>
                  <bgColor rgb="FFFFC7CE"/>
                </patternFill>
              </fill>
            </x14:dxf>
          </x14:cfRule>
          <x14:cfRule type="cellIs" priority="48" operator="equal" id="{E1EB1350-9C0F-40D5-9AD8-7F0D17C93BC2}">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AF57DE54-8CDB-4D21-848C-49083FAF0394}">
            <xm:f>Donnees!$E$4</xm:f>
            <x14:dxf>
              <font>
                <color rgb="FF006100"/>
              </font>
              <fill>
                <patternFill>
                  <bgColor rgb="FFC6EFCE"/>
                </patternFill>
              </fill>
            </x14:dxf>
          </x14:cfRule>
          <x14:cfRule type="cellIs" priority="42" operator="equal" id="{757E1CFD-7331-4706-8A4C-6D7FBC538971}">
            <xm:f>Donnees!$E$5</xm:f>
            <x14:dxf>
              <font>
                <color rgb="FF9C0006"/>
              </font>
              <fill>
                <patternFill>
                  <bgColor rgb="FFFFC7CE"/>
                </patternFill>
              </fill>
            </x14:dxf>
          </x14:cfRule>
          <x14:cfRule type="cellIs" priority="43" operator="equal" id="{9D9D0964-6383-46BF-9092-4E6D9CAE6697}">
            <xm:f>Donnees!$C$5</xm:f>
            <x14:dxf>
              <font>
                <color rgb="FF9C0006"/>
              </font>
              <fill>
                <patternFill>
                  <bgColor rgb="FFFFC7CE"/>
                </patternFill>
              </fill>
            </x14:dxf>
          </x14:cfRule>
          <x14:cfRule type="cellIs" priority="44" operator="equal" id="{1C26E454-1AFA-4E8B-AC9C-5581557C3100}">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BA30925C-B06C-4E37-8514-2E788A1F3911}">
            <xm:f>Donnees!$E$4</xm:f>
            <x14:dxf>
              <font>
                <color rgb="FF006100"/>
              </font>
              <fill>
                <patternFill>
                  <bgColor rgb="FFC6EFCE"/>
                </patternFill>
              </fill>
            </x14:dxf>
          </x14:cfRule>
          <x14:cfRule type="cellIs" priority="38" operator="equal" id="{7EC4914C-B04B-4CCE-8843-6C9B7A04A8A9}">
            <xm:f>Donnees!$E$5</xm:f>
            <x14:dxf>
              <font>
                <color rgb="FF9C0006"/>
              </font>
              <fill>
                <patternFill>
                  <bgColor rgb="FFFFC7CE"/>
                </patternFill>
              </fill>
            </x14:dxf>
          </x14:cfRule>
          <x14:cfRule type="cellIs" priority="39" operator="equal" id="{F6C8EC59-33C2-4BC8-8F37-2BE64C79B1BE}">
            <xm:f>Donnees!$C$5</xm:f>
            <x14:dxf>
              <font>
                <color rgb="FF9C0006"/>
              </font>
              <fill>
                <patternFill>
                  <bgColor rgb="FFFFC7CE"/>
                </patternFill>
              </fill>
            </x14:dxf>
          </x14:cfRule>
          <x14:cfRule type="cellIs" priority="40" operator="equal" id="{37A127D9-11B4-4728-A0E9-6F8B8F40C475}">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E439C07C-50B7-42A1-8B52-A8974E074AEF}">
            <xm:f>Donnees!$E$4</xm:f>
            <x14:dxf>
              <font>
                <color rgb="FF006100"/>
              </font>
              <fill>
                <patternFill>
                  <bgColor rgb="FFC6EFCE"/>
                </patternFill>
              </fill>
            </x14:dxf>
          </x14:cfRule>
          <x14:cfRule type="cellIs" priority="34" operator="equal" id="{7C4564D6-D0D6-4D9A-8C1F-95D6C9E77830}">
            <xm:f>Donnees!$E$5</xm:f>
            <x14:dxf>
              <font>
                <color rgb="FF9C0006"/>
              </font>
              <fill>
                <patternFill>
                  <bgColor rgb="FFFFC7CE"/>
                </patternFill>
              </fill>
            </x14:dxf>
          </x14:cfRule>
          <x14:cfRule type="cellIs" priority="35" operator="equal" id="{49AF701C-6826-459C-B9DA-CFF5923F9CED}">
            <xm:f>Donnees!$C$5</xm:f>
            <x14:dxf>
              <font>
                <color rgb="FF9C0006"/>
              </font>
              <fill>
                <patternFill>
                  <bgColor rgb="FFFFC7CE"/>
                </patternFill>
              </fill>
            </x14:dxf>
          </x14:cfRule>
          <x14:cfRule type="cellIs" priority="36" operator="equal" id="{B4CC791D-833C-42C3-9472-EB02301BCDC9}">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B0F65F5C-3C94-42A5-BB17-2778E3AEC86E}">
            <xm:f>Donnees!$E$4</xm:f>
            <x14:dxf>
              <font>
                <color rgb="FF006100"/>
              </font>
              <fill>
                <patternFill>
                  <bgColor rgb="FFC6EFCE"/>
                </patternFill>
              </fill>
            </x14:dxf>
          </x14:cfRule>
          <x14:cfRule type="cellIs" priority="30" operator="equal" id="{9F768BFB-6AB1-44F5-B0FE-3BDA4E337A60}">
            <xm:f>Donnees!$E$5</xm:f>
            <x14:dxf>
              <font>
                <color rgb="FF9C0006"/>
              </font>
              <fill>
                <patternFill>
                  <bgColor rgb="FFFFC7CE"/>
                </patternFill>
              </fill>
            </x14:dxf>
          </x14:cfRule>
          <x14:cfRule type="cellIs" priority="31" operator="equal" id="{F89515FC-7D16-47C2-BE21-08CFC42BADB8}">
            <xm:f>Donnees!$C$5</xm:f>
            <x14:dxf>
              <font>
                <color rgb="FF9C0006"/>
              </font>
              <fill>
                <patternFill>
                  <bgColor rgb="FFFFC7CE"/>
                </patternFill>
              </fill>
            </x14:dxf>
          </x14:cfRule>
          <x14:cfRule type="cellIs" priority="32" operator="equal" id="{9DEA586D-08BA-4968-B66F-A07DB0213271}">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26D6C288-BAB2-49E4-8943-356A9F51974D}">
            <xm:f>Donnees!$E$4</xm:f>
            <x14:dxf>
              <font>
                <color rgb="FF006100"/>
              </font>
              <fill>
                <patternFill>
                  <bgColor rgb="FFC6EFCE"/>
                </patternFill>
              </fill>
            </x14:dxf>
          </x14:cfRule>
          <x14:cfRule type="cellIs" priority="26" operator="equal" id="{754D8C02-AA8E-4C31-8DE5-573D93C52329}">
            <xm:f>Donnees!$E$5</xm:f>
            <x14:dxf>
              <font>
                <color rgb="FF9C0006"/>
              </font>
              <fill>
                <patternFill>
                  <bgColor rgb="FFFFC7CE"/>
                </patternFill>
              </fill>
            </x14:dxf>
          </x14:cfRule>
          <x14:cfRule type="cellIs" priority="27" operator="equal" id="{F26B92A8-FAB9-4E33-BE7D-D2973BD2995A}">
            <xm:f>Donnees!$C$5</xm:f>
            <x14:dxf>
              <font>
                <color rgb="FF9C0006"/>
              </font>
              <fill>
                <patternFill>
                  <bgColor rgb="FFFFC7CE"/>
                </patternFill>
              </fill>
            </x14:dxf>
          </x14:cfRule>
          <x14:cfRule type="cellIs" priority="28" operator="equal" id="{8FA82543-F95D-4200-B36A-6D6FECA65998}">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524BCCF1-80EC-4AA3-934B-276C0BAEA246}">
            <xm:f>Donnees!$E$4</xm:f>
            <x14:dxf>
              <font>
                <color rgb="FF006100"/>
              </font>
              <fill>
                <patternFill>
                  <bgColor rgb="FFC6EFCE"/>
                </patternFill>
              </fill>
            </x14:dxf>
          </x14:cfRule>
          <x14:cfRule type="cellIs" priority="22" operator="equal" id="{59A000DE-E196-46F6-81AE-C41A40921396}">
            <xm:f>Donnees!$E$5</xm:f>
            <x14:dxf>
              <font>
                <color rgb="FF9C0006"/>
              </font>
              <fill>
                <patternFill>
                  <bgColor rgb="FFFFC7CE"/>
                </patternFill>
              </fill>
            </x14:dxf>
          </x14:cfRule>
          <x14:cfRule type="cellIs" priority="23" operator="equal" id="{4A7D4FE4-CB54-40D5-8B5B-C7A1B2CDA170}">
            <xm:f>Donnees!$C$5</xm:f>
            <x14:dxf>
              <font>
                <color rgb="FF9C0006"/>
              </font>
              <fill>
                <patternFill>
                  <bgColor rgb="FFFFC7CE"/>
                </patternFill>
              </fill>
            </x14:dxf>
          </x14:cfRule>
          <x14:cfRule type="cellIs" priority="24" operator="equal" id="{65F68BFE-2B57-445C-B398-AF2EB19C2330}">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4DD93686-EAEE-4473-A245-AE6E1FF2E688}">
            <xm:f>Donnees!$E$4</xm:f>
            <x14:dxf>
              <font>
                <color rgb="FF006100"/>
              </font>
              <fill>
                <patternFill>
                  <bgColor rgb="FFC6EFCE"/>
                </patternFill>
              </fill>
            </x14:dxf>
          </x14:cfRule>
          <x14:cfRule type="cellIs" priority="18" operator="equal" id="{6D71DCC0-A72C-4D87-B47E-18DCD9FB9499}">
            <xm:f>Donnees!$E$5</xm:f>
            <x14:dxf>
              <font>
                <color rgb="FF9C0006"/>
              </font>
              <fill>
                <patternFill>
                  <bgColor rgb="FFFFC7CE"/>
                </patternFill>
              </fill>
            </x14:dxf>
          </x14:cfRule>
          <x14:cfRule type="cellIs" priority="19" operator="equal" id="{AF2433CA-1CCB-4FAD-8999-0D4D6E6ACD10}">
            <xm:f>Donnees!$C$5</xm:f>
            <x14:dxf>
              <font>
                <color rgb="FF9C0006"/>
              </font>
              <fill>
                <patternFill>
                  <bgColor rgb="FFFFC7CE"/>
                </patternFill>
              </fill>
            </x14:dxf>
          </x14:cfRule>
          <x14:cfRule type="cellIs" priority="20" operator="equal" id="{B2D586D6-0686-47B9-8B01-0D6185A9A1AB}">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2211E71B-F0BF-4563-94B2-4CBC50037230}">
            <xm:f>Donnees!$E$4</xm:f>
            <x14:dxf>
              <font>
                <color rgb="FF006100"/>
              </font>
              <fill>
                <patternFill>
                  <bgColor rgb="FFC6EFCE"/>
                </patternFill>
              </fill>
            </x14:dxf>
          </x14:cfRule>
          <x14:cfRule type="cellIs" priority="14" operator="equal" id="{1BC19EF5-8CF2-4441-9FBA-8BF115C9B7A2}">
            <xm:f>Donnees!$E$5</xm:f>
            <x14:dxf>
              <font>
                <color rgb="FF9C0006"/>
              </font>
              <fill>
                <patternFill>
                  <bgColor rgb="FFFFC7CE"/>
                </patternFill>
              </fill>
            </x14:dxf>
          </x14:cfRule>
          <x14:cfRule type="cellIs" priority="15" operator="equal" id="{36FFE5A0-9A44-40C2-93FD-FB032EB99602}">
            <xm:f>Donnees!$C$5</xm:f>
            <x14:dxf>
              <font>
                <color rgb="FF9C0006"/>
              </font>
              <fill>
                <patternFill>
                  <bgColor rgb="FFFFC7CE"/>
                </patternFill>
              </fill>
            </x14:dxf>
          </x14:cfRule>
          <x14:cfRule type="cellIs" priority="16" operator="equal" id="{62C409CE-FB12-4881-B3E6-CEC960FAB0DB}">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C7F1D7FB-CFB7-4519-8835-80E80049D106}">
            <xm:f>Donnees!$E$4</xm:f>
            <x14:dxf>
              <font>
                <color rgb="FF006100"/>
              </font>
              <fill>
                <patternFill>
                  <bgColor rgb="FFC6EFCE"/>
                </patternFill>
              </fill>
            </x14:dxf>
          </x14:cfRule>
          <x14:cfRule type="cellIs" priority="10" operator="equal" id="{5C8BF5D9-DFC9-40B6-BE66-3F96C8F9AD68}">
            <xm:f>Donnees!$E$5</xm:f>
            <x14:dxf>
              <font>
                <color rgb="FF9C0006"/>
              </font>
              <fill>
                <patternFill>
                  <bgColor rgb="FFFFC7CE"/>
                </patternFill>
              </fill>
            </x14:dxf>
          </x14:cfRule>
          <x14:cfRule type="cellIs" priority="11" operator="equal" id="{6D3C6806-6FA3-4A01-B470-6147F95EDD13}">
            <xm:f>Donnees!$C$5</xm:f>
            <x14:dxf>
              <font>
                <color rgb="FF9C0006"/>
              </font>
              <fill>
                <patternFill>
                  <bgColor rgb="FFFFC7CE"/>
                </patternFill>
              </fill>
            </x14:dxf>
          </x14:cfRule>
          <x14:cfRule type="cellIs" priority="12" operator="equal" id="{8AD315DE-A4D8-4D7D-BC87-F1256C8C9F58}">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43361B48-7D94-478F-A461-7E9E399F9348}">
            <xm:f>Donnees!$E$4</xm:f>
            <x14:dxf>
              <font>
                <color rgb="FF006100"/>
              </font>
              <fill>
                <patternFill>
                  <bgColor rgb="FFC6EFCE"/>
                </patternFill>
              </fill>
            </x14:dxf>
          </x14:cfRule>
          <x14:cfRule type="cellIs" priority="6" operator="equal" id="{BB32F66F-AA32-413B-9A26-992B4090E72A}">
            <xm:f>Donnees!$E$5</xm:f>
            <x14:dxf>
              <font>
                <color rgb="FF9C0006"/>
              </font>
              <fill>
                <patternFill>
                  <bgColor rgb="FFFFC7CE"/>
                </patternFill>
              </fill>
            </x14:dxf>
          </x14:cfRule>
          <x14:cfRule type="cellIs" priority="7" operator="equal" id="{E681A977-CB18-4E1D-9EE6-F47F66DC5C29}">
            <xm:f>Donnees!$C$5</xm:f>
            <x14:dxf>
              <font>
                <color rgb="FF9C0006"/>
              </font>
              <fill>
                <patternFill>
                  <bgColor rgb="FFFFC7CE"/>
                </patternFill>
              </fill>
            </x14:dxf>
          </x14:cfRule>
          <x14:cfRule type="cellIs" priority="8" operator="equal" id="{78262B29-E2F7-4FB0-92D8-C1766E9F4FFB}">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CAFC70A7-4387-4468-A305-61B5506BE29C}">
            <xm:f>Donnees!$E$4</xm:f>
            <x14:dxf>
              <font>
                <color rgb="FF006100"/>
              </font>
              <fill>
                <patternFill>
                  <bgColor rgb="FFC6EFCE"/>
                </patternFill>
              </fill>
            </x14:dxf>
          </x14:cfRule>
          <x14:cfRule type="cellIs" priority="2" operator="equal" id="{E8B377B5-27A2-406D-A2B3-C42D358AD863}">
            <xm:f>Donnees!$E$5</xm:f>
            <x14:dxf>
              <font>
                <color rgb="FF9C0006"/>
              </font>
              <fill>
                <patternFill>
                  <bgColor rgb="FFFFC7CE"/>
                </patternFill>
              </fill>
            </x14:dxf>
          </x14:cfRule>
          <x14:cfRule type="cellIs" priority="3" operator="equal" id="{9E446983-EE2E-43DC-8EB0-DBE249F45582}">
            <xm:f>Donnees!$C$5</xm:f>
            <x14:dxf>
              <font>
                <color rgb="FF9C0006"/>
              </font>
              <fill>
                <patternFill>
                  <bgColor rgb="FFFFC7CE"/>
                </patternFill>
              </fill>
            </x14:dxf>
          </x14:cfRule>
          <x14:cfRule type="cellIs" priority="4" operator="equal" id="{FE67CD9F-D2DF-489C-9581-B378769CF158}">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D0D888E-6112-4576-8B44-F09975EF6FA7}">
          <x14:formula1>
            <xm:f>OFFSET(Personnel!D$21,0,0,COUNTA(Personnel!D$21:D$70))</xm:f>
          </x14:formula1>
          <xm:sqref>P34:P53</xm:sqref>
        </x14:dataValidation>
        <x14:dataValidation type="list" allowBlank="1" showInputMessage="1" showErrorMessage="1" xr:uid="{99B1F744-11A8-423C-8B45-86D82D272045}">
          <x14:formula1>
            <xm:f>Donnees!$A$10:$A$11</xm:f>
          </x14:formula1>
          <xm:sqref>U21:AH21</xm:sqref>
        </x14:dataValidation>
        <x14:dataValidation type="list" allowBlank="1" showInputMessage="1" showErrorMessage="1" xr:uid="{F8E5F98F-AA9A-4E35-B570-17C56D8CE621}">
          <x14:formula1>
            <xm:f>IF($U$21=Donnees!$A$10,Donnees!$A$16:$A$18,IF($U$21=Donnees!$A$11,Donnees!$A$23:$A$25,Donnees!$A$12))</xm:f>
          </x14:formula1>
          <xm:sqref>U23:AH23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A031-96C9-4EBB-86F6-AFAB00D8052C}">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G13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IF(OR(U21="",U23=""),"",VLOOKUP('G13'!$U$21,Donnees!$A$10:$G$11,2,FALSE))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IF('G13'!U21="parascolaire","",IFERROR(SUM((Q97:BX97)/4)+SUM(E75:E94)+SUM((Q97:BX97)/4)/9+SUM(E75:E94)/9,0))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IF('G13'!U21="parascolaire","",IFERROR(SUM((Q131:BX131)/4)+SUM(E109:E128)+SUM((Q131:BX131)/4)/9+SUM(E109:E128)/9,0))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IF('G13'!U21="parascolaire","",IFERROR(SUM((Q165:BX165)/4)+SUM(E143:E162)+SUM((Q165:BX165)/4)/9+SUM(E143:E162)/9,0))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IF('G13'!U21="parascolaire","",IFERROR(SUM((Q199:BX199)/4)+SUM(E177:E196)+SUM((Q199:BX199)/4)/9+SUM(E177:E196)/9,0))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IF('G13'!U21="parascolaire","",IFERROR(SUM((Q233:BX233)/4)+SUM(E211:E230)+SUM((Q233:BX233)/4)/9+SUM(E211:E230)/9,0))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IF(U21=Donnees!A11,"",IF(BR21=Donnees!C5,"",IF(AND(OR(Differentiels!Z193&gt;Differentiels!AD193,Differentiels!Z193=Differentiels!AD193),OR(Differentiels!F193&gt;Differentiels!J193,Differentiels!F193=Differentiels!J193)),"",1)))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ycsAcOkC977ZnAFo5SH8n4UV4FCUkDaz0VoyyydcMIHty4gQr2rVtHMMrZaDe7iXvZTEP805oeEjHh9RxuNcdg==" saltValue="Oa5amrV4wEO6gVDEM6EVgw=="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2948" priority="219">
      <formula>$O34="ASE"</formula>
    </cfRule>
    <cfRule type="expression" dxfId="2947" priority="227">
      <formula>$O34="APE"</formula>
    </cfRule>
    <cfRule type="expression" dxfId="2946" priority="228">
      <formula>$O34="EDE"</formula>
    </cfRule>
  </conditionalFormatting>
  <conditionalFormatting sqref="O75:BX94 O109:BX128">
    <cfRule type="expression" dxfId="2945" priority="220">
      <formula>AND($O75="ASE",O75&lt;&gt;"",O75&lt;&gt;"h",O75&lt;&gt;"s")</formula>
    </cfRule>
    <cfRule type="expression" dxfId="2944" priority="225">
      <formula>AND($O75="APE",O75&lt;&gt;"",O75&lt;&gt;"h",O75&lt;&gt;"s")</formula>
    </cfRule>
    <cfRule type="expression" dxfId="2943" priority="226">
      <formula>AND($O75="EDE",O75&lt;&gt;"",O75&lt;&gt;"h",O75&lt;&gt;"s")</formula>
    </cfRule>
  </conditionalFormatting>
  <conditionalFormatting sqref="U23:AH23">
    <cfRule type="expression" dxfId="2942" priority="218">
      <formula>$AJ$23="!"</formula>
    </cfRule>
  </conditionalFormatting>
  <conditionalFormatting sqref="O146:BX162 O143:X145 AY143:BX145">
    <cfRule type="expression" dxfId="2941" priority="197">
      <formula>AND($O143="ASE",O143&lt;&gt;"",O143&lt;&gt;"h",O143&lt;&gt;"s")</formula>
    </cfRule>
    <cfRule type="expression" dxfId="2940" priority="200">
      <formula>AND($O143="APE",O143&lt;&gt;"",O143&lt;&gt;"h",O143&lt;&gt;"s")</formula>
    </cfRule>
    <cfRule type="expression" dxfId="2939" priority="201">
      <formula>AND($O143="EDE",O143&lt;&gt;"",O143&lt;&gt;"h",O143&lt;&gt;"s")</formula>
    </cfRule>
  </conditionalFormatting>
  <conditionalFormatting sqref="O180:BX196 O177:Y179 AZ177:BX179">
    <cfRule type="expression" dxfId="2938" priority="186">
      <formula>AND($O177="ASE",O177&lt;&gt;"",O177&lt;&gt;"h",O177&lt;&gt;"s")</formula>
    </cfRule>
    <cfRule type="expression" dxfId="2937" priority="189">
      <formula>AND($O177="APE",O177&lt;&gt;"",O177&lt;&gt;"h",O177&lt;&gt;"s")</formula>
    </cfRule>
    <cfRule type="expression" dxfId="2936" priority="190">
      <formula>AND($O177="EDE",O177&lt;&gt;"",O177&lt;&gt;"h",O177&lt;&gt;"s")</formula>
    </cfRule>
  </conditionalFormatting>
  <conditionalFormatting sqref="O214:BX230 O211:Y213 AZ211:BX213">
    <cfRule type="expression" dxfId="2935" priority="175">
      <formula>AND($O211="ASE",O211&lt;&gt;"",O211&lt;&gt;"h",O211&lt;&gt;"s")</formula>
    </cfRule>
    <cfRule type="expression" dxfId="2934" priority="178">
      <formula>AND($O211="APE",O211&lt;&gt;"",O211&lt;&gt;"h",O211&lt;&gt;"s")</formula>
    </cfRule>
    <cfRule type="expression" dxfId="2933" priority="179">
      <formula>AND($O211="EDE",O211&lt;&gt;"",O211&lt;&gt;"h",O211&lt;&gt;"s")</formula>
    </cfRule>
  </conditionalFormatting>
  <conditionalFormatting sqref="Y143:AX145">
    <cfRule type="expression" dxfId="2932" priority="167">
      <formula>AND($O143="ASE",Y143&lt;&gt;"",Y143&lt;&gt;"h",Y143&lt;&gt;"s")</formula>
    </cfRule>
    <cfRule type="expression" dxfId="2931" priority="168">
      <formula>AND($O143="APE",Y143&lt;&gt;"",Y143&lt;&gt;"h",Y143&lt;&gt;"s")</formula>
    </cfRule>
    <cfRule type="expression" dxfId="2930" priority="169">
      <formula>AND($O143="EDE",Y143&lt;&gt;"",Y143&lt;&gt;"h",Y143&lt;&gt;"s")</formula>
    </cfRule>
  </conditionalFormatting>
  <conditionalFormatting sqref="Z177:AY179">
    <cfRule type="expression" dxfId="2929" priority="164">
      <formula>AND($O177="ASE",Z177&lt;&gt;"",Z177&lt;&gt;"h",Z177&lt;&gt;"s")</formula>
    </cfRule>
    <cfRule type="expression" dxfId="2928" priority="165">
      <formula>AND($O177="APE",Z177&lt;&gt;"",Z177&lt;&gt;"h",Z177&lt;&gt;"s")</formula>
    </cfRule>
    <cfRule type="expression" dxfId="2927" priority="166">
      <formula>AND($O177="EDE",Z177&lt;&gt;"",Z177&lt;&gt;"h",Z177&lt;&gt;"s")</formula>
    </cfRule>
  </conditionalFormatting>
  <conditionalFormatting sqref="Z211:AY213">
    <cfRule type="expression" dxfId="2926" priority="161">
      <formula>AND($O211="ASE",Z211&lt;&gt;"",Z211&lt;&gt;"h",Z211&lt;&gt;"s")</formula>
    </cfRule>
    <cfRule type="expression" dxfId="2925" priority="162">
      <formula>AND($O211="APE",Z211&lt;&gt;"",Z211&lt;&gt;"h",Z211&lt;&gt;"s")</formula>
    </cfRule>
    <cfRule type="expression" dxfId="2924" priority="163">
      <formula>AND($O211="EDE",Z211&lt;&gt;"",Z211&lt;&gt;"h",Z211&lt;&gt;"s")</formula>
    </cfRule>
  </conditionalFormatting>
  <conditionalFormatting sqref="BS63:BW67">
    <cfRule type="cellIs" dxfId="2923" priority="101" operator="greaterThan">
      <formula>$U$27</formula>
    </cfRule>
  </conditionalFormatting>
  <conditionalFormatting sqref="CD23">
    <cfRule type="cellIs" dxfId="2922" priority="97"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0135A094-14D0-4CF9-B9FB-4B730B0F5D68}">
      <formula1>"1,h,s"</formula1>
    </dataValidation>
    <dataValidation showInputMessage="1" showErrorMessage="1" sqref="U13:U17 V13:AI16" xr:uid="{20715346-8412-4FF5-9DE3-F26538491192}"/>
    <dataValidation type="date" allowBlank="1" showInputMessage="1" showErrorMessage="1" errorTitle="Merci de renseigner une date" sqref="BL13:BO16 BQ13:BR16" xr:uid="{20B81C5B-3DDC-4EC0-8DDB-28AA15619361}">
      <formula1>14611</formula1>
      <formula2>219512</formula2>
    </dataValidation>
    <dataValidation type="whole" allowBlank="1" showInputMessage="1" showErrorMessage="1" sqref="BK17:BT17" xr:uid="{3FCA4543-E897-48B3-9C16-222D978500B6}">
      <formula1>0</formula1>
      <formula2>20</formula2>
    </dataValidation>
    <dataValidation type="whole" allowBlank="1" showInputMessage="1" showErrorMessage="1" sqref="U27" xr:uid="{37B23C57-B7C7-414E-81E8-DD21ADE89CD0}">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B4BBE8F2-7425-460D-A03F-BCD03174E24B}">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BA3D0010-E6F5-46A1-AE7A-BA06F326B8ED}">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1C984D2C-87E1-49FB-8C2D-97B4F1ED8D5A}">
            <xm:f>$U$21=Donnees!$A$11</xm:f>
            <x14:dxf>
              <fill>
                <patternFill>
                  <bgColor rgb="FFFFFFCC"/>
                </patternFill>
              </fill>
            </x14:dxf>
          </x14:cfRule>
          <x14:cfRule type="expression" priority="230" id="{6F210C45-3E32-4788-80D7-5498AFA3A46D}">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94DE2364-3EBD-4FAC-83BF-7CF478F4856B}">
            <xm:f>$U$21=Donnees!$A$11</xm:f>
            <x14:dxf>
              <fill>
                <patternFill>
                  <bgColor rgb="FFFFFFCC"/>
                </patternFill>
              </fill>
            </x14:dxf>
          </x14:cfRule>
          <x14:cfRule type="expression" priority="224" id="{25F32A2F-CC89-4DC7-BB65-1B085EF72778}">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252DC978-A11B-42CD-BB8F-1C1C6675A9D6}">
            <xm:f>Donnees!$C$5</xm:f>
            <x14:dxf>
              <font>
                <color rgb="FF9C0006"/>
              </font>
              <fill>
                <patternFill>
                  <bgColor rgb="FFFFC7CE"/>
                </patternFill>
              </fill>
            </x14:dxf>
          </x14:cfRule>
          <x14:cfRule type="cellIs" priority="216" operator="equal" id="{E183F5A3-500E-44B9-B00A-81D051E5FD86}">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19FF9813-30AD-41E6-A252-8AF47433D7AE}">
            <xm:f>Donnees!$C$5</xm:f>
            <x14:dxf>
              <font>
                <color rgb="FF9C0006"/>
              </font>
              <fill>
                <patternFill>
                  <bgColor rgb="FFFFC7CE"/>
                </patternFill>
              </fill>
            </x14:dxf>
          </x14:cfRule>
          <x14:cfRule type="cellIs" priority="222" operator="equal" id="{11C211DB-B62B-42F6-A903-289438E42C34}">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85718AAB-5BED-4D36-B90F-E25B887EE016}">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39580C60-0758-4C05-8528-D026515670CB}">
            <xm:f>Donnees!$C$5</xm:f>
            <x14:dxf>
              <font>
                <color rgb="FF9C0006"/>
              </font>
              <fill>
                <patternFill>
                  <bgColor rgb="FFFFC7CE"/>
                </patternFill>
              </fill>
            </x14:dxf>
          </x14:cfRule>
          <x14:cfRule type="cellIs" priority="215" operator="equal" id="{1B8ADA4C-97C1-450E-888E-73AF25C858DC}">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78370621-B986-46AD-B906-8FDDACBBED6A}">
            <xm:f>$U$21=Donnees!$A$11</xm:f>
            <x14:dxf>
              <fill>
                <patternFill>
                  <bgColor rgb="FFFFFFCC"/>
                </patternFill>
              </fill>
            </x14:dxf>
          </x14:cfRule>
          <x14:cfRule type="expression" priority="211" id="{3C1F19F6-D45B-48E3-9C6D-C229BD1126F8}">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7A09421F-7916-4094-BFFD-D05D9CE70B5A}">
            <xm:f>Donnees!$C$5</xm:f>
            <x14:dxf>
              <font>
                <color rgb="FF9C0006"/>
              </font>
              <fill>
                <patternFill>
                  <bgColor rgb="FFFFC7CE"/>
                </patternFill>
              </fill>
            </x14:dxf>
          </x14:cfRule>
          <x14:cfRule type="cellIs" priority="207" operator="equal" id="{A022B328-B27E-4D2E-BFA6-9E3281C77909}">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90FD56BF-C56C-47F4-BCB9-1AC9604A325B}">
            <xm:f>Donnees!$C$5</xm:f>
            <x14:dxf>
              <font>
                <color rgb="FF9C0006"/>
              </font>
              <fill>
                <patternFill>
                  <bgColor rgb="FFFFC7CE"/>
                </patternFill>
              </fill>
            </x14:dxf>
          </x14:cfRule>
          <x14:cfRule type="cellIs" priority="209" operator="equal" id="{8CA2680D-F3D6-4DDE-AB7B-77CF9BE9771C}">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DD68B8D6-B148-4162-B4DC-0FBBB1F6D87D}">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EC4A328D-E863-4010-8EE2-F65778F2B785}">
            <xm:f>$U$21=Donnees!$A$11</xm:f>
            <x14:dxf>
              <fill>
                <patternFill>
                  <bgColor rgb="FFFFFFCC"/>
                </patternFill>
              </fill>
            </x14:dxf>
          </x14:cfRule>
          <x14:cfRule type="expression" priority="203" id="{1B7241F7-B250-48B9-875E-169D939A7943}">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77905A32-B09A-40FB-BD5D-E6EE41840C82}">
            <xm:f>Donnees!$C$5</xm:f>
            <x14:dxf>
              <font>
                <color rgb="FF9C0006"/>
              </font>
              <fill>
                <patternFill>
                  <bgColor rgb="FFFFC7CE"/>
                </patternFill>
              </fill>
            </x14:dxf>
          </x14:cfRule>
          <x14:cfRule type="cellIs" priority="196" operator="equal" id="{E2F22F2F-2C56-4B8E-A5F5-1D962648E4A0}">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C90BD478-0DC7-419D-99A6-8C1F74434AA6}">
            <xm:f>Donnees!$C$5</xm:f>
            <x14:dxf>
              <font>
                <color rgb="FF9C0006"/>
              </font>
              <fill>
                <patternFill>
                  <bgColor rgb="FFFFC7CE"/>
                </patternFill>
              </fill>
            </x14:dxf>
          </x14:cfRule>
          <x14:cfRule type="cellIs" priority="199" operator="equal" id="{92A8E5F6-92FF-4E96-91CC-DA62C5888B21}">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8868A495-F3E1-46CB-B73C-8B7EA967357C}">
            <xm:f>$U$21=Donnees!$A$11</xm:f>
            <x14:dxf>
              <fill>
                <patternFill>
                  <bgColor rgb="FFFFFFCC"/>
                </patternFill>
              </fill>
            </x14:dxf>
          </x14:cfRule>
          <x14:cfRule type="expression" priority="205" id="{0789AA26-E261-43A2-A8D1-9DB5030C86BD}">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227CF7A8-2850-4AF8-ADC4-33CEF647694D}">
            <xm:f>$U$21=Donnees!$A$11</xm:f>
            <x14:dxf>
              <fill>
                <patternFill>
                  <bgColor rgb="FFFFFFCC"/>
                </patternFill>
              </fill>
            </x14:dxf>
          </x14:cfRule>
          <x14:cfRule type="expression" priority="192" id="{AEBF95DA-71F6-424F-BF7D-2AB02A3C0845}">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B062CACC-F94B-4709-BAFD-BD3510329D48}">
            <xm:f>Donnees!$C$5</xm:f>
            <x14:dxf>
              <font>
                <color rgb="FF9C0006"/>
              </font>
              <fill>
                <patternFill>
                  <bgColor rgb="FFFFC7CE"/>
                </patternFill>
              </fill>
            </x14:dxf>
          </x14:cfRule>
          <x14:cfRule type="cellIs" priority="185" operator="equal" id="{CA7411F5-3AEF-444B-A940-3E017121C6AA}">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08FB019A-1986-4A35-B0D6-4FF101A59D21}">
            <xm:f>Donnees!$C$5</xm:f>
            <x14:dxf>
              <font>
                <color rgb="FF9C0006"/>
              </font>
              <fill>
                <patternFill>
                  <bgColor rgb="FFFFC7CE"/>
                </patternFill>
              </fill>
            </x14:dxf>
          </x14:cfRule>
          <x14:cfRule type="cellIs" priority="188" operator="equal" id="{5A856D90-9932-49FF-A322-3DEA19754BC5}">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EC07CCBF-0F90-4195-86B5-C1AD7EB2C3C1}">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DFDE1C82-4F27-4D66-AD3D-4E810567D40A}">
            <xm:f>$U$21=Donnees!$A$11</xm:f>
            <x14:dxf>
              <fill>
                <patternFill>
                  <bgColor rgb="FFFFFFCC"/>
                </patternFill>
              </fill>
            </x14:dxf>
          </x14:cfRule>
          <x14:cfRule type="expression" priority="181" id="{204DAE15-D37B-4F2C-82FA-1AAC18B33181}">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589A3FB8-CEF1-490C-A292-9E9D6DD6BF00}">
            <xm:f>Donnees!$C$5</xm:f>
            <x14:dxf>
              <font>
                <color rgb="FF9C0006"/>
              </font>
              <fill>
                <patternFill>
                  <bgColor rgb="FFFFC7CE"/>
                </patternFill>
              </fill>
            </x14:dxf>
          </x14:cfRule>
          <x14:cfRule type="cellIs" priority="174" operator="equal" id="{F16F08D4-23D3-4EDC-BCA6-6B5F3E3AB87C}">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6BE62833-EBBB-484A-9830-A9C4F414AD33}">
            <xm:f>Donnees!$C$5</xm:f>
            <x14:dxf>
              <font>
                <color rgb="FF9C0006"/>
              </font>
              <fill>
                <patternFill>
                  <bgColor rgb="FFFFC7CE"/>
                </patternFill>
              </fill>
            </x14:dxf>
          </x14:cfRule>
          <x14:cfRule type="cellIs" priority="177" operator="equal" id="{F3D335A5-27D2-4F61-B76A-29715C156962}">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5A1531C8-4151-41C7-AE81-7E065AC07822}">
            <xm:f>$U$21=Donnees!$A$11</xm:f>
            <x14:dxf>
              <fill>
                <patternFill>
                  <bgColor rgb="FFFFFFCC"/>
                </patternFill>
              </fill>
            </x14:dxf>
          </x14:cfRule>
          <x14:cfRule type="expression" priority="183" id="{11C6964B-8754-444E-A293-F34EE34E1BC7}">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057C9039-A1B2-41FB-86A0-BE772CC606C6}">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D000AAF1-A2F1-4646-BCB7-E318B09A0B06}">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F6388803-CA9E-4D2C-984C-41D91FE568B0}">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4704CCB4-B838-43BD-B1B3-2A0C0373EF0B}">
            <xm:f>$U$21=Donnees!$A$11</xm:f>
            <x14:dxf>
              <fill>
                <patternFill>
                  <bgColor rgb="FFFFFFCC"/>
                </patternFill>
              </fill>
            </x14:dxf>
          </x14:cfRule>
          <x14:cfRule type="expression" priority="160" id="{86A99C34-A43A-43D8-80D9-8A27C89F024A}">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4D630E12-60B9-43AE-8BF8-BBE879868168}">
            <xm:f>Donnees!$C$5</xm:f>
            <x14:dxf>
              <font>
                <color rgb="FF9C0006"/>
              </font>
              <fill>
                <patternFill>
                  <bgColor rgb="FFFFC7CE"/>
                </patternFill>
              </fill>
            </x14:dxf>
          </x14:cfRule>
          <x14:cfRule type="cellIs" priority="158" operator="equal" id="{02FC6CAB-AF66-45F1-8B8E-74F7A32C9FBE}">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5767B5AD-DBEF-4D22-896B-E2866E554B97}">
            <xm:f>$U$21=Donnees!$A$11</xm:f>
            <x14:dxf>
              <fill>
                <patternFill>
                  <bgColor rgb="FFFFFFCC"/>
                </patternFill>
              </fill>
            </x14:dxf>
          </x14:cfRule>
          <x14:cfRule type="expression" priority="156" id="{D031154D-9784-4CC5-8A65-D1AE67686EA5}">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134B7FD3-9E0F-4251-9AAC-19AC591B116E}">
            <xm:f>Donnees!$C$5</xm:f>
            <x14:dxf>
              <font>
                <color rgb="FF9C0006"/>
              </font>
              <fill>
                <patternFill>
                  <bgColor rgb="FFFFC7CE"/>
                </patternFill>
              </fill>
            </x14:dxf>
          </x14:cfRule>
          <x14:cfRule type="cellIs" priority="154" operator="equal" id="{F6B57FEF-BF91-4151-A5FB-41B5C8A57865}">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698AB913-6319-4D56-9487-DDED362160A1}">
            <xm:f>$U$21=Donnees!$A$11</xm:f>
            <x14:dxf>
              <fill>
                <patternFill>
                  <bgColor rgb="FFFFFFCC"/>
                </patternFill>
              </fill>
            </x14:dxf>
          </x14:cfRule>
          <x14:cfRule type="expression" priority="152" id="{D72D613A-BF27-44E7-8B92-00903C49F172}">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578CB9CD-DEB6-4280-89D4-4D819376D1AD}">
            <xm:f>Donnees!$C$5</xm:f>
            <x14:dxf>
              <font>
                <color rgb="FF9C0006"/>
              </font>
              <fill>
                <patternFill>
                  <bgColor rgb="FFFFC7CE"/>
                </patternFill>
              </fill>
            </x14:dxf>
          </x14:cfRule>
          <x14:cfRule type="cellIs" priority="150" operator="equal" id="{A9A4DDCF-ACF2-4F5C-A309-EEAB33D1ADC0}">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F3A20016-A55F-41F7-89A3-410C287FA118}">
            <xm:f>$U$21=Donnees!$A$11</xm:f>
            <x14:dxf>
              <fill>
                <patternFill>
                  <bgColor rgb="FFFFFFCC"/>
                </patternFill>
              </fill>
            </x14:dxf>
          </x14:cfRule>
          <x14:cfRule type="expression" priority="148" id="{601E4FDA-6F9E-42FE-B414-AF00269CC153}">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6CC4C4C4-0F96-4F5E-84B7-595C69FD24D0}">
            <xm:f>Donnees!$C$5</xm:f>
            <x14:dxf>
              <font>
                <color rgb="FF9C0006"/>
              </font>
              <fill>
                <patternFill>
                  <bgColor rgb="FFFFC7CE"/>
                </patternFill>
              </fill>
            </x14:dxf>
          </x14:cfRule>
          <x14:cfRule type="cellIs" priority="146" operator="equal" id="{B9B84188-3550-4D31-812D-33E39CC9D1D1}">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6E050CD6-3C16-4856-AFF5-7FED3672DBD2}">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DBB900B6-9C44-4DE5-AA9B-4DD68F26F01D}">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E577A1A5-BAF0-474A-AAB4-4E0A34388B2F}">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8F0DEAD2-F5D9-434B-99A5-4CDD5A31F352}">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EEB7B658-0E23-496F-8295-B4AB77B1BCA7}">
            <xm:f>$U$21=Donnees!$A$11</xm:f>
            <x14:dxf>
              <fill>
                <patternFill>
                  <bgColor rgb="FFFFFFCC"/>
                </patternFill>
              </fill>
            </x14:dxf>
          </x14:cfRule>
          <x14:cfRule type="expression" priority="140" id="{D6CECFDD-C967-4D52-8803-0E77B904D7FA}">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C57A1D67-4274-4E86-9622-56FCF7581833}">
            <xm:f>Donnees!$C$5</xm:f>
            <x14:dxf>
              <font>
                <color rgb="FF9C0006"/>
              </font>
              <fill>
                <patternFill>
                  <bgColor rgb="FFFFC7CE"/>
                </patternFill>
              </fill>
            </x14:dxf>
          </x14:cfRule>
          <x14:cfRule type="cellIs" priority="138" operator="equal" id="{7B5A1E66-EDCC-46B0-B375-A432956C4B65}">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CBDB460D-30DA-4BED-8E39-E45B1266EDF3}">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8E36B165-7512-4706-B5F9-876783688193}">
            <xm:f>$U$21=Donnees!$A$11</xm:f>
            <x14:dxf>
              <fill>
                <patternFill>
                  <bgColor rgb="FFFFFFCC"/>
                </patternFill>
              </fill>
            </x14:dxf>
          </x14:cfRule>
          <x14:cfRule type="expression" priority="135" id="{C8253898-E05D-4BCA-9DBB-81415EA79FB3}">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412557B3-C624-4F4E-81E4-5208D16391E5}">
            <xm:f>Donnees!$C$5</xm:f>
            <x14:dxf>
              <font>
                <color rgb="FF9C0006"/>
              </font>
              <fill>
                <patternFill>
                  <bgColor rgb="FFFFC7CE"/>
                </patternFill>
              </fill>
            </x14:dxf>
          </x14:cfRule>
          <x14:cfRule type="cellIs" priority="133" operator="equal" id="{FE08CEC2-CF97-4D29-B56E-C1D348938C0A}">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3630EAD3-D16D-4B0A-AA80-201B24820B27}">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493556E4-12C9-48E2-AE07-559D497A309D}">
            <xm:f>$U$21=Donnees!$A$11</xm:f>
            <x14:dxf>
              <fill>
                <patternFill>
                  <bgColor rgb="FFFFFFCC"/>
                </patternFill>
              </fill>
            </x14:dxf>
          </x14:cfRule>
          <x14:cfRule type="expression" priority="130" id="{76502D7F-2142-43D6-9691-B37DF34824CE}">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90C3276E-0A42-4303-B0FE-CAAA8E07546F}">
            <xm:f>Donnees!$C$5</xm:f>
            <x14:dxf>
              <font>
                <color rgb="FF9C0006"/>
              </font>
              <fill>
                <patternFill>
                  <bgColor rgb="FFFFC7CE"/>
                </patternFill>
              </fill>
            </x14:dxf>
          </x14:cfRule>
          <x14:cfRule type="cellIs" priority="128" operator="equal" id="{BE603FFB-4EDD-4B13-97BA-3BB9BF7AA662}">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A32F725B-3DF4-4478-BA1C-8AC0F89B86BF}">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33BEBECA-4F2B-4A7A-8324-F71AEBA24606}">
            <xm:f>$U$21=Donnees!$A$11</xm:f>
            <x14:dxf>
              <fill>
                <patternFill>
                  <bgColor rgb="FFFFFFCC"/>
                </patternFill>
              </fill>
            </x14:dxf>
          </x14:cfRule>
          <x14:cfRule type="expression" priority="125" id="{B1EEE2EF-4050-4DA9-A4F5-4819993FDC7F}">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010C33C2-FF2A-4E6D-85EF-8FB1BC5FA6ED}">
            <xm:f>Donnees!$C$5</xm:f>
            <x14:dxf>
              <font>
                <color rgb="FF9C0006"/>
              </font>
              <fill>
                <patternFill>
                  <bgColor rgb="FFFFC7CE"/>
                </patternFill>
              </fill>
            </x14:dxf>
          </x14:cfRule>
          <x14:cfRule type="cellIs" priority="123" operator="equal" id="{A9B18680-331B-4AF3-A11D-8AC594A9E39D}">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6F811A01-DAD7-4BEC-AB29-96E5667A98D7}">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5AB9D806-B001-4A24-80E9-54E0BC03106A}">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41C0601C-6A9C-456F-8C71-8D0B4D9F0593}">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6703273F-45CE-4E89-8F64-8D8828A9F7AF}">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C0777AF0-6B89-46E0-BB9C-8A767CEEA248}">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63D20945-B6E6-4244-AB9A-C6315F140DF3}">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04FB5697-FCD2-4905-B1EB-A6A5B8473A89}">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222D31CE-E011-4AB1-8F4C-3AE875BD6C62}">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C47518C3-3605-4C25-B584-C880E2C3E321}">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CCD03149-085D-45EB-BC0F-E0CFCA64D8B1}">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4C153F07-3D98-41A9-9044-D9A5E9B75F48}">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2D88575B-4703-4D8B-9C83-F8472F110A6B}">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E15D2969-F645-4692-B47C-7F0972C55BC2}">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1EEE92D7-A5D7-4AF4-94F5-6E45D9DF6986}">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5F7A03E2-E431-44E2-9CA6-3A586324F2D5}">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0F42DE68-6CB3-498C-A88B-4F785452854B}">
            <xm:f>$U$21=Donnees!$A$11</xm:f>
            <x14:dxf>
              <fill>
                <patternFill>
                  <bgColor rgb="FFFFFFCC"/>
                </patternFill>
              </fill>
            </x14:dxf>
          </x14:cfRule>
          <x14:cfRule type="expression" priority="106" id="{27DE189A-3219-4E0D-83B7-1D6DF5849F4F}">
            <xm:f>$U$21=Donnees!$A$10</xm:f>
            <x14:dxf>
              <fill>
                <patternFill>
                  <bgColor theme="6" tint="0.79998168889431442"/>
                </patternFill>
              </fill>
            </x14:dxf>
          </x14:cfRule>
          <xm:sqref>Q74:BX74</xm:sqref>
        </x14:conditionalFormatting>
        <x14:conditionalFormatting xmlns:xm="http://schemas.microsoft.com/office/excel/2006/main">
          <x14:cfRule type="expression" priority="102" id="{B46A663A-CEDD-4E2E-9A92-6C213817DC09}">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DF01933C-E8BB-4F39-BB5D-831DD059DCAF}">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E980E3AC-E183-492B-AE36-61D376BA2153}">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6C3EE188-A6AF-4CDD-9F42-40ACE65BFE40}">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5D746D7C-5588-4EA3-9D93-8E47E4DE486B}">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635BD975-EB74-4B3F-8AC7-A2EC4A941C4B}">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0F3C44A7-2B9B-4556-9296-D81113052E29}">
            <xm:f>Donnees!$C$5</xm:f>
            <x14:dxf>
              <font>
                <color rgb="FF9C0006"/>
              </font>
              <fill>
                <patternFill>
                  <bgColor rgb="FFFFC7CE"/>
                </patternFill>
              </fill>
            </x14:dxf>
          </x14:cfRule>
          <x14:cfRule type="cellIs" priority="100" operator="equal" id="{5EAF6B3A-A4B8-4F29-B09E-AB5EA96475B0}">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26136E13-55D7-41FD-89A5-8BD27E15F919}">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47C2BA63-041A-43AC-A32E-34AB5ECF1763}">
            <xm:f>Donnees!$E$4</xm:f>
            <x14:dxf>
              <font>
                <color rgb="FF006100"/>
              </font>
              <fill>
                <patternFill>
                  <bgColor rgb="FFC6EFCE"/>
                </patternFill>
              </fill>
            </x14:dxf>
          </x14:cfRule>
          <x14:cfRule type="cellIs" priority="94" operator="equal" id="{165F099E-590C-435F-902D-6E5A1AC7FBB9}">
            <xm:f>Donnees!$E$5</xm:f>
            <x14:dxf>
              <font>
                <color rgb="FF9C0006"/>
              </font>
              <fill>
                <patternFill>
                  <bgColor rgb="FFFFC7CE"/>
                </patternFill>
              </fill>
            </x14:dxf>
          </x14:cfRule>
          <x14:cfRule type="cellIs" priority="95" operator="equal" id="{D79A961C-C31A-406A-A385-E076C312192F}">
            <xm:f>Donnees!$C$5</xm:f>
            <x14:dxf>
              <font>
                <color rgb="FF9C0006"/>
              </font>
              <fill>
                <patternFill>
                  <bgColor rgb="FFFFC7CE"/>
                </patternFill>
              </fill>
            </x14:dxf>
          </x14:cfRule>
          <x14:cfRule type="cellIs" priority="96" operator="equal" id="{D38A1AAB-59AD-47A8-AB86-4B1372E401C5}">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F2DD02C1-427E-4313-BA23-CFD634254031}">
            <xm:f>Donnees!$E$4</xm:f>
            <x14:dxf>
              <font>
                <color rgb="FF006100"/>
              </font>
              <fill>
                <patternFill>
                  <bgColor rgb="FFC6EFCE"/>
                </patternFill>
              </fill>
            </x14:dxf>
          </x14:cfRule>
          <x14:cfRule type="cellIs" priority="90" operator="equal" id="{648E7356-55A4-435A-8887-94D7B7B78180}">
            <xm:f>Donnees!$E$5</xm:f>
            <x14:dxf>
              <font>
                <color rgb="FF9C0006"/>
              </font>
              <fill>
                <patternFill>
                  <bgColor rgb="FFFFC7CE"/>
                </patternFill>
              </fill>
            </x14:dxf>
          </x14:cfRule>
          <x14:cfRule type="cellIs" priority="91" operator="equal" id="{A66333F1-2091-4FA3-8877-93DECE8D0AEB}">
            <xm:f>Donnees!$C$5</xm:f>
            <x14:dxf>
              <font>
                <color rgb="FF9C0006"/>
              </font>
              <fill>
                <patternFill>
                  <bgColor rgb="FFFFC7CE"/>
                </patternFill>
              </fill>
            </x14:dxf>
          </x14:cfRule>
          <x14:cfRule type="cellIs" priority="92" operator="equal" id="{9E4002E4-3864-4F16-A073-49357D994883}">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9BA73B91-BBA5-437F-9556-73C90D766E15}">
            <xm:f>Donnees!$E$4</xm:f>
            <x14:dxf>
              <font>
                <color rgb="FF006100"/>
              </font>
              <fill>
                <patternFill>
                  <bgColor rgb="FFC6EFCE"/>
                </patternFill>
              </fill>
            </x14:dxf>
          </x14:cfRule>
          <x14:cfRule type="cellIs" priority="86" operator="equal" id="{F59BA0CB-8802-4605-8996-4B604CCE5500}">
            <xm:f>Donnees!$E$5</xm:f>
            <x14:dxf>
              <font>
                <color rgb="FF9C0006"/>
              </font>
              <fill>
                <patternFill>
                  <bgColor rgb="FFFFC7CE"/>
                </patternFill>
              </fill>
            </x14:dxf>
          </x14:cfRule>
          <x14:cfRule type="cellIs" priority="87" operator="equal" id="{C5892083-22D7-4D6E-9A59-4DD1442401CB}">
            <xm:f>Donnees!$C$5</xm:f>
            <x14:dxf>
              <font>
                <color rgb="FF9C0006"/>
              </font>
              <fill>
                <patternFill>
                  <bgColor rgb="FFFFC7CE"/>
                </patternFill>
              </fill>
            </x14:dxf>
          </x14:cfRule>
          <x14:cfRule type="cellIs" priority="88" operator="equal" id="{CB486065-7304-4B8C-B4E6-5CD455D7F93D}">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ED7D0025-DADB-448A-ACD0-FE2CA4318A55}">
            <xm:f>Donnees!$E$4</xm:f>
            <x14:dxf>
              <font>
                <color rgb="FF006100"/>
              </font>
              <fill>
                <patternFill>
                  <bgColor rgb="FFC6EFCE"/>
                </patternFill>
              </fill>
            </x14:dxf>
          </x14:cfRule>
          <x14:cfRule type="cellIs" priority="82" operator="equal" id="{957364A4-590B-4BA4-B31C-21D3A5A7C1D3}">
            <xm:f>Donnees!$E$5</xm:f>
            <x14:dxf>
              <font>
                <color rgb="FF9C0006"/>
              </font>
              <fill>
                <patternFill>
                  <bgColor rgb="FFFFC7CE"/>
                </patternFill>
              </fill>
            </x14:dxf>
          </x14:cfRule>
          <x14:cfRule type="cellIs" priority="83" operator="equal" id="{A6931CA8-5675-4508-A730-B32C2B146CA1}">
            <xm:f>Donnees!$C$5</xm:f>
            <x14:dxf>
              <font>
                <color rgb="FF9C0006"/>
              </font>
              <fill>
                <patternFill>
                  <bgColor rgb="FFFFC7CE"/>
                </patternFill>
              </fill>
            </x14:dxf>
          </x14:cfRule>
          <x14:cfRule type="cellIs" priority="84" operator="equal" id="{06FC1FBC-95D8-48A7-A9F9-84FD0CFF5D45}">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56FA6814-77F5-4716-844D-1AC93BBAED36}">
            <xm:f>Donnees!$E$4</xm:f>
            <x14:dxf>
              <font>
                <color rgb="FF006100"/>
              </font>
              <fill>
                <patternFill>
                  <bgColor rgb="FFC6EFCE"/>
                </patternFill>
              </fill>
            </x14:dxf>
          </x14:cfRule>
          <x14:cfRule type="cellIs" priority="78" operator="equal" id="{BD23A07C-F1A9-4C69-8C0E-984F49E8DE66}">
            <xm:f>Donnees!$E$5</xm:f>
            <x14:dxf>
              <font>
                <color rgb="FF9C0006"/>
              </font>
              <fill>
                <patternFill>
                  <bgColor rgb="FFFFC7CE"/>
                </patternFill>
              </fill>
            </x14:dxf>
          </x14:cfRule>
          <x14:cfRule type="cellIs" priority="79" operator="equal" id="{2EB72CF0-6F6A-4877-845C-5BF811B4BAEB}">
            <xm:f>Donnees!$C$5</xm:f>
            <x14:dxf>
              <font>
                <color rgb="FF9C0006"/>
              </font>
              <fill>
                <patternFill>
                  <bgColor rgb="FFFFC7CE"/>
                </patternFill>
              </fill>
            </x14:dxf>
          </x14:cfRule>
          <x14:cfRule type="cellIs" priority="80" operator="equal" id="{B6363188-9141-4DFF-A2E4-68C960DE994F}">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B7F7379C-39E6-4F10-A2B3-CB180543509D}">
            <xm:f>Donnees!$E$4</xm:f>
            <x14:dxf>
              <font>
                <color rgb="FF006100"/>
              </font>
              <fill>
                <patternFill>
                  <bgColor rgb="FFC6EFCE"/>
                </patternFill>
              </fill>
            </x14:dxf>
          </x14:cfRule>
          <x14:cfRule type="cellIs" priority="74" operator="equal" id="{B92347CD-BE8B-4D30-B14A-954B000395D0}">
            <xm:f>Donnees!$E$5</xm:f>
            <x14:dxf>
              <font>
                <color rgb="FF9C0006"/>
              </font>
              <fill>
                <patternFill>
                  <bgColor rgb="FFFFC7CE"/>
                </patternFill>
              </fill>
            </x14:dxf>
          </x14:cfRule>
          <x14:cfRule type="cellIs" priority="75" operator="equal" id="{A20FE037-CB91-49C0-B182-1205745F6DF5}">
            <xm:f>Donnees!$C$5</xm:f>
            <x14:dxf>
              <font>
                <color rgb="FF9C0006"/>
              </font>
              <fill>
                <patternFill>
                  <bgColor rgb="FFFFC7CE"/>
                </patternFill>
              </fill>
            </x14:dxf>
          </x14:cfRule>
          <x14:cfRule type="cellIs" priority="76" operator="equal" id="{9C348FC2-3C3A-478F-A310-DFC261DCC65B}">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DBC1A56B-A5C1-4023-8305-88BF5AD99DCB}">
            <xm:f>Donnees!$E$4</xm:f>
            <x14:dxf>
              <font>
                <color rgb="FF006100"/>
              </font>
              <fill>
                <patternFill>
                  <bgColor rgb="FFC6EFCE"/>
                </patternFill>
              </fill>
            </x14:dxf>
          </x14:cfRule>
          <x14:cfRule type="cellIs" priority="70" operator="equal" id="{F84356FB-2B57-4476-85FB-03B5B1F4FABE}">
            <xm:f>Donnees!$E$5</xm:f>
            <x14:dxf>
              <font>
                <color rgb="FF9C0006"/>
              </font>
              <fill>
                <patternFill>
                  <bgColor rgb="FFFFC7CE"/>
                </patternFill>
              </fill>
            </x14:dxf>
          </x14:cfRule>
          <x14:cfRule type="cellIs" priority="71" operator="equal" id="{92679D1F-4418-468A-9F3F-7306F57C9C71}">
            <xm:f>Donnees!$C$5</xm:f>
            <x14:dxf>
              <font>
                <color rgb="FF9C0006"/>
              </font>
              <fill>
                <patternFill>
                  <bgColor rgb="FFFFC7CE"/>
                </patternFill>
              </fill>
            </x14:dxf>
          </x14:cfRule>
          <x14:cfRule type="cellIs" priority="72" operator="equal" id="{A35581BF-290B-4906-AE6B-08999D3E05F6}">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2C24377F-99C0-4A2C-BB21-DD46CCC522A9}">
            <xm:f>Donnees!$E$4</xm:f>
            <x14:dxf>
              <font>
                <color rgb="FF006100"/>
              </font>
              <fill>
                <patternFill>
                  <bgColor rgb="FFC6EFCE"/>
                </patternFill>
              </fill>
            </x14:dxf>
          </x14:cfRule>
          <x14:cfRule type="cellIs" priority="66" operator="equal" id="{662059C7-6253-45F8-A182-A6F7F14E1CEE}">
            <xm:f>Donnees!$E$5</xm:f>
            <x14:dxf>
              <font>
                <color rgb="FF9C0006"/>
              </font>
              <fill>
                <patternFill>
                  <bgColor rgb="FFFFC7CE"/>
                </patternFill>
              </fill>
            </x14:dxf>
          </x14:cfRule>
          <x14:cfRule type="cellIs" priority="67" operator="equal" id="{6D48C1E7-B9C6-4977-B373-B23CE6D98254}">
            <xm:f>Donnees!$C$5</xm:f>
            <x14:dxf>
              <font>
                <color rgb="FF9C0006"/>
              </font>
              <fill>
                <patternFill>
                  <bgColor rgb="FFFFC7CE"/>
                </patternFill>
              </fill>
            </x14:dxf>
          </x14:cfRule>
          <x14:cfRule type="cellIs" priority="68" operator="equal" id="{B6A878BC-DA94-4BB1-ABD1-B4904E91AEB1}">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24055F90-EBF9-4847-B617-36E93DCA8354}">
            <xm:f>Donnees!$E$4</xm:f>
            <x14:dxf>
              <font>
                <color rgb="FF006100"/>
              </font>
              <fill>
                <patternFill>
                  <bgColor rgb="FFC6EFCE"/>
                </patternFill>
              </fill>
            </x14:dxf>
          </x14:cfRule>
          <x14:cfRule type="cellIs" priority="62" operator="equal" id="{705188BB-CC05-4960-974C-03FE13A221F0}">
            <xm:f>Donnees!$E$5</xm:f>
            <x14:dxf>
              <font>
                <color rgb="FF9C0006"/>
              </font>
              <fill>
                <patternFill>
                  <bgColor rgb="FFFFC7CE"/>
                </patternFill>
              </fill>
            </x14:dxf>
          </x14:cfRule>
          <x14:cfRule type="cellIs" priority="63" operator="equal" id="{2513AFA2-3B1A-4B21-91ED-0D643B4709CD}">
            <xm:f>Donnees!$C$5</xm:f>
            <x14:dxf>
              <font>
                <color rgb="FF9C0006"/>
              </font>
              <fill>
                <patternFill>
                  <bgColor rgb="FFFFC7CE"/>
                </patternFill>
              </fill>
            </x14:dxf>
          </x14:cfRule>
          <x14:cfRule type="cellIs" priority="64" operator="equal" id="{BC67D43D-481E-49C7-B61E-F9627D24B7C1}">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6CC8256C-8FBC-4A8C-AE8C-E172A3D0414C}">
            <xm:f>Donnees!$E$4</xm:f>
            <x14:dxf>
              <font>
                <color rgb="FF006100"/>
              </font>
              <fill>
                <patternFill>
                  <bgColor rgb="FFC6EFCE"/>
                </patternFill>
              </fill>
            </x14:dxf>
          </x14:cfRule>
          <x14:cfRule type="cellIs" priority="58" operator="equal" id="{B6693A21-53CF-4A7E-9A99-584AEEB6292A}">
            <xm:f>Donnees!$E$5</xm:f>
            <x14:dxf>
              <font>
                <color rgb="FF9C0006"/>
              </font>
              <fill>
                <patternFill>
                  <bgColor rgb="FFFFC7CE"/>
                </patternFill>
              </fill>
            </x14:dxf>
          </x14:cfRule>
          <x14:cfRule type="cellIs" priority="59" operator="equal" id="{E43F8CC2-6C9B-4F37-8C2E-5F97B6C7D909}">
            <xm:f>Donnees!$C$5</xm:f>
            <x14:dxf>
              <font>
                <color rgb="FF9C0006"/>
              </font>
              <fill>
                <patternFill>
                  <bgColor rgb="FFFFC7CE"/>
                </patternFill>
              </fill>
            </x14:dxf>
          </x14:cfRule>
          <x14:cfRule type="cellIs" priority="60" operator="equal" id="{444B661F-CB16-47EE-BE7C-D8D6A025BB03}">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377A8C24-1C49-4C11-8F56-9EE744EF3160}">
            <xm:f>Donnees!$E$4</xm:f>
            <x14:dxf>
              <font>
                <color rgb="FF006100"/>
              </font>
              <fill>
                <patternFill>
                  <bgColor rgb="FFC6EFCE"/>
                </patternFill>
              </fill>
            </x14:dxf>
          </x14:cfRule>
          <x14:cfRule type="cellIs" priority="54" operator="equal" id="{7F636131-02FD-44D3-AA97-70F13D4E4B4F}">
            <xm:f>Donnees!$E$5</xm:f>
            <x14:dxf>
              <font>
                <color rgb="FF9C0006"/>
              </font>
              <fill>
                <patternFill>
                  <bgColor rgb="FFFFC7CE"/>
                </patternFill>
              </fill>
            </x14:dxf>
          </x14:cfRule>
          <x14:cfRule type="cellIs" priority="55" operator="equal" id="{4581D911-5158-4AF5-9CB9-06D72E47D630}">
            <xm:f>Donnees!$C$5</xm:f>
            <x14:dxf>
              <font>
                <color rgb="FF9C0006"/>
              </font>
              <fill>
                <patternFill>
                  <bgColor rgb="FFFFC7CE"/>
                </patternFill>
              </fill>
            </x14:dxf>
          </x14:cfRule>
          <x14:cfRule type="cellIs" priority="56" operator="equal" id="{D062C029-49DF-480B-A935-F1099539E5FA}">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0BADE019-715A-46F3-87F6-09FCEDD038F5}">
            <xm:f>Donnees!$E$4</xm:f>
            <x14:dxf>
              <font>
                <color rgb="FF006100"/>
              </font>
              <fill>
                <patternFill>
                  <bgColor rgb="FFC6EFCE"/>
                </patternFill>
              </fill>
            </x14:dxf>
          </x14:cfRule>
          <x14:cfRule type="cellIs" priority="50" operator="equal" id="{5BF5FBC6-368A-48C6-BD53-C19A3AE374BD}">
            <xm:f>Donnees!$E$5</xm:f>
            <x14:dxf>
              <font>
                <color rgb="FF9C0006"/>
              </font>
              <fill>
                <patternFill>
                  <bgColor rgb="FFFFC7CE"/>
                </patternFill>
              </fill>
            </x14:dxf>
          </x14:cfRule>
          <x14:cfRule type="cellIs" priority="51" operator="equal" id="{7FD9405A-B394-4F2F-A652-251B9EF40D3C}">
            <xm:f>Donnees!$C$5</xm:f>
            <x14:dxf>
              <font>
                <color rgb="FF9C0006"/>
              </font>
              <fill>
                <patternFill>
                  <bgColor rgb="FFFFC7CE"/>
                </patternFill>
              </fill>
            </x14:dxf>
          </x14:cfRule>
          <x14:cfRule type="cellIs" priority="52" operator="equal" id="{7B7204F4-C6B7-480A-9116-D82BF0813649}">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618C57C0-D8F3-4679-891A-CF52EBE2E6A9}">
            <xm:f>Donnees!$E$4</xm:f>
            <x14:dxf>
              <font>
                <color rgb="FF006100"/>
              </font>
              <fill>
                <patternFill>
                  <bgColor rgb="FFC6EFCE"/>
                </patternFill>
              </fill>
            </x14:dxf>
          </x14:cfRule>
          <x14:cfRule type="cellIs" priority="46" operator="equal" id="{412F23FB-8D0C-4627-A6E4-3164968AEF6C}">
            <xm:f>Donnees!$E$5</xm:f>
            <x14:dxf>
              <font>
                <color rgb="FF9C0006"/>
              </font>
              <fill>
                <patternFill>
                  <bgColor rgb="FFFFC7CE"/>
                </patternFill>
              </fill>
            </x14:dxf>
          </x14:cfRule>
          <x14:cfRule type="cellIs" priority="47" operator="equal" id="{4A878D03-C1F1-4567-8961-07EAFF4BC58C}">
            <xm:f>Donnees!$C$5</xm:f>
            <x14:dxf>
              <font>
                <color rgb="FF9C0006"/>
              </font>
              <fill>
                <patternFill>
                  <bgColor rgb="FFFFC7CE"/>
                </patternFill>
              </fill>
            </x14:dxf>
          </x14:cfRule>
          <x14:cfRule type="cellIs" priority="48" operator="equal" id="{98B17F5C-CA1C-415B-B5B2-9869962BF715}">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ECFB6142-9D73-45EF-A5DC-95D2576D3A6E}">
            <xm:f>Donnees!$E$4</xm:f>
            <x14:dxf>
              <font>
                <color rgb="FF006100"/>
              </font>
              <fill>
                <patternFill>
                  <bgColor rgb="FFC6EFCE"/>
                </patternFill>
              </fill>
            </x14:dxf>
          </x14:cfRule>
          <x14:cfRule type="cellIs" priority="42" operator="equal" id="{AFE7B128-19C5-48F4-8816-53762FA91E8E}">
            <xm:f>Donnees!$E$5</xm:f>
            <x14:dxf>
              <font>
                <color rgb="FF9C0006"/>
              </font>
              <fill>
                <patternFill>
                  <bgColor rgb="FFFFC7CE"/>
                </patternFill>
              </fill>
            </x14:dxf>
          </x14:cfRule>
          <x14:cfRule type="cellIs" priority="43" operator="equal" id="{DBB9763C-90C9-4C93-9A34-6FBAA7B7EF38}">
            <xm:f>Donnees!$C$5</xm:f>
            <x14:dxf>
              <font>
                <color rgb="FF9C0006"/>
              </font>
              <fill>
                <patternFill>
                  <bgColor rgb="FFFFC7CE"/>
                </patternFill>
              </fill>
            </x14:dxf>
          </x14:cfRule>
          <x14:cfRule type="cellIs" priority="44" operator="equal" id="{F7E47DD1-D4BE-4CE4-9D2A-96132F5E68F6}">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36FF8C73-DD48-4F60-A5FB-343521E47176}">
            <xm:f>Donnees!$E$4</xm:f>
            <x14:dxf>
              <font>
                <color rgb="FF006100"/>
              </font>
              <fill>
                <patternFill>
                  <bgColor rgb="FFC6EFCE"/>
                </patternFill>
              </fill>
            </x14:dxf>
          </x14:cfRule>
          <x14:cfRule type="cellIs" priority="38" operator="equal" id="{CC5F6623-3998-49B3-9A52-A1E358A35CCF}">
            <xm:f>Donnees!$E$5</xm:f>
            <x14:dxf>
              <font>
                <color rgb="FF9C0006"/>
              </font>
              <fill>
                <patternFill>
                  <bgColor rgb="FFFFC7CE"/>
                </patternFill>
              </fill>
            </x14:dxf>
          </x14:cfRule>
          <x14:cfRule type="cellIs" priority="39" operator="equal" id="{E406DE8F-54FD-4974-BE93-2528C09F9B9B}">
            <xm:f>Donnees!$C$5</xm:f>
            <x14:dxf>
              <font>
                <color rgb="FF9C0006"/>
              </font>
              <fill>
                <patternFill>
                  <bgColor rgb="FFFFC7CE"/>
                </patternFill>
              </fill>
            </x14:dxf>
          </x14:cfRule>
          <x14:cfRule type="cellIs" priority="40" operator="equal" id="{BB4659CF-E768-4E4C-8F7F-32EFECC4E4A2}">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C60A0E29-5F14-4849-AC91-DD2755B82917}">
            <xm:f>Donnees!$E$4</xm:f>
            <x14:dxf>
              <font>
                <color rgb="FF006100"/>
              </font>
              <fill>
                <patternFill>
                  <bgColor rgb="FFC6EFCE"/>
                </patternFill>
              </fill>
            </x14:dxf>
          </x14:cfRule>
          <x14:cfRule type="cellIs" priority="34" operator="equal" id="{82266506-BFB1-4A82-B106-9B0BC1723289}">
            <xm:f>Donnees!$E$5</xm:f>
            <x14:dxf>
              <font>
                <color rgb="FF9C0006"/>
              </font>
              <fill>
                <patternFill>
                  <bgColor rgb="FFFFC7CE"/>
                </patternFill>
              </fill>
            </x14:dxf>
          </x14:cfRule>
          <x14:cfRule type="cellIs" priority="35" operator="equal" id="{68D4A691-F02C-4FF6-A978-0117BAE6998A}">
            <xm:f>Donnees!$C$5</xm:f>
            <x14:dxf>
              <font>
                <color rgb="FF9C0006"/>
              </font>
              <fill>
                <patternFill>
                  <bgColor rgb="FFFFC7CE"/>
                </patternFill>
              </fill>
            </x14:dxf>
          </x14:cfRule>
          <x14:cfRule type="cellIs" priority="36" operator="equal" id="{D9BBC42F-0508-40A5-B615-914C60955FE0}">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1DDE6F1E-DAA4-4BB0-964C-A9DB74FA356F}">
            <xm:f>Donnees!$E$4</xm:f>
            <x14:dxf>
              <font>
                <color rgb="FF006100"/>
              </font>
              <fill>
                <patternFill>
                  <bgColor rgb="FFC6EFCE"/>
                </patternFill>
              </fill>
            </x14:dxf>
          </x14:cfRule>
          <x14:cfRule type="cellIs" priority="30" operator="equal" id="{0D7D75EF-10A1-440C-8260-D22935FD102C}">
            <xm:f>Donnees!$E$5</xm:f>
            <x14:dxf>
              <font>
                <color rgb="FF9C0006"/>
              </font>
              <fill>
                <patternFill>
                  <bgColor rgb="FFFFC7CE"/>
                </patternFill>
              </fill>
            </x14:dxf>
          </x14:cfRule>
          <x14:cfRule type="cellIs" priority="31" operator="equal" id="{C008C7BB-B466-4D4D-9A3E-2E16C60C2D1B}">
            <xm:f>Donnees!$C$5</xm:f>
            <x14:dxf>
              <font>
                <color rgb="FF9C0006"/>
              </font>
              <fill>
                <patternFill>
                  <bgColor rgb="FFFFC7CE"/>
                </patternFill>
              </fill>
            </x14:dxf>
          </x14:cfRule>
          <x14:cfRule type="cellIs" priority="32" operator="equal" id="{55D102E4-CEBD-4031-B010-AFAA9EE81C5A}">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7ACD2B27-0F58-4BB5-9BD7-DC88E22F53F1}">
            <xm:f>Donnees!$E$4</xm:f>
            <x14:dxf>
              <font>
                <color rgb="FF006100"/>
              </font>
              <fill>
                <patternFill>
                  <bgColor rgb="FFC6EFCE"/>
                </patternFill>
              </fill>
            </x14:dxf>
          </x14:cfRule>
          <x14:cfRule type="cellIs" priority="26" operator="equal" id="{F7F8B57C-B525-4891-BF83-C9BA96CCE9A1}">
            <xm:f>Donnees!$E$5</xm:f>
            <x14:dxf>
              <font>
                <color rgb="FF9C0006"/>
              </font>
              <fill>
                <patternFill>
                  <bgColor rgb="FFFFC7CE"/>
                </patternFill>
              </fill>
            </x14:dxf>
          </x14:cfRule>
          <x14:cfRule type="cellIs" priority="27" operator="equal" id="{4AC4316D-B2E7-48D3-8ECA-0061CBB4BC25}">
            <xm:f>Donnees!$C$5</xm:f>
            <x14:dxf>
              <font>
                <color rgb="FF9C0006"/>
              </font>
              <fill>
                <patternFill>
                  <bgColor rgb="FFFFC7CE"/>
                </patternFill>
              </fill>
            </x14:dxf>
          </x14:cfRule>
          <x14:cfRule type="cellIs" priority="28" operator="equal" id="{F9DA9E49-09C1-4605-AAB5-E5C9CDC8B6F8}">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36571769-C1AF-4B34-8291-CC6A9FD6868C}">
            <xm:f>Donnees!$E$4</xm:f>
            <x14:dxf>
              <font>
                <color rgb="FF006100"/>
              </font>
              <fill>
                <patternFill>
                  <bgColor rgb="FFC6EFCE"/>
                </patternFill>
              </fill>
            </x14:dxf>
          </x14:cfRule>
          <x14:cfRule type="cellIs" priority="22" operator="equal" id="{E5611694-F610-4636-BF24-0878A83BECDE}">
            <xm:f>Donnees!$E$5</xm:f>
            <x14:dxf>
              <font>
                <color rgb="FF9C0006"/>
              </font>
              <fill>
                <patternFill>
                  <bgColor rgb="FFFFC7CE"/>
                </patternFill>
              </fill>
            </x14:dxf>
          </x14:cfRule>
          <x14:cfRule type="cellIs" priority="23" operator="equal" id="{ECEC7C72-22B3-41EE-A15E-8FB2E74587F4}">
            <xm:f>Donnees!$C$5</xm:f>
            <x14:dxf>
              <font>
                <color rgb="FF9C0006"/>
              </font>
              <fill>
                <patternFill>
                  <bgColor rgb="FFFFC7CE"/>
                </patternFill>
              </fill>
            </x14:dxf>
          </x14:cfRule>
          <x14:cfRule type="cellIs" priority="24" operator="equal" id="{2F325B7B-EF6E-49AD-8271-0A4FFD9E2137}">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C3A86ABD-C908-44E2-A0EC-44A242F44E6F}">
            <xm:f>Donnees!$E$4</xm:f>
            <x14:dxf>
              <font>
                <color rgb="FF006100"/>
              </font>
              <fill>
                <patternFill>
                  <bgColor rgb="FFC6EFCE"/>
                </patternFill>
              </fill>
            </x14:dxf>
          </x14:cfRule>
          <x14:cfRule type="cellIs" priority="18" operator="equal" id="{A9802F22-6295-4539-A6AA-AD0391F8BD8B}">
            <xm:f>Donnees!$E$5</xm:f>
            <x14:dxf>
              <font>
                <color rgb="FF9C0006"/>
              </font>
              <fill>
                <patternFill>
                  <bgColor rgb="FFFFC7CE"/>
                </patternFill>
              </fill>
            </x14:dxf>
          </x14:cfRule>
          <x14:cfRule type="cellIs" priority="19" operator="equal" id="{AE4E89C3-A73B-4055-B24B-9813EF34B4D5}">
            <xm:f>Donnees!$C$5</xm:f>
            <x14:dxf>
              <font>
                <color rgb="FF9C0006"/>
              </font>
              <fill>
                <patternFill>
                  <bgColor rgb="FFFFC7CE"/>
                </patternFill>
              </fill>
            </x14:dxf>
          </x14:cfRule>
          <x14:cfRule type="cellIs" priority="20" operator="equal" id="{261D37A4-87E5-4BA5-817B-AF1D49D9DEAC}">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3E60F5C4-27BA-4C7C-9115-B2B89052BBB9}">
            <xm:f>Donnees!$E$4</xm:f>
            <x14:dxf>
              <font>
                <color rgb="FF006100"/>
              </font>
              <fill>
                <patternFill>
                  <bgColor rgb="FFC6EFCE"/>
                </patternFill>
              </fill>
            </x14:dxf>
          </x14:cfRule>
          <x14:cfRule type="cellIs" priority="14" operator="equal" id="{21AC2CA7-526E-4C7E-96AB-A7FAE97BDD9F}">
            <xm:f>Donnees!$E$5</xm:f>
            <x14:dxf>
              <font>
                <color rgb="FF9C0006"/>
              </font>
              <fill>
                <patternFill>
                  <bgColor rgb="FFFFC7CE"/>
                </patternFill>
              </fill>
            </x14:dxf>
          </x14:cfRule>
          <x14:cfRule type="cellIs" priority="15" operator="equal" id="{27EEF174-223B-4F94-8CC8-D06493848105}">
            <xm:f>Donnees!$C$5</xm:f>
            <x14:dxf>
              <font>
                <color rgb="FF9C0006"/>
              </font>
              <fill>
                <patternFill>
                  <bgColor rgb="FFFFC7CE"/>
                </patternFill>
              </fill>
            </x14:dxf>
          </x14:cfRule>
          <x14:cfRule type="cellIs" priority="16" operator="equal" id="{F9D04589-7A41-4D87-9821-4F4AF867C537}">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6E37E53D-555E-47EC-A484-598A2F349BC2}">
            <xm:f>Donnees!$E$4</xm:f>
            <x14:dxf>
              <font>
                <color rgb="FF006100"/>
              </font>
              <fill>
                <patternFill>
                  <bgColor rgb="FFC6EFCE"/>
                </patternFill>
              </fill>
            </x14:dxf>
          </x14:cfRule>
          <x14:cfRule type="cellIs" priority="10" operator="equal" id="{7C574DB3-16A7-4F9D-878A-EFD76DEDE4B3}">
            <xm:f>Donnees!$E$5</xm:f>
            <x14:dxf>
              <font>
                <color rgb="FF9C0006"/>
              </font>
              <fill>
                <patternFill>
                  <bgColor rgb="FFFFC7CE"/>
                </patternFill>
              </fill>
            </x14:dxf>
          </x14:cfRule>
          <x14:cfRule type="cellIs" priority="11" operator="equal" id="{028ABACD-7F4B-4356-A57A-062EDF4A7D24}">
            <xm:f>Donnees!$C$5</xm:f>
            <x14:dxf>
              <font>
                <color rgb="FF9C0006"/>
              </font>
              <fill>
                <patternFill>
                  <bgColor rgb="FFFFC7CE"/>
                </patternFill>
              </fill>
            </x14:dxf>
          </x14:cfRule>
          <x14:cfRule type="cellIs" priority="12" operator="equal" id="{8CF40907-9DB1-4C4E-B220-80A3DA293631}">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142E0378-A258-4F2C-9D0B-4A26B6B5C05E}">
            <xm:f>Donnees!$E$4</xm:f>
            <x14:dxf>
              <font>
                <color rgb="FF006100"/>
              </font>
              <fill>
                <patternFill>
                  <bgColor rgb="FFC6EFCE"/>
                </patternFill>
              </fill>
            </x14:dxf>
          </x14:cfRule>
          <x14:cfRule type="cellIs" priority="6" operator="equal" id="{CFCDD2FD-09AA-408F-A9E3-21BD77092C47}">
            <xm:f>Donnees!$E$5</xm:f>
            <x14:dxf>
              <font>
                <color rgb="FF9C0006"/>
              </font>
              <fill>
                <patternFill>
                  <bgColor rgb="FFFFC7CE"/>
                </patternFill>
              </fill>
            </x14:dxf>
          </x14:cfRule>
          <x14:cfRule type="cellIs" priority="7" operator="equal" id="{54C94A52-46A0-4032-92D9-6F49A94E3DB6}">
            <xm:f>Donnees!$C$5</xm:f>
            <x14:dxf>
              <font>
                <color rgb="FF9C0006"/>
              </font>
              <fill>
                <patternFill>
                  <bgColor rgb="FFFFC7CE"/>
                </patternFill>
              </fill>
            </x14:dxf>
          </x14:cfRule>
          <x14:cfRule type="cellIs" priority="8" operator="equal" id="{4FDF88BB-4D54-4286-AD82-CE1391D9C55D}">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24D62E34-C9DF-428D-884E-66E8D0CCD6E2}">
            <xm:f>Donnees!$E$4</xm:f>
            <x14:dxf>
              <font>
                <color rgb="FF006100"/>
              </font>
              <fill>
                <patternFill>
                  <bgColor rgb="FFC6EFCE"/>
                </patternFill>
              </fill>
            </x14:dxf>
          </x14:cfRule>
          <x14:cfRule type="cellIs" priority="2" operator="equal" id="{AB268D9C-4186-4EC6-98C3-1FD6BB198884}">
            <xm:f>Donnees!$E$5</xm:f>
            <x14:dxf>
              <font>
                <color rgb="FF9C0006"/>
              </font>
              <fill>
                <patternFill>
                  <bgColor rgb="FFFFC7CE"/>
                </patternFill>
              </fill>
            </x14:dxf>
          </x14:cfRule>
          <x14:cfRule type="cellIs" priority="3" operator="equal" id="{7E0846A8-0B64-4617-9DC7-3BC00F05D918}">
            <xm:f>Donnees!$C$5</xm:f>
            <x14:dxf>
              <font>
                <color rgb="FF9C0006"/>
              </font>
              <fill>
                <patternFill>
                  <bgColor rgb="FFFFC7CE"/>
                </patternFill>
              </fill>
            </x14:dxf>
          </x14:cfRule>
          <x14:cfRule type="cellIs" priority="4" operator="equal" id="{69825EDB-73F4-4EE6-9F2F-0B6657BCDF1D}">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559CB3D-D8BE-4089-BC07-798D0D39C004}">
          <x14:formula1>
            <xm:f>IF($U$21=Donnees!$A$10,Donnees!$A$16:$A$18,IF($U$21=Donnees!$A$11,Donnees!$A$23:$A$25,Donnees!$A$12))</xm:f>
          </x14:formula1>
          <xm:sqref>U23:AH23</xm:sqref>
        </x14:dataValidation>
        <x14:dataValidation type="list" allowBlank="1" showInputMessage="1" showErrorMessage="1" xr:uid="{3A7F3905-E6F0-401B-A665-0E5607BA4E1A}">
          <x14:formula1>
            <xm:f>Donnees!$A$10:$A$11</xm:f>
          </x14:formula1>
          <xm:sqref>U21:AH21</xm:sqref>
        </x14:dataValidation>
        <x14:dataValidation type="list" allowBlank="1" showInputMessage="1" showErrorMessage="1" xr:uid="{47B9424E-15A4-4034-9F4D-33AC647D63EB}">
          <x14:formula1>
            <xm:f>OFFSET(Personnel!D$21,0,0,COUNTA(Personnel!D$21:D$70))</xm:f>
          </x14:formula1>
          <xm:sqref>P34:P53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EA793-E21F-4369-99EC-E6AF3712F691}">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G14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IF(OR(U21="",U23=""),"",VLOOKUP('G14'!$U$21,Donnees!$A$10:$G$11,2,FALSE))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IF('G14'!U21="parascolaire","",IFERROR(SUM((Q97:BX97)/4)+SUM(E75:E94)+SUM((Q97:BX97)/4)/9+SUM(E75:E94)/9,0))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IF('G14'!U21="parascolaire","",IFERROR(SUM((Q131:BX131)/4)+SUM(E109:E128)+SUM((Q131:BX131)/4)/9+SUM(E109:E128)/9,0))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IF('G14'!U21="parascolaire","",IFERROR(SUM((Q165:BX165)/4)+SUM(E143:E162)+SUM((Q165:BX165)/4)/9+SUM(E143:E162)/9,0))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IF('G14'!U21="parascolaire","",IFERROR(SUM((Q199:BX199)/4)+SUM(E177:E196)+SUM((Q199:BX199)/4)/9+SUM(E177:E196)/9,0))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IF('G14'!U21="parascolaire","",IFERROR(SUM((Q233:BX233)/4)+SUM(E211:E230)+SUM((Q233:BX233)/4)/9+SUM(E211:E230)/9,0))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IF(U21=Donnees!A11,"",IF(BR21=Donnees!C5,"",IF(AND(OR(Differentiels!Z207&gt;Differentiels!AD207,Differentiels!Z207=Differentiels!AD207),OR(Differentiels!F207&gt;Differentiels!J207,Differentiels!F207=Differentiels!J207)),"",1)))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uvqW70bGl3VN7EytyfNjWKusbj5Yd1k3lKYgQIlPBbRaR7t7cXRnGE7+UnNxinNREvcpFywCpKw2ovACEcjbaQ==" saltValue="RolBUxWiLyu6icJyyxEClw=="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2716" priority="219">
      <formula>$O34="ASE"</formula>
    </cfRule>
    <cfRule type="expression" dxfId="2715" priority="227">
      <formula>$O34="APE"</formula>
    </cfRule>
    <cfRule type="expression" dxfId="2714" priority="228">
      <formula>$O34="EDE"</formula>
    </cfRule>
  </conditionalFormatting>
  <conditionalFormatting sqref="O75:BX94 O109:BX128">
    <cfRule type="expression" dxfId="2713" priority="220">
      <formula>AND($O75="ASE",O75&lt;&gt;"",O75&lt;&gt;"h",O75&lt;&gt;"s")</formula>
    </cfRule>
    <cfRule type="expression" dxfId="2712" priority="225">
      <formula>AND($O75="APE",O75&lt;&gt;"",O75&lt;&gt;"h",O75&lt;&gt;"s")</formula>
    </cfRule>
    <cfRule type="expression" dxfId="2711" priority="226">
      <formula>AND($O75="EDE",O75&lt;&gt;"",O75&lt;&gt;"h",O75&lt;&gt;"s")</formula>
    </cfRule>
  </conditionalFormatting>
  <conditionalFormatting sqref="U23:AH23">
    <cfRule type="expression" dxfId="2710" priority="218">
      <formula>$AJ$23="!"</formula>
    </cfRule>
  </conditionalFormatting>
  <conditionalFormatting sqref="O146:BX162 O143:X145 AY143:BX145">
    <cfRule type="expression" dxfId="2709" priority="197">
      <formula>AND($O143="ASE",O143&lt;&gt;"",O143&lt;&gt;"h",O143&lt;&gt;"s")</formula>
    </cfRule>
    <cfRule type="expression" dxfId="2708" priority="200">
      <formula>AND($O143="APE",O143&lt;&gt;"",O143&lt;&gt;"h",O143&lt;&gt;"s")</formula>
    </cfRule>
    <cfRule type="expression" dxfId="2707" priority="201">
      <formula>AND($O143="EDE",O143&lt;&gt;"",O143&lt;&gt;"h",O143&lt;&gt;"s")</formula>
    </cfRule>
  </conditionalFormatting>
  <conditionalFormatting sqref="O180:BX196 O177:Y179 AZ177:BX179">
    <cfRule type="expression" dxfId="2706" priority="186">
      <formula>AND($O177="ASE",O177&lt;&gt;"",O177&lt;&gt;"h",O177&lt;&gt;"s")</formula>
    </cfRule>
    <cfRule type="expression" dxfId="2705" priority="189">
      <formula>AND($O177="APE",O177&lt;&gt;"",O177&lt;&gt;"h",O177&lt;&gt;"s")</formula>
    </cfRule>
    <cfRule type="expression" dxfId="2704" priority="190">
      <formula>AND($O177="EDE",O177&lt;&gt;"",O177&lt;&gt;"h",O177&lt;&gt;"s")</formula>
    </cfRule>
  </conditionalFormatting>
  <conditionalFormatting sqref="O214:BX230 O211:Y213 AZ211:BX213">
    <cfRule type="expression" dxfId="2703" priority="175">
      <formula>AND($O211="ASE",O211&lt;&gt;"",O211&lt;&gt;"h",O211&lt;&gt;"s")</formula>
    </cfRule>
    <cfRule type="expression" dxfId="2702" priority="178">
      <formula>AND($O211="APE",O211&lt;&gt;"",O211&lt;&gt;"h",O211&lt;&gt;"s")</formula>
    </cfRule>
    <cfRule type="expression" dxfId="2701" priority="179">
      <formula>AND($O211="EDE",O211&lt;&gt;"",O211&lt;&gt;"h",O211&lt;&gt;"s")</formula>
    </cfRule>
  </conditionalFormatting>
  <conditionalFormatting sqref="Y143:AX145">
    <cfRule type="expression" dxfId="2700" priority="167">
      <formula>AND($O143="ASE",Y143&lt;&gt;"",Y143&lt;&gt;"h",Y143&lt;&gt;"s")</formula>
    </cfRule>
    <cfRule type="expression" dxfId="2699" priority="168">
      <formula>AND($O143="APE",Y143&lt;&gt;"",Y143&lt;&gt;"h",Y143&lt;&gt;"s")</formula>
    </cfRule>
    <cfRule type="expression" dxfId="2698" priority="169">
      <formula>AND($O143="EDE",Y143&lt;&gt;"",Y143&lt;&gt;"h",Y143&lt;&gt;"s")</formula>
    </cfRule>
  </conditionalFormatting>
  <conditionalFormatting sqref="Z177:AY179">
    <cfRule type="expression" dxfId="2697" priority="164">
      <formula>AND($O177="ASE",Z177&lt;&gt;"",Z177&lt;&gt;"h",Z177&lt;&gt;"s")</formula>
    </cfRule>
    <cfRule type="expression" dxfId="2696" priority="165">
      <formula>AND($O177="APE",Z177&lt;&gt;"",Z177&lt;&gt;"h",Z177&lt;&gt;"s")</formula>
    </cfRule>
    <cfRule type="expression" dxfId="2695" priority="166">
      <formula>AND($O177="EDE",Z177&lt;&gt;"",Z177&lt;&gt;"h",Z177&lt;&gt;"s")</formula>
    </cfRule>
  </conditionalFormatting>
  <conditionalFormatting sqref="Z211:AY213">
    <cfRule type="expression" dxfId="2694" priority="161">
      <formula>AND($O211="ASE",Z211&lt;&gt;"",Z211&lt;&gt;"h",Z211&lt;&gt;"s")</formula>
    </cfRule>
    <cfRule type="expression" dxfId="2693" priority="162">
      <formula>AND($O211="APE",Z211&lt;&gt;"",Z211&lt;&gt;"h",Z211&lt;&gt;"s")</formula>
    </cfRule>
    <cfRule type="expression" dxfId="2692" priority="163">
      <formula>AND($O211="EDE",Z211&lt;&gt;"",Z211&lt;&gt;"h",Z211&lt;&gt;"s")</formula>
    </cfRule>
  </conditionalFormatting>
  <conditionalFormatting sqref="BS63:BW67">
    <cfRule type="cellIs" dxfId="2691" priority="101" operator="greaterThan">
      <formula>$U$27</formula>
    </cfRule>
  </conditionalFormatting>
  <conditionalFormatting sqref="CD23">
    <cfRule type="cellIs" dxfId="2690"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F4376CFD-1703-44B8-B34C-351BFC1AD614}">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19B6801F-15BE-41C5-A724-7CD2BFC76118}">
      <formula1>"1,h,s"</formula1>
    </dataValidation>
    <dataValidation type="whole" allowBlank="1" showInputMessage="1" showErrorMessage="1" sqref="U27" xr:uid="{6820032D-8135-4CA1-B693-78A170799361}">
      <formula1>0</formula1>
      <formula2>500</formula2>
    </dataValidation>
    <dataValidation type="whole" allowBlank="1" showInputMessage="1" showErrorMessage="1" sqref="BK17:BT17" xr:uid="{82FA7EE4-F255-4952-A6F7-D725BF8BCC38}">
      <formula1>0</formula1>
      <formula2>20</formula2>
    </dataValidation>
    <dataValidation type="date" allowBlank="1" showInputMessage="1" showErrorMessage="1" errorTitle="Merci de renseigner une date" sqref="BL13:BO16 BQ13:BR16" xr:uid="{D83B7CD3-4295-4716-B354-066388F0EC6D}">
      <formula1>14611</formula1>
      <formula2>219512</formula2>
    </dataValidation>
    <dataValidation showInputMessage="1" showErrorMessage="1" sqref="U13:U17 V13:AI16" xr:uid="{7D5C35C2-8923-40E1-A679-20A55B34A23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60761E2A-7603-4A67-A1DC-EF77ABFC1090}">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8A3BBAC-90D5-4663-9835-FB935EB08902}">
            <xm:f>$U$21=Donnees!$A$11</xm:f>
            <x14:dxf>
              <fill>
                <patternFill>
                  <bgColor rgb="FFFFFFCC"/>
                </patternFill>
              </fill>
            </x14:dxf>
          </x14:cfRule>
          <x14:cfRule type="expression" priority="230" id="{0F2B51AF-2CA9-4D8B-86D3-F8CE77EC0D86}">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975C6462-9104-4FF5-872D-2DC913004EAE}">
            <xm:f>$U$21=Donnees!$A$11</xm:f>
            <x14:dxf>
              <fill>
                <patternFill>
                  <bgColor rgb="FFFFFFCC"/>
                </patternFill>
              </fill>
            </x14:dxf>
          </x14:cfRule>
          <x14:cfRule type="expression" priority="224" id="{5BCF9740-2597-425C-B6AB-A9DBA85F0E3E}">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22116D4A-C909-48EC-8051-27922B5AEFEC}">
            <xm:f>Donnees!$C$5</xm:f>
            <x14:dxf>
              <font>
                <color rgb="FF9C0006"/>
              </font>
              <fill>
                <patternFill>
                  <bgColor rgb="FFFFC7CE"/>
                </patternFill>
              </fill>
            </x14:dxf>
          </x14:cfRule>
          <x14:cfRule type="cellIs" priority="216" operator="equal" id="{F1ED0695-C1B9-4487-A9F2-2E6A315F2E0E}">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FD7889D5-810F-4AB0-917D-7B0BB86ECDD1}">
            <xm:f>Donnees!$C$5</xm:f>
            <x14:dxf>
              <font>
                <color rgb="FF9C0006"/>
              </font>
              <fill>
                <patternFill>
                  <bgColor rgb="FFFFC7CE"/>
                </patternFill>
              </fill>
            </x14:dxf>
          </x14:cfRule>
          <x14:cfRule type="cellIs" priority="222" operator="equal" id="{41F9C1D9-726A-4323-ABE2-29D14F5D9954}">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B6CAB1FE-1731-46A5-85E9-9381BAD26A69}">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C105641E-992B-4F88-8372-FB8EAF752662}">
            <xm:f>Donnees!$C$5</xm:f>
            <x14:dxf>
              <font>
                <color rgb="FF9C0006"/>
              </font>
              <fill>
                <patternFill>
                  <bgColor rgb="FFFFC7CE"/>
                </patternFill>
              </fill>
            </x14:dxf>
          </x14:cfRule>
          <x14:cfRule type="cellIs" priority="215" operator="equal" id="{B52CCCE9-88C5-40F7-9505-FCD0C77F38D7}">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690C431C-611E-457E-961F-D0D47F120A38}">
            <xm:f>$U$21=Donnees!$A$11</xm:f>
            <x14:dxf>
              <fill>
                <patternFill>
                  <bgColor rgb="FFFFFFCC"/>
                </patternFill>
              </fill>
            </x14:dxf>
          </x14:cfRule>
          <x14:cfRule type="expression" priority="211" id="{FAB5EEC2-0EA6-40AC-8DF4-8F0B53723635}">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D6589D2E-88E2-4EB5-8DFF-8B748A05FF95}">
            <xm:f>Donnees!$C$5</xm:f>
            <x14:dxf>
              <font>
                <color rgb="FF9C0006"/>
              </font>
              <fill>
                <patternFill>
                  <bgColor rgb="FFFFC7CE"/>
                </patternFill>
              </fill>
            </x14:dxf>
          </x14:cfRule>
          <x14:cfRule type="cellIs" priority="207" operator="equal" id="{22DECAA1-7E56-4D62-9178-44C3F0BEF781}">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D2899374-E898-4BDE-8CAE-63435D4093EC}">
            <xm:f>Donnees!$C$5</xm:f>
            <x14:dxf>
              <font>
                <color rgb="FF9C0006"/>
              </font>
              <fill>
                <patternFill>
                  <bgColor rgb="FFFFC7CE"/>
                </patternFill>
              </fill>
            </x14:dxf>
          </x14:cfRule>
          <x14:cfRule type="cellIs" priority="209" operator="equal" id="{EE1FAE03-500A-4735-B6A6-A08EC16BB92F}">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06065F1E-7436-49B6-8123-B4CC589F766B}">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0649844D-890B-4ECE-8EB3-3C8F3680EF2C}">
            <xm:f>$U$21=Donnees!$A$11</xm:f>
            <x14:dxf>
              <fill>
                <patternFill>
                  <bgColor rgb="FFFFFFCC"/>
                </patternFill>
              </fill>
            </x14:dxf>
          </x14:cfRule>
          <x14:cfRule type="expression" priority="203" id="{0F25F4CA-34F6-4776-B273-85C2CA52CCBC}">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9B971AE2-8C75-4343-BA9B-6A217D3E1264}">
            <xm:f>Donnees!$C$5</xm:f>
            <x14:dxf>
              <font>
                <color rgb="FF9C0006"/>
              </font>
              <fill>
                <patternFill>
                  <bgColor rgb="FFFFC7CE"/>
                </patternFill>
              </fill>
            </x14:dxf>
          </x14:cfRule>
          <x14:cfRule type="cellIs" priority="196" operator="equal" id="{75121152-963B-4CF0-ABE1-02AC69C10DD5}">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42DE7CAC-ABD4-4BAB-8C38-6982ED54C65F}">
            <xm:f>Donnees!$C$5</xm:f>
            <x14:dxf>
              <font>
                <color rgb="FF9C0006"/>
              </font>
              <fill>
                <patternFill>
                  <bgColor rgb="FFFFC7CE"/>
                </patternFill>
              </fill>
            </x14:dxf>
          </x14:cfRule>
          <x14:cfRule type="cellIs" priority="199" operator="equal" id="{B4ACB655-42AE-4E8C-8D3D-FBAF4A8C342B}">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96048AC0-067C-4326-96AF-7588DDC4D709}">
            <xm:f>$U$21=Donnees!$A$11</xm:f>
            <x14:dxf>
              <fill>
                <patternFill>
                  <bgColor rgb="FFFFFFCC"/>
                </patternFill>
              </fill>
            </x14:dxf>
          </x14:cfRule>
          <x14:cfRule type="expression" priority="205" id="{AE14DCF3-B04C-40FB-BBDC-BF3A5A3B37B4}">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F407CEB6-BD36-4654-BA70-6DC9C753FE79}">
            <xm:f>$U$21=Donnees!$A$11</xm:f>
            <x14:dxf>
              <fill>
                <patternFill>
                  <bgColor rgb="FFFFFFCC"/>
                </patternFill>
              </fill>
            </x14:dxf>
          </x14:cfRule>
          <x14:cfRule type="expression" priority="192" id="{5BA682CB-F0A3-4294-BEA3-884B4240F81A}">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4598FE0D-F866-448B-8004-6725DB0271BC}">
            <xm:f>Donnees!$C$5</xm:f>
            <x14:dxf>
              <font>
                <color rgb="FF9C0006"/>
              </font>
              <fill>
                <patternFill>
                  <bgColor rgb="FFFFC7CE"/>
                </patternFill>
              </fill>
            </x14:dxf>
          </x14:cfRule>
          <x14:cfRule type="cellIs" priority="185" operator="equal" id="{F89A8A7E-7B52-4CD5-98D3-25ED451B0003}">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862987C3-0FD2-4D9C-BEE5-3DBF68D0D821}">
            <xm:f>Donnees!$C$5</xm:f>
            <x14:dxf>
              <font>
                <color rgb="FF9C0006"/>
              </font>
              <fill>
                <patternFill>
                  <bgColor rgb="FFFFC7CE"/>
                </patternFill>
              </fill>
            </x14:dxf>
          </x14:cfRule>
          <x14:cfRule type="cellIs" priority="188" operator="equal" id="{284C1A0F-9675-431B-B448-FF84EFA620C4}">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6C035A33-A72A-46A6-A772-91CA5C636D47}">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FF46D088-C004-43A8-8231-BA0803AC146C}">
            <xm:f>$U$21=Donnees!$A$11</xm:f>
            <x14:dxf>
              <fill>
                <patternFill>
                  <bgColor rgb="FFFFFFCC"/>
                </patternFill>
              </fill>
            </x14:dxf>
          </x14:cfRule>
          <x14:cfRule type="expression" priority="181" id="{E2463BFA-214A-4B5B-96D6-61B5B2BAE7BA}">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00970F0A-CCC4-4028-B005-4408E78DBE0F}">
            <xm:f>Donnees!$C$5</xm:f>
            <x14:dxf>
              <font>
                <color rgb="FF9C0006"/>
              </font>
              <fill>
                <patternFill>
                  <bgColor rgb="FFFFC7CE"/>
                </patternFill>
              </fill>
            </x14:dxf>
          </x14:cfRule>
          <x14:cfRule type="cellIs" priority="174" operator="equal" id="{CA145EAF-E3B5-44C7-A1D0-79AE59DDFDBC}">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D5FF2FEC-817C-449E-8A82-6043D7BBFE48}">
            <xm:f>Donnees!$C$5</xm:f>
            <x14:dxf>
              <font>
                <color rgb="FF9C0006"/>
              </font>
              <fill>
                <patternFill>
                  <bgColor rgb="FFFFC7CE"/>
                </patternFill>
              </fill>
            </x14:dxf>
          </x14:cfRule>
          <x14:cfRule type="cellIs" priority="177" operator="equal" id="{01A48206-E9EE-4EB8-AAF9-D0B32EEDC5EB}">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094477B8-3D57-4D63-AA2E-07834059B9D4}">
            <xm:f>$U$21=Donnees!$A$11</xm:f>
            <x14:dxf>
              <fill>
                <patternFill>
                  <bgColor rgb="FFFFFFCC"/>
                </patternFill>
              </fill>
            </x14:dxf>
          </x14:cfRule>
          <x14:cfRule type="expression" priority="183" id="{96D49076-2470-42C3-91DF-E34F0C41DB93}">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97565056-BBBA-446A-BCBE-6B03C99F654A}">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404B4EE2-BE8F-433C-96A6-84DB7231EA4C}">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0E4E8D50-C8F7-40AD-BF01-E7E58D53F310}">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8F7000BB-A0E5-4B14-9DF8-4711CD6FCE4D}">
            <xm:f>$U$21=Donnees!$A$11</xm:f>
            <x14:dxf>
              <fill>
                <patternFill>
                  <bgColor rgb="FFFFFFCC"/>
                </patternFill>
              </fill>
            </x14:dxf>
          </x14:cfRule>
          <x14:cfRule type="expression" priority="160" id="{8A80F5CE-7F03-40C2-B6DC-C1B36E45A83E}">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68ADB5B0-B5D3-4691-87CA-8EFFBEE5ADEA}">
            <xm:f>Donnees!$C$5</xm:f>
            <x14:dxf>
              <font>
                <color rgb="FF9C0006"/>
              </font>
              <fill>
                <patternFill>
                  <bgColor rgb="FFFFC7CE"/>
                </patternFill>
              </fill>
            </x14:dxf>
          </x14:cfRule>
          <x14:cfRule type="cellIs" priority="158" operator="equal" id="{BD7D7C70-B784-434E-A361-A204A4E7FFCF}">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0A91EC28-C4EF-4C12-8167-1FD028FCDFF1}">
            <xm:f>$U$21=Donnees!$A$11</xm:f>
            <x14:dxf>
              <fill>
                <patternFill>
                  <bgColor rgb="FFFFFFCC"/>
                </patternFill>
              </fill>
            </x14:dxf>
          </x14:cfRule>
          <x14:cfRule type="expression" priority="156" id="{C263F67B-0731-477A-BE4C-60B4BB1544C4}">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BF5D9D4B-4A79-4A55-8393-967C5A22D552}">
            <xm:f>Donnees!$C$5</xm:f>
            <x14:dxf>
              <font>
                <color rgb="FF9C0006"/>
              </font>
              <fill>
                <patternFill>
                  <bgColor rgb="FFFFC7CE"/>
                </patternFill>
              </fill>
            </x14:dxf>
          </x14:cfRule>
          <x14:cfRule type="cellIs" priority="154" operator="equal" id="{BD9D4F83-13C1-4901-9964-8551005E0E63}">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55AD578A-1D68-47CA-A752-FC00EB138400}">
            <xm:f>$U$21=Donnees!$A$11</xm:f>
            <x14:dxf>
              <fill>
                <patternFill>
                  <bgColor rgb="FFFFFFCC"/>
                </patternFill>
              </fill>
            </x14:dxf>
          </x14:cfRule>
          <x14:cfRule type="expression" priority="152" id="{8884F9CB-B829-4C27-BA18-93BD4B0E8100}">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D522C4D3-8694-43E4-AAC7-5497B0DC7CDE}">
            <xm:f>Donnees!$C$5</xm:f>
            <x14:dxf>
              <font>
                <color rgb="FF9C0006"/>
              </font>
              <fill>
                <patternFill>
                  <bgColor rgb="FFFFC7CE"/>
                </patternFill>
              </fill>
            </x14:dxf>
          </x14:cfRule>
          <x14:cfRule type="cellIs" priority="150" operator="equal" id="{372F1537-949E-4DAD-9720-9F740DEEBD83}">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497FA708-B861-47FC-B0AA-7CF3275DF78E}">
            <xm:f>$U$21=Donnees!$A$11</xm:f>
            <x14:dxf>
              <fill>
                <patternFill>
                  <bgColor rgb="FFFFFFCC"/>
                </patternFill>
              </fill>
            </x14:dxf>
          </x14:cfRule>
          <x14:cfRule type="expression" priority="148" id="{2D6E1F8E-FC04-4F32-85CE-5B88FCB66E61}">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8BEA625A-1EB9-4236-9F7C-DE0575A7EDE7}">
            <xm:f>Donnees!$C$5</xm:f>
            <x14:dxf>
              <font>
                <color rgb="FF9C0006"/>
              </font>
              <fill>
                <patternFill>
                  <bgColor rgb="FFFFC7CE"/>
                </patternFill>
              </fill>
            </x14:dxf>
          </x14:cfRule>
          <x14:cfRule type="cellIs" priority="146" operator="equal" id="{D3C3A26C-DA18-4A2C-BE77-D826D4D52C45}">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8519D43F-05C8-4F29-9900-E8CC6671C22A}">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D6B8587B-BC58-4A89-AEDE-1693E8D5D727}">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88B1BE7A-1F3E-40B0-9C43-AB68BF6F5251}">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B5CB5474-0A15-4ECA-A8EB-596F15FD9B3B}">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C11199C6-C13C-4C3E-B44B-E5BD5B1FADC7}">
            <xm:f>$U$21=Donnees!$A$11</xm:f>
            <x14:dxf>
              <fill>
                <patternFill>
                  <bgColor rgb="FFFFFFCC"/>
                </patternFill>
              </fill>
            </x14:dxf>
          </x14:cfRule>
          <x14:cfRule type="expression" priority="140" id="{744E4C1F-27A5-4D0E-B28A-A55D53CF5878}">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54CC0130-6F97-44B2-A657-2F6ADB31CE3C}">
            <xm:f>Donnees!$C$5</xm:f>
            <x14:dxf>
              <font>
                <color rgb="FF9C0006"/>
              </font>
              <fill>
                <patternFill>
                  <bgColor rgb="FFFFC7CE"/>
                </patternFill>
              </fill>
            </x14:dxf>
          </x14:cfRule>
          <x14:cfRule type="cellIs" priority="138" operator="equal" id="{111AEDC3-E18D-4DDE-AAAD-1BA74B8C4222}">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4373E668-543E-421C-B816-085598462567}">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ACF93B7B-56D1-41BF-A179-A7BFD010A1F7}">
            <xm:f>$U$21=Donnees!$A$11</xm:f>
            <x14:dxf>
              <fill>
                <patternFill>
                  <bgColor rgb="FFFFFFCC"/>
                </patternFill>
              </fill>
            </x14:dxf>
          </x14:cfRule>
          <x14:cfRule type="expression" priority="135" id="{075F0BC1-1DFF-4FCB-A322-FCD5D5EE6907}">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6CB17B18-59DF-4E37-A89C-1349893513E5}">
            <xm:f>Donnees!$C$5</xm:f>
            <x14:dxf>
              <font>
                <color rgb="FF9C0006"/>
              </font>
              <fill>
                <patternFill>
                  <bgColor rgb="FFFFC7CE"/>
                </patternFill>
              </fill>
            </x14:dxf>
          </x14:cfRule>
          <x14:cfRule type="cellIs" priority="133" operator="equal" id="{C11C7A5B-4BF2-4D6C-9B2B-4E2DD838A49B}">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86D40E16-A750-476D-9A66-BFB65F4B861E}">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DB51A95B-E044-4842-B62E-1A6B3D58588D}">
            <xm:f>$U$21=Donnees!$A$11</xm:f>
            <x14:dxf>
              <fill>
                <patternFill>
                  <bgColor rgb="FFFFFFCC"/>
                </patternFill>
              </fill>
            </x14:dxf>
          </x14:cfRule>
          <x14:cfRule type="expression" priority="130" id="{DDC6B2A8-5314-41F1-804D-90EE67558C5A}">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0944E507-4549-4F46-95FC-61C04C755E71}">
            <xm:f>Donnees!$C$5</xm:f>
            <x14:dxf>
              <font>
                <color rgb="FF9C0006"/>
              </font>
              <fill>
                <patternFill>
                  <bgColor rgb="FFFFC7CE"/>
                </patternFill>
              </fill>
            </x14:dxf>
          </x14:cfRule>
          <x14:cfRule type="cellIs" priority="128" operator="equal" id="{893879ED-C6B5-4759-8318-E268C64F78BC}">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5880A85E-A64B-42AD-9330-7072541580EC}">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867E8B3D-0AE0-46BC-90FD-CAED5632466E}">
            <xm:f>$U$21=Donnees!$A$11</xm:f>
            <x14:dxf>
              <fill>
                <patternFill>
                  <bgColor rgb="FFFFFFCC"/>
                </patternFill>
              </fill>
            </x14:dxf>
          </x14:cfRule>
          <x14:cfRule type="expression" priority="125" id="{8D25513C-DCBF-4DC0-87BB-218C1D40A43B}">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2497D480-028C-4776-9283-4E20BF759B0F}">
            <xm:f>Donnees!$C$5</xm:f>
            <x14:dxf>
              <font>
                <color rgb="FF9C0006"/>
              </font>
              <fill>
                <patternFill>
                  <bgColor rgb="FFFFC7CE"/>
                </patternFill>
              </fill>
            </x14:dxf>
          </x14:cfRule>
          <x14:cfRule type="cellIs" priority="123" operator="equal" id="{49876FF5-F579-4A82-9A74-462E1BB0876F}">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29F1C054-6A34-40DC-8B78-299BD332DD36}">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DB9561E5-D532-4766-9F8D-7281B35BD7D4}">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027F6D89-A6BB-4539-904A-C66C3C4DB912}">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79FDBD0F-64CF-43F8-B3B2-245F4F354AE3}">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FC30A0D7-91DC-4CF6-BCC2-3F684150C9C4}">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D9D3D2A9-CB4E-4A12-8D22-76396CB4C475}">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EF61E698-740A-45FE-9429-682C2C387BEF}">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8BD0105A-0EB4-45AE-A5CC-02FF88DC6D0F}">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1CA968A8-495E-4DEB-8CEB-2C34A372E5D6}">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886ADC75-29D3-452D-AFAB-6FAF2CA20DC4}">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5BC6F73B-C25E-4698-A56C-06E90CE381A3}">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895E5113-EA91-428D-99D6-B7CC7C45FC1C}">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46358AB7-2E0A-4EB2-905A-123940609A51}">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44F3F1BF-0061-4541-B110-D1952D863E56}">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519A3B15-11BB-4F31-BBF0-BFE6B05C8014}">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7BF80CBD-FA7A-4337-BEB1-3D6462F1F1E8}">
            <xm:f>$U$21=Donnees!$A$11</xm:f>
            <x14:dxf>
              <fill>
                <patternFill>
                  <bgColor rgb="FFFFFFCC"/>
                </patternFill>
              </fill>
            </x14:dxf>
          </x14:cfRule>
          <x14:cfRule type="expression" priority="106" id="{273F53FF-C9E2-47BB-8D4A-22CF99106D49}">
            <xm:f>$U$21=Donnees!$A$10</xm:f>
            <x14:dxf>
              <fill>
                <patternFill>
                  <bgColor theme="6" tint="0.79998168889431442"/>
                </patternFill>
              </fill>
            </x14:dxf>
          </x14:cfRule>
          <xm:sqref>Q74:BX74</xm:sqref>
        </x14:conditionalFormatting>
        <x14:conditionalFormatting xmlns:xm="http://schemas.microsoft.com/office/excel/2006/main">
          <x14:cfRule type="expression" priority="102" id="{BB9A3CCB-17D0-48C8-A9C8-0668A8DB9C2F}">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BCCD37D5-E8A7-4A63-A660-F43F45AE8E17}">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BD2AC749-602F-41F3-841E-968A47327078}">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47BD7851-45D4-494B-9CF2-88FA922ED8AB}">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BEB8A273-4A55-4204-8730-236D31F02A9B}">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DD38BE28-ED26-43D3-A3BE-50EF017A2780}">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9397C134-EE15-4D4C-B780-6CD1C9620AA8}">
            <xm:f>Donnees!$C$5</xm:f>
            <x14:dxf>
              <font>
                <color rgb="FF9C0006"/>
              </font>
              <fill>
                <patternFill>
                  <bgColor rgb="FFFFC7CE"/>
                </patternFill>
              </fill>
            </x14:dxf>
          </x14:cfRule>
          <x14:cfRule type="cellIs" priority="100" operator="equal" id="{E54BD845-BD38-4895-AE61-4A85645C1EA0}">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EE7C0876-747E-4126-9F24-C73D87861D93}">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7C8ED64D-BF0B-41F0-8F34-F11C6F703A6A}">
            <xm:f>Donnees!$E$4</xm:f>
            <x14:dxf>
              <font>
                <color rgb="FF006100"/>
              </font>
              <fill>
                <patternFill>
                  <bgColor rgb="FFC6EFCE"/>
                </patternFill>
              </fill>
            </x14:dxf>
          </x14:cfRule>
          <x14:cfRule type="cellIs" priority="94" operator="equal" id="{CC4DDBE0-E72C-4D2B-BCA4-6DAD71AE6EDE}">
            <xm:f>Donnees!$E$5</xm:f>
            <x14:dxf>
              <font>
                <color rgb="FF9C0006"/>
              </font>
              <fill>
                <patternFill>
                  <bgColor rgb="FFFFC7CE"/>
                </patternFill>
              </fill>
            </x14:dxf>
          </x14:cfRule>
          <x14:cfRule type="cellIs" priority="95" operator="equal" id="{7F7F3121-6529-410B-B8FB-570E11BB4742}">
            <xm:f>Donnees!$C$5</xm:f>
            <x14:dxf>
              <font>
                <color rgb="FF9C0006"/>
              </font>
              <fill>
                <patternFill>
                  <bgColor rgb="FFFFC7CE"/>
                </patternFill>
              </fill>
            </x14:dxf>
          </x14:cfRule>
          <x14:cfRule type="cellIs" priority="96" operator="equal" id="{709C601E-4125-4361-85D6-2EA5A444FB8D}">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7CDC231B-65B2-4668-90E2-FBB9A9B8F616}">
            <xm:f>Donnees!$E$4</xm:f>
            <x14:dxf>
              <font>
                <color rgb="FF006100"/>
              </font>
              <fill>
                <patternFill>
                  <bgColor rgb="FFC6EFCE"/>
                </patternFill>
              </fill>
            </x14:dxf>
          </x14:cfRule>
          <x14:cfRule type="cellIs" priority="90" operator="equal" id="{BE1778F3-C0A5-4EF6-AD06-06DDEA30A2D1}">
            <xm:f>Donnees!$E$5</xm:f>
            <x14:dxf>
              <font>
                <color rgb="FF9C0006"/>
              </font>
              <fill>
                <patternFill>
                  <bgColor rgb="FFFFC7CE"/>
                </patternFill>
              </fill>
            </x14:dxf>
          </x14:cfRule>
          <x14:cfRule type="cellIs" priority="91" operator="equal" id="{A95A4035-D5DD-4908-8F36-337C184AE44D}">
            <xm:f>Donnees!$C$5</xm:f>
            <x14:dxf>
              <font>
                <color rgb="FF9C0006"/>
              </font>
              <fill>
                <patternFill>
                  <bgColor rgb="FFFFC7CE"/>
                </patternFill>
              </fill>
            </x14:dxf>
          </x14:cfRule>
          <x14:cfRule type="cellIs" priority="92" operator="equal" id="{1CFA4939-B1E5-49D7-8549-669B561BF040}">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580A37E8-1AE1-42F4-9C28-22BC1BAEC0A2}">
            <xm:f>Donnees!$E$4</xm:f>
            <x14:dxf>
              <font>
                <color rgb="FF006100"/>
              </font>
              <fill>
                <patternFill>
                  <bgColor rgb="FFC6EFCE"/>
                </patternFill>
              </fill>
            </x14:dxf>
          </x14:cfRule>
          <x14:cfRule type="cellIs" priority="86" operator="equal" id="{B4C7428E-8937-471C-8D7D-A0C5089D6268}">
            <xm:f>Donnees!$E$5</xm:f>
            <x14:dxf>
              <font>
                <color rgb="FF9C0006"/>
              </font>
              <fill>
                <patternFill>
                  <bgColor rgb="FFFFC7CE"/>
                </patternFill>
              </fill>
            </x14:dxf>
          </x14:cfRule>
          <x14:cfRule type="cellIs" priority="87" operator="equal" id="{91A49C51-FDE7-4C3D-83CB-4BBC2B7C7C57}">
            <xm:f>Donnees!$C$5</xm:f>
            <x14:dxf>
              <font>
                <color rgb="FF9C0006"/>
              </font>
              <fill>
                <patternFill>
                  <bgColor rgb="FFFFC7CE"/>
                </patternFill>
              </fill>
            </x14:dxf>
          </x14:cfRule>
          <x14:cfRule type="cellIs" priority="88" operator="equal" id="{CEA886B2-2920-4648-9F8F-50EDC3436DDA}">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99A83C0F-247A-46F5-878A-95F62333DE0E}">
            <xm:f>Donnees!$E$4</xm:f>
            <x14:dxf>
              <font>
                <color rgb="FF006100"/>
              </font>
              <fill>
                <patternFill>
                  <bgColor rgb="FFC6EFCE"/>
                </patternFill>
              </fill>
            </x14:dxf>
          </x14:cfRule>
          <x14:cfRule type="cellIs" priority="82" operator="equal" id="{3A18A79C-1B9E-4A99-AD3E-85CC6B99B0C0}">
            <xm:f>Donnees!$E$5</xm:f>
            <x14:dxf>
              <font>
                <color rgb="FF9C0006"/>
              </font>
              <fill>
                <patternFill>
                  <bgColor rgb="FFFFC7CE"/>
                </patternFill>
              </fill>
            </x14:dxf>
          </x14:cfRule>
          <x14:cfRule type="cellIs" priority="83" operator="equal" id="{63C8DC22-CB90-4E2A-AA2B-3A7BA8302F0A}">
            <xm:f>Donnees!$C$5</xm:f>
            <x14:dxf>
              <font>
                <color rgb="FF9C0006"/>
              </font>
              <fill>
                <patternFill>
                  <bgColor rgb="FFFFC7CE"/>
                </patternFill>
              </fill>
            </x14:dxf>
          </x14:cfRule>
          <x14:cfRule type="cellIs" priority="84" operator="equal" id="{091830C7-01E2-4BC8-91A7-BEFCFCF9705A}">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402B5778-FC2B-4621-ABF4-7AB161C26EC0}">
            <xm:f>Donnees!$E$4</xm:f>
            <x14:dxf>
              <font>
                <color rgb="FF006100"/>
              </font>
              <fill>
                <patternFill>
                  <bgColor rgb="FFC6EFCE"/>
                </patternFill>
              </fill>
            </x14:dxf>
          </x14:cfRule>
          <x14:cfRule type="cellIs" priority="78" operator="equal" id="{95DA2B95-03D9-4C32-8021-A612E8467B2C}">
            <xm:f>Donnees!$E$5</xm:f>
            <x14:dxf>
              <font>
                <color rgb="FF9C0006"/>
              </font>
              <fill>
                <patternFill>
                  <bgColor rgb="FFFFC7CE"/>
                </patternFill>
              </fill>
            </x14:dxf>
          </x14:cfRule>
          <x14:cfRule type="cellIs" priority="79" operator="equal" id="{F40A2EDD-7E51-4B37-9010-A90230453C09}">
            <xm:f>Donnees!$C$5</xm:f>
            <x14:dxf>
              <font>
                <color rgb="FF9C0006"/>
              </font>
              <fill>
                <patternFill>
                  <bgColor rgb="FFFFC7CE"/>
                </patternFill>
              </fill>
            </x14:dxf>
          </x14:cfRule>
          <x14:cfRule type="cellIs" priority="80" operator="equal" id="{178C3A9D-67F3-4411-A1FF-62967A037C32}">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36D9D30F-4DC7-493F-BC46-8052702D8DF6}">
            <xm:f>Donnees!$E$4</xm:f>
            <x14:dxf>
              <font>
                <color rgb="FF006100"/>
              </font>
              <fill>
                <patternFill>
                  <bgColor rgb="FFC6EFCE"/>
                </patternFill>
              </fill>
            </x14:dxf>
          </x14:cfRule>
          <x14:cfRule type="cellIs" priority="74" operator="equal" id="{259C413E-0CAC-419D-A3CB-44FD6B6D04EB}">
            <xm:f>Donnees!$E$5</xm:f>
            <x14:dxf>
              <font>
                <color rgb="FF9C0006"/>
              </font>
              <fill>
                <patternFill>
                  <bgColor rgb="FFFFC7CE"/>
                </patternFill>
              </fill>
            </x14:dxf>
          </x14:cfRule>
          <x14:cfRule type="cellIs" priority="75" operator="equal" id="{AE702B45-F64A-4AE8-900A-7A1E48A3ADD6}">
            <xm:f>Donnees!$C$5</xm:f>
            <x14:dxf>
              <font>
                <color rgb="FF9C0006"/>
              </font>
              <fill>
                <patternFill>
                  <bgColor rgb="FFFFC7CE"/>
                </patternFill>
              </fill>
            </x14:dxf>
          </x14:cfRule>
          <x14:cfRule type="cellIs" priority="76" operator="equal" id="{B97D19DF-D5F5-4606-A804-43D37D355906}">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B457C64A-4829-46CB-8DBE-514FE43461FA}">
            <xm:f>Donnees!$E$4</xm:f>
            <x14:dxf>
              <font>
                <color rgb="FF006100"/>
              </font>
              <fill>
                <patternFill>
                  <bgColor rgb="FFC6EFCE"/>
                </patternFill>
              </fill>
            </x14:dxf>
          </x14:cfRule>
          <x14:cfRule type="cellIs" priority="70" operator="equal" id="{C897592A-E0A2-440A-B540-491CCFECB76B}">
            <xm:f>Donnees!$E$5</xm:f>
            <x14:dxf>
              <font>
                <color rgb="FF9C0006"/>
              </font>
              <fill>
                <patternFill>
                  <bgColor rgb="FFFFC7CE"/>
                </patternFill>
              </fill>
            </x14:dxf>
          </x14:cfRule>
          <x14:cfRule type="cellIs" priority="71" operator="equal" id="{252E2A07-9520-4B05-8A92-89F09DC6D726}">
            <xm:f>Donnees!$C$5</xm:f>
            <x14:dxf>
              <font>
                <color rgb="FF9C0006"/>
              </font>
              <fill>
                <patternFill>
                  <bgColor rgb="FFFFC7CE"/>
                </patternFill>
              </fill>
            </x14:dxf>
          </x14:cfRule>
          <x14:cfRule type="cellIs" priority="72" operator="equal" id="{490F90F8-63C7-42CE-AF7D-DAB120752D7A}">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AC6EC6B8-5C7E-41A6-A1AD-3EC1CCAC7184}">
            <xm:f>Donnees!$E$4</xm:f>
            <x14:dxf>
              <font>
                <color rgb="FF006100"/>
              </font>
              <fill>
                <patternFill>
                  <bgColor rgb="FFC6EFCE"/>
                </patternFill>
              </fill>
            </x14:dxf>
          </x14:cfRule>
          <x14:cfRule type="cellIs" priority="66" operator="equal" id="{1E63620D-7FD7-4F32-A4CD-6B7788DD7739}">
            <xm:f>Donnees!$E$5</xm:f>
            <x14:dxf>
              <font>
                <color rgb="FF9C0006"/>
              </font>
              <fill>
                <patternFill>
                  <bgColor rgb="FFFFC7CE"/>
                </patternFill>
              </fill>
            </x14:dxf>
          </x14:cfRule>
          <x14:cfRule type="cellIs" priority="67" operator="equal" id="{7E13AA67-CE90-4C03-B0B1-19C84F826A31}">
            <xm:f>Donnees!$C$5</xm:f>
            <x14:dxf>
              <font>
                <color rgb="FF9C0006"/>
              </font>
              <fill>
                <patternFill>
                  <bgColor rgb="FFFFC7CE"/>
                </patternFill>
              </fill>
            </x14:dxf>
          </x14:cfRule>
          <x14:cfRule type="cellIs" priority="68" operator="equal" id="{27CB9003-B398-4126-A571-3F5212EE2EC6}">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4D692B67-21C5-459A-9205-27F6739C7B8B}">
            <xm:f>Donnees!$E$4</xm:f>
            <x14:dxf>
              <font>
                <color rgb="FF006100"/>
              </font>
              <fill>
                <patternFill>
                  <bgColor rgb="FFC6EFCE"/>
                </patternFill>
              </fill>
            </x14:dxf>
          </x14:cfRule>
          <x14:cfRule type="cellIs" priority="62" operator="equal" id="{6F52BC87-BD9B-448A-AF79-BEB1C6C334D5}">
            <xm:f>Donnees!$E$5</xm:f>
            <x14:dxf>
              <font>
                <color rgb="FF9C0006"/>
              </font>
              <fill>
                <patternFill>
                  <bgColor rgb="FFFFC7CE"/>
                </patternFill>
              </fill>
            </x14:dxf>
          </x14:cfRule>
          <x14:cfRule type="cellIs" priority="63" operator="equal" id="{C2240D3F-3BE0-46E5-B2A3-ED4734548032}">
            <xm:f>Donnees!$C$5</xm:f>
            <x14:dxf>
              <font>
                <color rgb="FF9C0006"/>
              </font>
              <fill>
                <patternFill>
                  <bgColor rgb="FFFFC7CE"/>
                </patternFill>
              </fill>
            </x14:dxf>
          </x14:cfRule>
          <x14:cfRule type="cellIs" priority="64" operator="equal" id="{0068793A-8779-4859-A609-F95D2E968F50}">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15BEF767-EB97-45C7-9E60-F0C8A4ED6DEA}">
            <xm:f>Donnees!$E$4</xm:f>
            <x14:dxf>
              <font>
                <color rgb="FF006100"/>
              </font>
              <fill>
                <patternFill>
                  <bgColor rgb="FFC6EFCE"/>
                </patternFill>
              </fill>
            </x14:dxf>
          </x14:cfRule>
          <x14:cfRule type="cellIs" priority="58" operator="equal" id="{29A78624-A0BB-40BF-B965-53C226B94EC6}">
            <xm:f>Donnees!$E$5</xm:f>
            <x14:dxf>
              <font>
                <color rgb="FF9C0006"/>
              </font>
              <fill>
                <patternFill>
                  <bgColor rgb="FFFFC7CE"/>
                </patternFill>
              </fill>
            </x14:dxf>
          </x14:cfRule>
          <x14:cfRule type="cellIs" priority="59" operator="equal" id="{47BA1FB9-E807-4C2E-A065-C33C3CD865EF}">
            <xm:f>Donnees!$C$5</xm:f>
            <x14:dxf>
              <font>
                <color rgb="FF9C0006"/>
              </font>
              <fill>
                <patternFill>
                  <bgColor rgb="FFFFC7CE"/>
                </patternFill>
              </fill>
            </x14:dxf>
          </x14:cfRule>
          <x14:cfRule type="cellIs" priority="60" operator="equal" id="{2E0FF9A6-5C0F-49BC-805C-7742A3E313B9}">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4F46ED38-1F80-48B2-BE8E-9057D1566DFA}">
            <xm:f>Donnees!$E$4</xm:f>
            <x14:dxf>
              <font>
                <color rgb="FF006100"/>
              </font>
              <fill>
                <patternFill>
                  <bgColor rgb="FFC6EFCE"/>
                </patternFill>
              </fill>
            </x14:dxf>
          </x14:cfRule>
          <x14:cfRule type="cellIs" priority="54" operator="equal" id="{A98782D4-33AF-4902-9286-CD2AF58608A4}">
            <xm:f>Donnees!$E$5</xm:f>
            <x14:dxf>
              <font>
                <color rgb="FF9C0006"/>
              </font>
              <fill>
                <patternFill>
                  <bgColor rgb="FFFFC7CE"/>
                </patternFill>
              </fill>
            </x14:dxf>
          </x14:cfRule>
          <x14:cfRule type="cellIs" priority="55" operator="equal" id="{2BE04B82-19B3-4744-8259-B7F476D9AF2A}">
            <xm:f>Donnees!$C$5</xm:f>
            <x14:dxf>
              <font>
                <color rgb="FF9C0006"/>
              </font>
              <fill>
                <patternFill>
                  <bgColor rgb="FFFFC7CE"/>
                </patternFill>
              </fill>
            </x14:dxf>
          </x14:cfRule>
          <x14:cfRule type="cellIs" priority="56" operator="equal" id="{842A51EB-DE13-4984-844B-6A1A7D09BEAE}">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D3C7614E-359B-41F6-B3E4-1B3F008BB923}">
            <xm:f>Donnees!$E$4</xm:f>
            <x14:dxf>
              <font>
                <color rgb="FF006100"/>
              </font>
              <fill>
                <patternFill>
                  <bgColor rgb="FFC6EFCE"/>
                </patternFill>
              </fill>
            </x14:dxf>
          </x14:cfRule>
          <x14:cfRule type="cellIs" priority="50" operator="equal" id="{2B2E612F-69AB-4289-BF9B-68E062C367A8}">
            <xm:f>Donnees!$E$5</xm:f>
            <x14:dxf>
              <font>
                <color rgb="FF9C0006"/>
              </font>
              <fill>
                <patternFill>
                  <bgColor rgb="FFFFC7CE"/>
                </patternFill>
              </fill>
            </x14:dxf>
          </x14:cfRule>
          <x14:cfRule type="cellIs" priority="51" operator="equal" id="{990FBD80-1031-4FAD-8CC1-E094AC89B78D}">
            <xm:f>Donnees!$C$5</xm:f>
            <x14:dxf>
              <font>
                <color rgb="FF9C0006"/>
              </font>
              <fill>
                <patternFill>
                  <bgColor rgb="FFFFC7CE"/>
                </patternFill>
              </fill>
            </x14:dxf>
          </x14:cfRule>
          <x14:cfRule type="cellIs" priority="52" operator="equal" id="{7356B450-BAA2-4C10-80DB-431BC141E5C3}">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F522BC24-020E-44DB-9FB8-748E0B7A11A3}">
            <xm:f>Donnees!$E$4</xm:f>
            <x14:dxf>
              <font>
                <color rgb="FF006100"/>
              </font>
              <fill>
                <patternFill>
                  <bgColor rgb="FFC6EFCE"/>
                </patternFill>
              </fill>
            </x14:dxf>
          </x14:cfRule>
          <x14:cfRule type="cellIs" priority="46" operator="equal" id="{5991C09D-B644-441C-811F-56BD96D6F89B}">
            <xm:f>Donnees!$E$5</xm:f>
            <x14:dxf>
              <font>
                <color rgb="FF9C0006"/>
              </font>
              <fill>
                <patternFill>
                  <bgColor rgb="FFFFC7CE"/>
                </patternFill>
              </fill>
            </x14:dxf>
          </x14:cfRule>
          <x14:cfRule type="cellIs" priority="47" operator="equal" id="{18302FB0-83A6-4DF5-8E59-514681624584}">
            <xm:f>Donnees!$C$5</xm:f>
            <x14:dxf>
              <font>
                <color rgb="FF9C0006"/>
              </font>
              <fill>
                <patternFill>
                  <bgColor rgb="FFFFC7CE"/>
                </patternFill>
              </fill>
            </x14:dxf>
          </x14:cfRule>
          <x14:cfRule type="cellIs" priority="48" operator="equal" id="{41F28985-0AD0-4A4B-9504-21628F37B701}">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3AE869B1-517C-4C47-8D5C-7CFF22E8B718}">
            <xm:f>Donnees!$E$4</xm:f>
            <x14:dxf>
              <font>
                <color rgb="FF006100"/>
              </font>
              <fill>
                <patternFill>
                  <bgColor rgb="FFC6EFCE"/>
                </patternFill>
              </fill>
            </x14:dxf>
          </x14:cfRule>
          <x14:cfRule type="cellIs" priority="42" operator="equal" id="{EC750BA0-0B37-4511-81AA-2DB1E26B28A7}">
            <xm:f>Donnees!$E$5</xm:f>
            <x14:dxf>
              <font>
                <color rgb="FF9C0006"/>
              </font>
              <fill>
                <patternFill>
                  <bgColor rgb="FFFFC7CE"/>
                </patternFill>
              </fill>
            </x14:dxf>
          </x14:cfRule>
          <x14:cfRule type="cellIs" priority="43" operator="equal" id="{4175732B-C3F1-4D54-AAB2-E661FF50A995}">
            <xm:f>Donnees!$C$5</xm:f>
            <x14:dxf>
              <font>
                <color rgb="FF9C0006"/>
              </font>
              <fill>
                <patternFill>
                  <bgColor rgb="FFFFC7CE"/>
                </patternFill>
              </fill>
            </x14:dxf>
          </x14:cfRule>
          <x14:cfRule type="cellIs" priority="44" operator="equal" id="{4F114864-4758-40A7-ABEC-4F7B101FF8BD}">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7F6045E5-58D8-4044-AFD5-2760E2AAB3CA}">
            <xm:f>Donnees!$E$4</xm:f>
            <x14:dxf>
              <font>
                <color rgb="FF006100"/>
              </font>
              <fill>
                <patternFill>
                  <bgColor rgb="FFC6EFCE"/>
                </patternFill>
              </fill>
            </x14:dxf>
          </x14:cfRule>
          <x14:cfRule type="cellIs" priority="38" operator="equal" id="{E1E6C13F-57E3-498C-9BE9-6CA403C438D7}">
            <xm:f>Donnees!$E$5</xm:f>
            <x14:dxf>
              <font>
                <color rgb="FF9C0006"/>
              </font>
              <fill>
                <patternFill>
                  <bgColor rgb="FFFFC7CE"/>
                </patternFill>
              </fill>
            </x14:dxf>
          </x14:cfRule>
          <x14:cfRule type="cellIs" priority="39" operator="equal" id="{E41D0FC3-73CE-4F85-AC6E-9FB6131C6905}">
            <xm:f>Donnees!$C$5</xm:f>
            <x14:dxf>
              <font>
                <color rgb="FF9C0006"/>
              </font>
              <fill>
                <patternFill>
                  <bgColor rgb="FFFFC7CE"/>
                </patternFill>
              </fill>
            </x14:dxf>
          </x14:cfRule>
          <x14:cfRule type="cellIs" priority="40" operator="equal" id="{B26DE878-40AE-4FF0-99B8-175193548E50}">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EDB2D255-9932-4BA3-AF53-3AFD466F4547}">
            <xm:f>Donnees!$E$4</xm:f>
            <x14:dxf>
              <font>
                <color rgb="FF006100"/>
              </font>
              <fill>
                <patternFill>
                  <bgColor rgb="FFC6EFCE"/>
                </patternFill>
              </fill>
            </x14:dxf>
          </x14:cfRule>
          <x14:cfRule type="cellIs" priority="34" operator="equal" id="{ED76006A-9EE7-45AF-AE2A-13DDE29C27B9}">
            <xm:f>Donnees!$E$5</xm:f>
            <x14:dxf>
              <font>
                <color rgb="FF9C0006"/>
              </font>
              <fill>
                <patternFill>
                  <bgColor rgb="FFFFC7CE"/>
                </patternFill>
              </fill>
            </x14:dxf>
          </x14:cfRule>
          <x14:cfRule type="cellIs" priority="35" operator="equal" id="{B96DC4AC-2298-45AE-8A22-596737AAFE1F}">
            <xm:f>Donnees!$C$5</xm:f>
            <x14:dxf>
              <font>
                <color rgb="FF9C0006"/>
              </font>
              <fill>
                <patternFill>
                  <bgColor rgb="FFFFC7CE"/>
                </patternFill>
              </fill>
            </x14:dxf>
          </x14:cfRule>
          <x14:cfRule type="cellIs" priority="36" operator="equal" id="{1DFA3AA5-8EB8-4EEB-B094-2EE989E794A5}">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1CB38D6A-500B-48B6-9E36-E26DB9BF83A2}">
            <xm:f>Donnees!$E$4</xm:f>
            <x14:dxf>
              <font>
                <color rgb="FF006100"/>
              </font>
              <fill>
                <patternFill>
                  <bgColor rgb="FFC6EFCE"/>
                </patternFill>
              </fill>
            </x14:dxf>
          </x14:cfRule>
          <x14:cfRule type="cellIs" priority="30" operator="equal" id="{3C9493C2-0F16-4A98-AAF1-23883E2D845B}">
            <xm:f>Donnees!$E$5</xm:f>
            <x14:dxf>
              <font>
                <color rgb="FF9C0006"/>
              </font>
              <fill>
                <patternFill>
                  <bgColor rgb="FFFFC7CE"/>
                </patternFill>
              </fill>
            </x14:dxf>
          </x14:cfRule>
          <x14:cfRule type="cellIs" priority="31" operator="equal" id="{1E81F279-2E0B-4E81-9938-ABEBA32C7ECE}">
            <xm:f>Donnees!$C$5</xm:f>
            <x14:dxf>
              <font>
                <color rgb="FF9C0006"/>
              </font>
              <fill>
                <patternFill>
                  <bgColor rgb="FFFFC7CE"/>
                </patternFill>
              </fill>
            </x14:dxf>
          </x14:cfRule>
          <x14:cfRule type="cellIs" priority="32" operator="equal" id="{FC870627-6FCD-46C9-8BA2-AE19AAFD54BF}">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F610358C-39EE-4CEB-AD6B-A8860F6BCCD8}">
            <xm:f>Donnees!$E$4</xm:f>
            <x14:dxf>
              <font>
                <color rgb="FF006100"/>
              </font>
              <fill>
                <patternFill>
                  <bgColor rgb="FFC6EFCE"/>
                </patternFill>
              </fill>
            </x14:dxf>
          </x14:cfRule>
          <x14:cfRule type="cellIs" priority="26" operator="equal" id="{307DE2DB-4BF2-46E9-AEFE-E59F15BB6FF4}">
            <xm:f>Donnees!$E$5</xm:f>
            <x14:dxf>
              <font>
                <color rgb="FF9C0006"/>
              </font>
              <fill>
                <patternFill>
                  <bgColor rgb="FFFFC7CE"/>
                </patternFill>
              </fill>
            </x14:dxf>
          </x14:cfRule>
          <x14:cfRule type="cellIs" priority="27" operator="equal" id="{A178D68B-C8BE-4C0D-88F9-555E9AE7B30B}">
            <xm:f>Donnees!$C$5</xm:f>
            <x14:dxf>
              <font>
                <color rgb="FF9C0006"/>
              </font>
              <fill>
                <patternFill>
                  <bgColor rgb="FFFFC7CE"/>
                </patternFill>
              </fill>
            </x14:dxf>
          </x14:cfRule>
          <x14:cfRule type="cellIs" priority="28" operator="equal" id="{EB81195F-1D75-469D-81F2-B4471B0CDCCE}">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37B89719-54D1-4464-911B-71B2F71D706D}">
            <xm:f>Donnees!$E$4</xm:f>
            <x14:dxf>
              <font>
                <color rgb="FF006100"/>
              </font>
              <fill>
                <patternFill>
                  <bgColor rgb="FFC6EFCE"/>
                </patternFill>
              </fill>
            </x14:dxf>
          </x14:cfRule>
          <x14:cfRule type="cellIs" priority="22" operator="equal" id="{A66E3A4F-D85A-4B80-947D-FC6153DC866C}">
            <xm:f>Donnees!$E$5</xm:f>
            <x14:dxf>
              <font>
                <color rgb="FF9C0006"/>
              </font>
              <fill>
                <patternFill>
                  <bgColor rgb="FFFFC7CE"/>
                </patternFill>
              </fill>
            </x14:dxf>
          </x14:cfRule>
          <x14:cfRule type="cellIs" priority="23" operator="equal" id="{AC64F915-5358-4655-8481-8E0CFB45649B}">
            <xm:f>Donnees!$C$5</xm:f>
            <x14:dxf>
              <font>
                <color rgb="FF9C0006"/>
              </font>
              <fill>
                <patternFill>
                  <bgColor rgb="FFFFC7CE"/>
                </patternFill>
              </fill>
            </x14:dxf>
          </x14:cfRule>
          <x14:cfRule type="cellIs" priority="24" operator="equal" id="{5B438B7F-EC73-4953-93B3-2963F734FE69}">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6885DA3F-BF13-4763-BB06-6498498C157A}">
            <xm:f>Donnees!$E$4</xm:f>
            <x14:dxf>
              <font>
                <color rgb="FF006100"/>
              </font>
              <fill>
                <patternFill>
                  <bgColor rgb="FFC6EFCE"/>
                </patternFill>
              </fill>
            </x14:dxf>
          </x14:cfRule>
          <x14:cfRule type="cellIs" priority="18" operator="equal" id="{F50FD6CC-CB73-415F-A881-CA6ED4664D61}">
            <xm:f>Donnees!$E$5</xm:f>
            <x14:dxf>
              <font>
                <color rgb="FF9C0006"/>
              </font>
              <fill>
                <patternFill>
                  <bgColor rgb="FFFFC7CE"/>
                </patternFill>
              </fill>
            </x14:dxf>
          </x14:cfRule>
          <x14:cfRule type="cellIs" priority="19" operator="equal" id="{CE69EA81-9C90-426B-9B52-C2C9C5D9F6EB}">
            <xm:f>Donnees!$C$5</xm:f>
            <x14:dxf>
              <font>
                <color rgb="FF9C0006"/>
              </font>
              <fill>
                <patternFill>
                  <bgColor rgb="FFFFC7CE"/>
                </patternFill>
              </fill>
            </x14:dxf>
          </x14:cfRule>
          <x14:cfRule type="cellIs" priority="20" operator="equal" id="{2978D7BB-D621-4219-9FD4-EFAECDB77FDA}">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A85FCB0F-0EFF-43C8-B0E5-A87A21AF3BF4}">
            <xm:f>Donnees!$E$4</xm:f>
            <x14:dxf>
              <font>
                <color rgb="FF006100"/>
              </font>
              <fill>
                <patternFill>
                  <bgColor rgb="FFC6EFCE"/>
                </patternFill>
              </fill>
            </x14:dxf>
          </x14:cfRule>
          <x14:cfRule type="cellIs" priority="14" operator="equal" id="{DF07DF7B-D828-41E3-88C5-3CB1C3CB0048}">
            <xm:f>Donnees!$E$5</xm:f>
            <x14:dxf>
              <font>
                <color rgb="FF9C0006"/>
              </font>
              <fill>
                <patternFill>
                  <bgColor rgb="FFFFC7CE"/>
                </patternFill>
              </fill>
            </x14:dxf>
          </x14:cfRule>
          <x14:cfRule type="cellIs" priority="15" operator="equal" id="{E9238BDA-8FA2-4744-97FD-8B4526B8C77C}">
            <xm:f>Donnees!$C$5</xm:f>
            <x14:dxf>
              <font>
                <color rgb="FF9C0006"/>
              </font>
              <fill>
                <patternFill>
                  <bgColor rgb="FFFFC7CE"/>
                </patternFill>
              </fill>
            </x14:dxf>
          </x14:cfRule>
          <x14:cfRule type="cellIs" priority="16" operator="equal" id="{C026EBD8-275B-4045-85F7-52E992780D1D}">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EB853B89-0D4F-4AF0-876E-79423A38C71B}">
            <xm:f>Donnees!$E$4</xm:f>
            <x14:dxf>
              <font>
                <color rgb="FF006100"/>
              </font>
              <fill>
                <patternFill>
                  <bgColor rgb="FFC6EFCE"/>
                </patternFill>
              </fill>
            </x14:dxf>
          </x14:cfRule>
          <x14:cfRule type="cellIs" priority="10" operator="equal" id="{3E90C363-B2A8-40E7-B2A4-FD09199A34B5}">
            <xm:f>Donnees!$E$5</xm:f>
            <x14:dxf>
              <font>
                <color rgb="FF9C0006"/>
              </font>
              <fill>
                <patternFill>
                  <bgColor rgb="FFFFC7CE"/>
                </patternFill>
              </fill>
            </x14:dxf>
          </x14:cfRule>
          <x14:cfRule type="cellIs" priority="11" operator="equal" id="{68373F5A-3570-4895-8E71-76F224E62C38}">
            <xm:f>Donnees!$C$5</xm:f>
            <x14:dxf>
              <font>
                <color rgb="FF9C0006"/>
              </font>
              <fill>
                <patternFill>
                  <bgColor rgb="FFFFC7CE"/>
                </patternFill>
              </fill>
            </x14:dxf>
          </x14:cfRule>
          <x14:cfRule type="cellIs" priority="12" operator="equal" id="{45E20257-C12B-42BC-8120-1070E07C09C4}">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9FC80D0D-492F-48F3-8761-014F6BB8534D}">
            <xm:f>Donnees!$E$4</xm:f>
            <x14:dxf>
              <font>
                <color rgb="FF006100"/>
              </font>
              <fill>
                <patternFill>
                  <bgColor rgb="FFC6EFCE"/>
                </patternFill>
              </fill>
            </x14:dxf>
          </x14:cfRule>
          <x14:cfRule type="cellIs" priority="6" operator="equal" id="{0D966EE0-EA3D-4C00-B112-5B375E8964E5}">
            <xm:f>Donnees!$E$5</xm:f>
            <x14:dxf>
              <font>
                <color rgb="FF9C0006"/>
              </font>
              <fill>
                <patternFill>
                  <bgColor rgb="FFFFC7CE"/>
                </patternFill>
              </fill>
            </x14:dxf>
          </x14:cfRule>
          <x14:cfRule type="cellIs" priority="7" operator="equal" id="{216C5D27-E520-4E66-8FD7-876522B41F55}">
            <xm:f>Donnees!$C$5</xm:f>
            <x14:dxf>
              <font>
                <color rgb="FF9C0006"/>
              </font>
              <fill>
                <patternFill>
                  <bgColor rgb="FFFFC7CE"/>
                </patternFill>
              </fill>
            </x14:dxf>
          </x14:cfRule>
          <x14:cfRule type="cellIs" priority="8" operator="equal" id="{78C23094-1CB6-46B4-9B27-61FD9E8270E0}">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6EFA4B06-4F5F-4016-900B-75F1766E4960}">
            <xm:f>Donnees!$E$4</xm:f>
            <x14:dxf>
              <font>
                <color rgb="FF006100"/>
              </font>
              <fill>
                <patternFill>
                  <bgColor rgb="FFC6EFCE"/>
                </patternFill>
              </fill>
            </x14:dxf>
          </x14:cfRule>
          <x14:cfRule type="cellIs" priority="2" operator="equal" id="{18ECD45E-7FF3-4423-9CCF-237838E253B4}">
            <xm:f>Donnees!$E$5</xm:f>
            <x14:dxf>
              <font>
                <color rgb="FF9C0006"/>
              </font>
              <fill>
                <patternFill>
                  <bgColor rgb="FFFFC7CE"/>
                </patternFill>
              </fill>
            </x14:dxf>
          </x14:cfRule>
          <x14:cfRule type="cellIs" priority="3" operator="equal" id="{AFCBD925-2473-49F6-B176-F42A007F8115}">
            <xm:f>Donnees!$C$5</xm:f>
            <x14:dxf>
              <font>
                <color rgb="FF9C0006"/>
              </font>
              <fill>
                <patternFill>
                  <bgColor rgb="FFFFC7CE"/>
                </patternFill>
              </fill>
            </x14:dxf>
          </x14:cfRule>
          <x14:cfRule type="cellIs" priority="4" operator="equal" id="{DB99218B-6099-43F2-A4F0-8997C0D1D464}">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0BDD853-3D84-436E-8302-DE44FD850BB6}">
          <x14:formula1>
            <xm:f>OFFSET(Personnel!D$21,0,0,COUNTA(Personnel!D$21:D$70))</xm:f>
          </x14:formula1>
          <xm:sqref>P34:P53</xm:sqref>
        </x14:dataValidation>
        <x14:dataValidation type="list" allowBlank="1" showInputMessage="1" showErrorMessage="1" xr:uid="{A115DFE1-E3F0-43DE-858E-995C18C7D3D9}">
          <x14:formula1>
            <xm:f>Donnees!$A$10:$A$11</xm:f>
          </x14:formula1>
          <xm:sqref>U21:AH21</xm:sqref>
        </x14:dataValidation>
        <x14:dataValidation type="list" allowBlank="1" showInputMessage="1" showErrorMessage="1" xr:uid="{93045FDC-0783-41F3-8371-522DA8F2EA7E}">
          <x14:formula1>
            <xm:f>IF($U$21=Donnees!$A$10,Donnees!$A$16:$A$18,IF($U$21=Donnees!$A$11,Donnees!$A$23:$A$25,Donnees!$A$12))</xm:f>
          </x14:formula1>
          <xm:sqref>U23:AH23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6FB5-FF4B-4987-BA24-4FD04764A4D7}">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111" sqref="Q11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G15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IF(OR(U21="",U23=""),"",VLOOKUP('G15'!$U$21,Donnees!$A$10:$G$11,2,FALSE))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IF('G15'!U21="parascolaire","",IFERROR(SUM((Q97:BX97)/4)+SUM(E75:E94)+SUM((Q97:BX97)/4)/9+SUM(E75:E94)/9,0))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IF('G15'!U21="parascolaire","",IFERROR(SUM((Q131:BX131)/4)+SUM(E109:E128)+SUM((Q131:BX131)/4)/9+SUM(E109:E128)/9,0))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IF('G15'!U21="parascolaire","",IFERROR(SUM((Q165:BX165)/4)+SUM(E143:E162)+SUM((Q165:BX165)/4)/9+SUM(E143:E162)/9,0))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IF('G15'!U21="parascolaire","",IFERROR(SUM((Q199:BX199)/4)+SUM(E177:E196)+SUM((Q199:BX199)/4)/9+SUM(E177:E196)/9,0))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IF('G15'!U21="parascolaire","",IFERROR(SUM((Q233:BX233)/4)+SUM(E211:E230)+SUM((Q233:BX233)/4)/9+SUM(E211:E230)/9,0))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IF(U21=Donnees!A11,"",IF(BR21=Donnees!C5,"",IF(AND(OR(Differentiels!Z221&gt;Differentiels!AD221,Differentiels!Z221=Differentiels!AD221),OR(Differentiels!F221&gt;Differentiels!J221,Differentiels!F221=Differentiels!J221)),"",1)))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COUNTIF(Q110:BX110,"h")/4</f>
        <v>0</v>
      </c>
      <c r="CA110" s="604">
        <f t="shared" ref="CA110" si="25">COUNTIF(Q110:BX110,"s")/4</f>
        <v>0</v>
      </c>
      <c r="CB110" s="605">
        <f t="shared" ref="CB110:CB128" si="26">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COUNTIF(Q111:BX111,"h")/4</f>
        <v>0</v>
      </c>
      <c r="CA111" s="604">
        <f>COUNTIF(Q111:BX111,"s")/4</f>
        <v>0</v>
      </c>
      <c r="CB111" s="605">
        <f t="shared" si="26"/>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7">COUNTIF(Q112:BX112,"s")/4</f>
        <v>0</v>
      </c>
      <c r="CB112" s="605">
        <f t="shared" si="26"/>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8">COUNTIF(Q113:BX113,"h")/4</f>
        <v>0</v>
      </c>
      <c r="CA113" s="604">
        <f t="shared" si="27"/>
        <v>0</v>
      </c>
      <c r="CB113" s="605">
        <f t="shared" si="26"/>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8"/>
        <v>0</v>
      </c>
      <c r="CA114" s="604">
        <f t="shared" si="27"/>
        <v>0</v>
      </c>
      <c r="CB114" s="605">
        <f t="shared" si="26"/>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8"/>
        <v>0</v>
      </c>
      <c r="CA115" s="604">
        <f t="shared" si="27"/>
        <v>0</v>
      </c>
      <c r="CB115" s="605">
        <f t="shared" si="26"/>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8"/>
        <v>0</v>
      </c>
      <c r="CA116" s="604">
        <f t="shared" si="27"/>
        <v>0</v>
      </c>
      <c r="CB116" s="605">
        <f t="shared" si="26"/>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8"/>
        <v>0</v>
      </c>
      <c r="CA117" s="604">
        <f t="shared" si="27"/>
        <v>0</v>
      </c>
      <c r="CB117" s="605">
        <f t="shared" si="26"/>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8"/>
        <v>0</v>
      </c>
      <c r="CA118" s="604">
        <f t="shared" si="27"/>
        <v>0</v>
      </c>
      <c r="CB118" s="605">
        <f t="shared" si="26"/>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8"/>
        <v>0</v>
      </c>
      <c r="CA119" s="604">
        <f t="shared" si="27"/>
        <v>0</v>
      </c>
      <c r="CB119" s="605">
        <f t="shared" si="26"/>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8"/>
        <v>0</v>
      </c>
      <c r="CA120" s="604">
        <f t="shared" si="27"/>
        <v>0</v>
      </c>
      <c r="CB120" s="605">
        <f t="shared" si="26"/>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8"/>
        <v>0</v>
      </c>
      <c r="CA121" s="604">
        <f t="shared" si="27"/>
        <v>0</v>
      </c>
      <c r="CB121" s="605">
        <f t="shared" si="26"/>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8"/>
        <v>0</v>
      </c>
      <c r="CA122" s="604">
        <f t="shared" si="27"/>
        <v>0</v>
      </c>
      <c r="CB122" s="605">
        <f t="shared" si="26"/>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8"/>
        <v>0</v>
      </c>
      <c r="CA123" s="604">
        <f t="shared" si="27"/>
        <v>0</v>
      </c>
      <c r="CB123" s="605">
        <f t="shared" si="26"/>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8"/>
        <v>0</v>
      </c>
      <c r="CA124" s="604">
        <f t="shared" si="27"/>
        <v>0</v>
      </c>
      <c r="CB124" s="605">
        <f t="shared" si="26"/>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8"/>
        <v>0</v>
      </c>
      <c r="CA125" s="604">
        <f t="shared" si="27"/>
        <v>0</v>
      </c>
      <c r="CB125" s="605">
        <f t="shared" si="26"/>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8"/>
        <v>0</v>
      </c>
      <c r="CA126" s="604">
        <f t="shared" si="27"/>
        <v>0</v>
      </c>
      <c r="CB126" s="605">
        <f t="shared" si="26"/>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8"/>
        <v>0</v>
      </c>
      <c r="CA127" s="604">
        <f t="shared" si="27"/>
        <v>0</v>
      </c>
      <c r="CB127" s="605">
        <f t="shared" si="26"/>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8"/>
        <v>0</v>
      </c>
      <c r="CA128" s="608">
        <f t="shared" si="27"/>
        <v>0</v>
      </c>
      <c r="CB128" s="609">
        <f t="shared" si="26"/>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29">COUNTIF(Q109:Q128,"1")</f>
        <v>0</v>
      </c>
      <c r="R130" s="139">
        <f t="shared" si="29"/>
        <v>0</v>
      </c>
      <c r="S130" s="139">
        <f t="shared" si="29"/>
        <v>0</v>
      </c>
      <c r="T130" s="140">
        <f t="shared" si="29"/>
        <v>0</v>
      </c>
      <c r="U130" s="139">
        <f t="shared" si="29"/>
        <v>0</v>
      </c>
      <c r="V130" s="139">
        <f t="shared" si="29"/>
        <v>0</v>
      </c>
      <c r="W130" s="139">
        <f t="shared" si="29"/>
        <v>0</v>
      </c>
      <c r="X130" s="139">
        <f t="shared" si="29"/>
        <v>0</v>
      </c>
      <c r="Y130" s="138">
        <f t="shared" si="29"/>
        <v>0</v>
      </c>
      <c r="Z130" s="139">
        <f t="shared" si="29"/>
        <v>0</v>
      </c>
      <c r="AA130" s="139">
        <f t="shared" si="29"/>
        <v>0</v>
      </c>
      <c r="AB130" s="140">
        <f t="shared" si="29"/>
        <v>0</v>
      </c>
      <c r="AC130" s="139">
        <f t="shared" si="29"/>
        <v>0</v>
      </c>
      <c r="AD130" s="139">
        <f t="shared" si="29"/>
        <v>0</v>
      </c>
      <c r="AE130" s="139">
        <f t="shared" si="29"/>
        <v>0</v>
      </c>
      <c r="AF130" s="139">
        <f t="shared" si="29"/>
        <v>0</v>
      </c>
      <c r="AG130" s="138">
        <f t="shared" si="29"/>
        <v>0</v>
      </c>
      <c r="AH130" s="139">
        <f t="shared" si="29"/>
        <v>0</v>
      </c>
      <c r="AI130" s="139">
        <f t="shared" si="29"/>
        <v>0</v>
      </c>
      <c r="AJ130" s="140">
        <f t="shared" si="29"/>
        <v>0</v>
      </c>
      <c r="AK130" s="139">
        <f t="shared" si="29"/>
        <v>0</v>
      </c>
      <c r="AL130" s="139">
        <f t="shared" si="29"/>
        <v>0</v>
      </c>
      <c r="AM130" s="139">
        <f t="shared" si="29"/>
        <v>0</v>
      </c>
      <c r="AN130" s="139">
        <f t="shared" si="29"/>
        <v>0</v>
      </c>
      <c r="AO130" s="138">
        <f t="shared" si="29"/>
        <v>0</v>
      </c>
      <c r="AP130" s="139">
        <f t="shared" si="29"/>
        <v>0</v>
      </c>
      <c r="AQ130" s="139">
        <f t="shared" si="29"/>
        <v>0</v>
      </c>
      <c r="AR130" s="140">
        <f t="shared" si="29"/>
        <v>0</v>
      </c>
      <c r="AS130" s="139">
        <f t="shared" si="29"/>
        <v>0</v>
      </c>
      <c r="AT130" s="139">
        <f t="shared" si="29"/>
        <v>0</v>
      </c>
      <c r="AU130" s="139">
        <f t="shared" si="29"/>
        <v>0</v>
      </c>
      <c r="AV130" s="139">
        <f t="shared" si="29"/>
        <v>0</v>
      </c>
      <c r="AW130" s="138">
        <f t="shared" si="29"/>
        <v>0</v>
      </c>
      <c r="AX130" s="139">
        <f t="shared" si="29"/>
        <v>0</v>
      </c>
      <c r="AY130" s="139">
        <f t="shared" si="29"/>
        <v>0</v>
      </c>
      <c r="AZ130" s="140">
        <f t="shared" si="29"/>
        <v>0</v>
      </c>
      <c r="BA130" s="139">
        <f t="shared" si="29"/>
        <v>0</v>
      </c>
      <c r="BB130" s="139">
        <f t="shared" si="29"/>
        <v>0</v>
      </c>
      <c r="BC130" s="139">
        <f t="shared" si="29"/>
        <v>0</v>
      </c>
      <c r="BD130" s="139">
        <f t="shared" si="29"/>
        <v>0</v>
      </c>
      <c r="BE130" s="138">
        <f t="shared" si="29"/>
        <v>0</v>
      </c>
      <c r="BF130" s="139">
        <f t="shared" si="29"/>
        <v>0</v>
      </c>
      <c r="BG130" s="139">
        <f t="shared" si="29"/>
        <v>0</v>
      </c>
      <c r="BH130" s="140">
        <f t="shared" si="29"/>
        <v>0</v>
      </c>
      <c r="BI130" s="139">
        <f t="shared" si="29"/>
        <v>0</v>
      </c>
      <c r="BJ130" s="139">
        <f t="shared" si="29"/>
        <v>0</v>
      </c>
      <c r="BK130" s="139">
        <f t="shared" si="29"/>
        <v>0</v>
      </c>
      <c r="BL130" s="139">
        <f t="shared" si="29"/>
        <v>0</v>
      </c>
      <c r="BM130" s="138">
        <f t="shared" si="29"/>
        <v>0</v>
      </c>
      <c r="BN130" s="139">
        <f t="shared" si="29"/>
        <v>0</v>
      </c>
      <c r="BO130" s="139">
        <f t="shared" si="29"/>
        <v>0</v>
      </c>
      <c r="BP130" s="140">
        <f t="shared" si="29"/>
        <v>0</v>
      </c>
      <c r="BQ130" s="139">
        <f t="shared" si="29"/>
        <v>0</v>
      </c>
      <c r="BR130" s="139">
        <f t="shared" si="29"/>
        <v>0</v>
      </c>
      <c r="BS130" s="139">
        <f t="shared" si="29"/>
        <v>0</v>
      </c>
      <c r="BT130" s="139">
        <f t="shared" si="29"/>
        <v>0</v>
      </c>
      <c r="BU130" s="138">
        <f t="shared" si="29"/>
        <v>0</v>
      </c>
      <c r="BV130" s="139">
        <f t="shared" si="29"/>
        <v>0</v>
      </c>
      <c r="BW130" s="139">
        <f t="shared" si="29"/>
        <v>0</v>
      </c>
      <c r="BX130" s="140">
        <f t="shared" si="29"/>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0">IF($AZ$21="","",ROUNDUP(R107/$AZ$21,0))</f>
        <v/>
      </c>
      <c r="S131" s="127" t="str">
        <f t="shared" si="30"/>
        <v/>
      </c>
      <c r="T131" s="129" t="str">
        <f t="shared" si="30"/>
        <v/>
      </c>
      <c r="U131" s="127" t="str">
        <f t="shared" si="30"/>
        <v/>
      </c>
      <c r="V131" s="127" t="str">
        <f t="shared" si="30"/>
        <v/>
      </c>
      <c r="W131" s="127" t="str">
        <f t="shared" si="30"/>
        <v/>
      </c>
      <c r="X131" s="127" t="str">
        <f t="shared" si="30"/>
        <v/>
      </c>
      <c r="Y131" s="128" t="str">
        <f t="shared" si="30"/>
        <v/>
      </c>
      <c r="Z131" s="127" t="str">
        <f t="shared" si="30"/>
        <v/>
      </c>
      <c r="AA131" s="127" t="str">
        <f t="shared" si="30"/>
        <v/>
      </c>
      <c r="AB131" s="129" t="str">
        <f t="shared" si="30"/>
        <v/>
      </c>
      <c r="AC131" s="127" t="str">
        <f t="shared" si="30"/>
        <v/>
      </c>
      <c r="AD131" s="127" t="str">
        <f t="shared" si="30"/>
        <v/>
      </c>
      <c r="AE131" s="127" t="str">
        <f t="shared" si="30"/>
        <v/>
      </c>
      <c r="AF131" s="127" t="str">
        <f t="shared" si="30"/>
        <v/>
      </c>
      <c r="AG131" s="128" t="str">
        <f t="shared" si="30"/>
        <v/>
      </c>
      <c r="AH131" s="127" t="str">
        <f t="shared" si="30"/>
        <v/>
      </c>
      <c r="AI131" s="127" t="str">
        <f t="shared" si="30"/>
        <v/>
      </c>
      <c r="AJ131" s="129" t="str">
        <f t="shared" si="30"/>
        <v/>
      </c>
      <c r="AK131" s="127" t="str">
        <f t="shared" si="30"/>
        <v/>
      </c>
      <c r="AL131" s="127" t="str">
        <f t="shared" si="30"/>
        <v/>
      </c>
      <c r="AM131" s="127" t="str">
        <f t="shared" si="30"/>
        <v/>
      </c>
      <c r="AN131" s="127" t="str">
        <f t="shared" si="30"/>
        <v/>
      </c>
      <c r="AO131" s="128" t="str">
        <f t="shared" si="30"/>
        <v/>
      </c>
      <c r="AP131" s="127" t="str">
        <f t="shared" si="30"/>
        <v/>
      </c>
      <c r="AQ131" s="127" t="str">
        <f t="shared" si="30"/>
        <v/>
      </c>
      <c r="AR131" s="129" t="str">
        <f t="shared" si="30"/>
        <v/>
      </c>
      <c r="AS131" s="127" t="str">
        <f t="shared" si="30"/>
        <v/>
      </c>
      <c r="AT131" s="127" t="str">
        <f t="shared" si="30"/>
        <v/>
      </c>
      <c r="AU131" s="127" t="str">
        <f t="shared" si="30"/>
        <v/>
      </c>
      <c r="AV131" s="127" t="str">
        <f t="shared" si="30"/>
        <v/>
      </c>
      <c r="AW131" s="128" t="str">
        <f t="shared" si="30"/>
        <v/>
      </c>
      <c r="AX131" s="127" t="str">
        <f t="shared" si="30"/>
        <v/>
      </c>
      <c r="AY131" s="127" t="str">
        <f t="shared" si="30"/>
        <v/>
      </c>
      <c r="AZ131" s="129" t="str">
        <f t="shared" si="30"/>
        <v/>
      </c>
      <c r="BA131" s="127" t="str">
        <f t="shared" si="30"/>
        <v/>
      </c>
      <c r="BB131" s="127" t="str">
        <f t="shared" si="30"/>
        <v/>
      </c>
      <c r="BC131" s="127" t="str">
        <f t="shared" si="30"/>
        <v/>
      </c>
      <c r="BD131" s="127" t="str">
        <f t="shared" si="30"/>
        <v/>
      </c>
      <c r="BE131" s="128" t="str">
        <f t="shared" si="30"/>
        <v/>
      </c>
      <c r="BF131" s="127" t="str">
        <f t="shared" si="30"/>
        <v/>
      </c>
      <c r="BG131" s="127" t="str">
        <f t="shared" si="30"/>
        <v/>
      </c>
      <c r="BH131" s="129" t="str">
        <f t="shared" si="30"/>
        <v/>
      </c>
      <c r="BI131" s="127" t="str">
        <f t="shared" si="30"/>
        <v/>
      </c>
      <c r="BJ131" s="127" t="str">
        <f t="shared" si="30"/>
        <v/>
      </c>
      <c r="BK131" s="127" t="str">
        <f t="shared" si="30"/>
        <v/>
      </c>
      <c r="BL131" s="127" t="str">
        <f t="shared" si="30"/>
        <v/>
      </c>
      <c r="BM131" s="128" t="str">
        <f t="shared" si="30"/>
        <v/>
      </c>
      <c r="BN131" s="127" t="str">
        <f t="shared" si="30"/>
        <v/>
      </c>
      <c r="BO131" s="127" t="str">
        <f t="shared" si="30"/>
        <v/>
      </c>
      <c r="BP131" s="129" t="str">
        <f t="shared" si="30"/>
        <v/>
      </c>
      <c r="BQ131" s="127" t="str">
        <f t="shared" si="30"/>
        <v/>
      </c>
      <c r="BR131" s="127" t="str">
        <f t="shared" si="30"/>
        <v/>
      </c>
      <c r="BS131" s="127" t="str">
        <f t="shared" si="30"/>
        <v/>
      </c>
      <c r="BT131" s="127" t="str">
        <f t="shared" si="30"/>
        <v/>
      </c>
      <c r="BU131" s="128" t="str">
        <f t="shared" si="30"/>
        <v/>
      </c>
      <c r="BV131" s="127" t="str">
        <f t="shared" si="30"/>
        <v/>
      </c>
      <c r="BW131" s="127" t="str">
        <f t="shared" si="30"/>
        <v/>
      </c>
      <c r="BX131" s="129" t="str">
        <f t="shared" si="30"/>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1">O143</f>
        <v/>
      </c>
      <c r="C143" s="167">
        <f>BY143</f>
        <v>0</v>
      </c>
      <c r="D143" s="167">
        <f t="shared" ref="D143:F162" si="32">BZ143</f>
        <v>0</v>
      </c>
      <c r="E143" s="167">
        <f t="shared" si="32"/>
        <v>0</v>
      </c>
      <c r="F143" s="167">
        <f t="shared" si="32"/>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3">A143</f>
        <v>Mercredi</v>
      </c>
      <c r="B144" s="166" t="str">
        <f t="shared" si="31"/>
        <v/>
      </c>
      <c r="C144" s="167">
        <f t="shared" ref="C144:C162" si="34">BY144</f>
        <v>0</v>
      </c>
      <c r="D144" s="167">
        <f t="shared" si="32"/>
        <v>0</v>
      </c>
      <c r="E144" s="167">
        <f t="shared" si="32"/>
        <v>0</v>
      </c>
      <c r="F144" s="167">
        <f t="shared" si="32"/>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5">COUNTIF(Q144:BX144,"1")/4</f>
        <v>0</v>
      </c>
      <c r="BZ144" s="603">
        <f t="shared" ref="BZ144:BZ145" si="36">COUNTIF(Q144:BX144,"h")/4</f>
        <v>0</v>
      </c>
      <c r="CA144" s="604">
        <f t="shared" ref="CA144" si="37">COUNTIF(Q144:BX144,"s")/4</f>
        <v>0</v>
      </c>
      <c r="CB144" s="605">
        <f t="shared" ref="CB144:CB162" si="38">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3"/>
        <v>Mercredi</v>
      </c>
      <c r="B145" s="166" t="str">
        <f t="shared" si="31"/>
        <v/>
      </c>
      <c r="C145" s="167">
        <f t="shared" si="34"/>
        <v>0</v>
      </c>
      <c r="D145" s="167">
        <f t="shared" si="32"/>
        <v>0</v>
      </c>
      <c r="E145" s="167">
        <f t="shared" si="32"/>
        <v>0</v>
      </c>
      <c r="F145" s="167">
        <f t="shared" si="32"/>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5"/>
        <v>0</v>
      </c>
      <c r="BZ145" s="603">
        <f t="shared" si="36"/>
        <v>0</v>
      </c>
      <c r="CA145" s="604">
        <f>COUNTIF(Q145:BX145,"s")/4</f>
        <v>0</v>
      </c>
      <c r="CB145" s="605">
        <f t="shared" si="38"/>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3"/>
        <v>Mercredi</v>
      </c>
      <c r="B146" s="166" t="str">
        <f t="shared" si="31"/>
        <v/>
      </c>
      <c r="C146" s="167">
        <f t="shared" si="34"/>
        <v>0</v>
      </c>
      <c r="D146" s="167">
        <f t="shared" si="32"/>
        <v>0</v>
      </c>
      <c r="E146" s="167">
        <f t="shared" si="32"/>
        <v>0</v>
      </c>
      <c r="F146" s="167">
        <f t="shared" si="32"/>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5"/>
        <v>0</v>
      </c>
      <c r="BZ146" s="603">
        <f>COUNTIF(Q146:BX146,"h")/4</f>
        <v>0</v>
      </c>
      <c r="CA146" s="604">
        <f t="shared" ref="CA146:CA162" si="39">COUNTIF(Q146:BX146,"s")/4</f>
        <v>0</v>
      </c>
      <c r="CB146" s="605">
        <f t="shared" si="38"/>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3"/>
        <v>Mercredi</v>
      </c>
      <c r="B147" s="166" t="str">
        <f t="shared" si="31"/>
        <v/>
      </c>
      <c r="C147" s="167">
        <f t="shared" si="34"/>
        <v>0</v>
      </c>
      <c r="D147" s="167">
        <f t="shared" si="32"/>
        <v>0</v>
      </c>
      <c r="E147" s="167">
        <f t="shared" si="32"/>
        <v>0</v>
      </c>
      <c r="F147" s="167">
        <f t="shared" si="32"/>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5"/>
        <v>0</v>
      </c>
      <c r="BZ147" s="603">
        <f t="shared" ref="BZ147:BZ162" si="40">COUNTIF(Q147:BX147,"h")/4</f>
        <v>0</v>
      </c>
      <c r="CA147" s="604">
        <f t="shared" si="39"/>
        <v>0</v>
      </c>
      <c r="CB147" s="605">
        <f t="shared" si="38"/>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3"/>
        <v>Mercredi</v>
      </c>
      <c r="B148" s="166" t="str">
        <f t="shared" si="31"/>
        <v/>
      </c>
      <c r="C148" s="167">
        <f t="shared" si="34"/>
        <v>0</v>
      </c>
      <c r="D148" s="167">
        <f t="shared" si="32"/>
        <v>0</v>
      </c>
      <c r="E148" s="167">
        <f t="shared" si="32"/>
        <v>0</v>
      </c>
      <c r="F148" s="167">
        <f t="shared" si="32"/>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5"/>
        <v>0</v>
      </c>
      <c r="BZ148" s="603">
        <f t="shared" si="40"/>
        <v>0</v>
      </c>
      <c r="CA148" s="604">
        <f t="shared" si="39"/>
        <v>0</v>
      </c>
      <c r="CB148" s="605">
        <f t="shared" si="38"/>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3"/>
        <v>Mercredi</v>
      </c>
      <c r="B149" s="166" t="str">
        <f t="shared" si="31"/>
        <v/>
      </c>
      <c r="C149" s="167">
        <f t="shared" si="34"/>
        <v>0</v>
      </c>
      <c r="D149" s="167">
        <f t="shared" si="32"/>
        <v>0</v>
      </c>
      <c r="E149" s="167">
        <f t="shared" si="32"/>
        <v>0</v>
      </c>
      <c r="F149" s="167">
        <f t="shared" si="32"/>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5"/>
        <v>0</v>
      </c>
      <c r="BZ149" s="603">
        <f t="shared" si="40"/>
        <v>0</v>
      </c>
      <c r="CA149" s="604">
        <f t="shared" si="39"/>
        <v>0</v>
      </c>
      <c r="CB149" s="605">
        <f t="shared" si="38"/>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3"/>
        <v>Mercredi</v>
      </c>
      <c r="B150" s="166" t="str">
        <f t="shared" si="31"/>
        <v/>
      </c>
      <c r="C150" s="167">
        <f t="shared" si="34"/>
        <v>0</v>
      </c>
      <c r="D150" s="167">
        <f t="shared" si="32"/>
        <v>0</v>
      </c>
      <c r="E150" s="167">
        <f t="shared" si="32"/>
        <v>0</v>
      </c>
      <c r="F150" s="167">
        <f t="shared" si="32"/>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5"/>
        <v>0</v>
      </c>
      <c r="BZ150" s="603">
        <f t="shared" si="40"/>
        <v>0</v>
      </c>
      <c r="CA150" s="604">
        <f t="shared" si="39"/>
        <v>0</v>
      </c>
      <c r="CB150" s="605">
        <f t="shared" si="38"/>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3"/>
        <v>Mercredi</v>
      </c>
      <c r="B151" s="166" t="str">
        <f t="shared" si="31"/>
        <v/>
      </c>
      <c r="C151" s="167">
        <f t="shared" si="34"/>
        <v>0</v>
      </c>
      <c r="D151" s="167">
        <f t="shared" si="32"/>
        <v>0</v>
      </c>
      <c r="E151" s="167">
        <f t="shared" si="32"/>
        <v>0</v>
      </c>
      <c r="F151" s="167">
        <f t="shared" si="32"/>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5"/>
        <v>0</v>
      </c>
      <c r="BZ151" s="603">
        <f t="shared" si="40"/>
        <v>0</v>
      </c>
      <c r="CA151" s="604">
        <f t="shared" si="39"/>
        <v>0</v>
      </c>
      <c r="CB151" s="605">
        <f t="shared" si="38"/>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3"/>
        <v>Mercredi</v>
      </c>
      <c r="B152" s="166" t="str">
        <f t="shared" si="31"/>
        <v/>
      </c>
      <c r="C152" s="167">
        <f t="shared" si="34"/>
        <v>0</v>
      </c>
      <c r="D152" s="167">
        <f t="shared" si="32"/>
        <v>0</v>
      </c>
      <c r="E152" s="167">
        <f t="shared" si="32"/>
        <v>0</v>
      </c>
      <c r="F152" s="167">
        <f t="shared" si="32"/>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5"/>
        <v>0</v>
      </c>
      <c r="BZ152" s="603">
        <f t="shared" si="40"/>
        <v>0</v>
      </c>
      <c r="CA152" s="604">
        <f t="shared" si="39"/>
        <v>0</v>
      </c>
      <c r="CB152" s="605">
        <f t="shared" si="38"/>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3"/>
        <v>Mercredi</v>
      </c>
      <c r="B153" s="166" t="str">
        <f t="shared" si="31"/>
        <v/>
      </c>
      <c r="C153" s="167">
        <f t="shared" si="34"/>
        <v>0</v>
      </c>
      <c r="D153" s="167">
        <f t="shared" si="32"/>
        <v>0</v>
      </c>
      <c r="E153" s="167">
        <f t="shared" si="32"/>
        <v>0</v>
      </c>
      <c r="F153" s="167">
        <f t="shared" si="32"/>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5"/>
        <v>0</v>
      </c>
      <c r="BZ153" s="603">
        <f t="shared" si="40"/>
        <v>0</v>
      </c>
      <c r="CA153" s="604">
        <f t="shared" si="39"/>
        <v>0</v>
      </c>
      <c r="CB153" s="605">
        <f t="shared" si="38"/>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3"/>
        <v>Mercredi</v>
      </c>
      <c r="B154" s="166" t="str">
        <f t="shared" si="31"/>
        <v/>
      </c>
      <c r="C154" s="167">
        <f t="shared" si="34"/>
        <v>0</v>
      </c>
      <c r="D154" s="167">
        <f t="shared" si="32"/>
        <v>0</v>
      </c>
      <c r="E154" s="167">
        <f t="shared" si="32"/>
        <v>0</v>
      </c>
      <c r="F154" s="167">
        <f t="shared" si="32"/>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5"/>
        <v>0</v>
      </c>
      <c r="BZ154" s="603">
        <f t="shared" si="40"/>
        <v>0</v>
      </c>
      <c r="CA154" s="604">
        <f t="shared" si="39"/>
        <v>0</v>
      </c>
      <c r="CB154" s="605">
        <f t="shared" si="38"/>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3"/>
        <v>Mercredi</v>
      </c>
      <c r="B155" s="166" t="str">
        <f t="shared" si="31"/>
        <v/>
      </c>
      <c r="C155" s="167">
        <f t="shared" si="34"/>
        <v>0</v>
      </c>
      <c r="D155" s="167">
        <f t="shared" si="32"/>
        <v>0</v>
      </c>
      <c r="E155" s="167">
        <f t="shared" si="32"/>
        <v>0</v>
      </c>
      <c r="F155" s="167">
        <f t="shared" si="32"/>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5"/>
        <v>0</v>
      </c>
      <c r="BZ155" s="603">
        <f t="shared" si="40"/>
        <v>0</v>
      </c>
      <c r="CA155" s="604">
        <f t="shared" si="39"/>
        <v>0</v>
      </c>
      <c r="CB155" s="605">
        <f t="shared" si="38"/>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3"/>
        <v>Mercredi</v>
      </c>
      <c r="B156" s="166" t="str">
        <f t="shared" si="31"/>
        <v/>
      </c>
      <c r="C156" s="167">
        <f t="shared" si="34"/>
        <v>0</v>
      </c>
      <c r="D156" s="167">
        <f t="shared" si="32"/>
        <v>0</v>
      </c>
      <c r="E156" s="167">
        <f t="shared" si="32"/>
        <v>0</v>
      </c>
      <c r="F156" s="167">
        <f t="shared" si="32"/>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5"/>
        <v>0</v>
      </c>
      <c r="BZ156" s="603">
        <f t="shared" si="40"/>
        <v>0</v>
      </c>
      <c r="CA156" s="604">
        <f t="shared" si="39"/>
        <v>0</v>
      </c>
      <c r="CB156" s="605">
        <f t="shared" si="38"/>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3"/>
        <v>Mercredi</v>
      </c>
      <c r="B157" s="166" t="str">
        <f t="shared" si="31"/>
        <v/>
      </c>
      <c r="C157" s="167">
        <f t="shared" si="34"/>
        <v>0</v>
      </c>
      <c r="D157" s="167">
        <f t="shared" si="32"/>
        <v>0</v>
      </c>
      <c r="E157" s="167">
        <f t="shared" si="32"/>
        <v>0</v>
      </c>
      <c r="F157" s="167">
        <f t="shared" si="32"/>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5"/>
        <v>0</v>
      </c>
      <c r="BZ157" s="603">
        <f t="shared" si="40"/>
        <v>0</v>
      </c>
      <c r="CA157" s="604">
        <f t="shared" si="39"/>
        <v>0</v>
      </c>
      <c r="CB157" s="605">
        <f t="shared" si="38"/>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3"/>
        <v>Mercredi</v>
      </c>
      <c r="B158" s="166" t="str">
        <f t="shared" si="31"/>
        <v/>
      </c>
      <c r="C158" s="167">
        <f t="shared" si="34"/>
        <v>0</v>
      </c>
      <c r="D158" s="167">
        <f t="shared" si="32"/>
        <v>0</v>
      </c>
      <c r="E158" s="167">
        <f t="shared" si="32"/>
        <v>0</v>
      </c>
      <c r="F158" s="167">
        <f t="shared" si="32"/>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5"/>
        <v>0</v>
      </c>
      <c r="BZ158" s="603">
        <f t="shared" si="40"/>
        <v>0</v>
      </c>
      <c r="CA158" s="604">
        <f t="shared" si="39"/>
        <v>0</v>
      </c>
      <c r="CB158" s="605">
        <f t="shared" si="38"/>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3"/>
        <v>Mercredi</v>
      </c>
      <c r="B159" s="166" t="str">
        <f t="shared" si="31"/>
        <v/>
      </c>
      <c r="C159" s="167">
        <f t="shared" si="34"/>
        <v>0</v>
      </c>
      <c r="D159" s="167">
        <f t="shared" si="32"/>
        <v>0</v>
      </c>
      <c r="E159" s="167">
        <f t="shared" si="32"/>
        <v>0</v>
      </c>
      <c r="F159" s="167">
        <f t="shared" si="32"/>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5"/>
        <v>0</v>
      </c>
      <c r="BZ159" s="603">
        <f t="shared" si="40"/>
        <v>0</v>
      </c>
      <c r="CA159" s="604">
        <f t="shared" si="39"/>
        <v>0</v>
      </c>
      <c r="CB159" s="605">
        <f t="shared" si="38"/>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3"/>
        <v>Mercredi</v>
      </c>
      <c r="B160" s="166" t="str">
        <f t="shared" si="31"/>
        <v/>
      </c>
      <c r="C160" s="167">
        <f t="shared" si="34"/>
        <v>0</v>
      </c>
      <c r="D160" s="167">
        <f t="shared" si="32"/>
        <v>0</v>
      </c>
      <c r="E160" s="167">
        <f t="shared" si="32"/>
        <v>0</v>
      </c>
      <c r="F160" s="167">
        <f t="shared" si="32"/>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5"/>
        <v>0</v>
      </c>
      <c r="BZ160" s="603">
        <f t="shared" si="40"/>
        <v>0</v>
      </c>
      <c r="CA160" s="604">
        <f t="shared" si="39"/>
        <v>0</v>
      </c>
      <c r="CB160" s="605">
        <f t="shared" si="38"/>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3"/>
        <v>Mercredi</v>
      </c>
      <c r="B161" s="166" t="str">
        <f t="shared" si="31"/>
        <v/>
      </c>
      <c r="C161" s="167">
        <f t="shared" si="34"/>
        <v>0</v>
      </c>
      <c r="D161" s="167">
        <f t="shared" si="32"/>
        <v>0</v>
      </c>
      <c r="E161" s="167">
        <f t="shared" si="32"/>
        <v>0</v>
      </c>
      <c r="F161" s="167">
        <f t="shared" si="32"/>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5"/>
        <v>0</v>
      </c>
      <c r="BZ161" s="603">
        <f t="shared" si="40"/>
        <v>0</v>
      </c>
      <c r="CA161" s="604">
        <f t="shared" si="39"/>
        <v>0</v>
      </c>
      <c r="CB161" s="605">
        <f t="shared" si="38"/>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3"/>
        <v>Mercredi</v>
      </c>
      <c r="B162" s="166" t="str">
        <f t="shared" si="31"/>
        <v/>
      </c>
      <c r="C162" s="167">
        <f t="shared" si="34"/>
        <v>0</v>
      </c>
      <c r="D162" s="167">
        <f t="shared" si="32"/>
        <v>0</v>
      </c>
      <c r="E162" s="167">
        <f t="shared" si="32"/>
        <v>0</v>
      </c>
      <c r="F162" s="167">
        <f t="shared" si="32"/>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5"/>
        <v>0</v>
      </c>
      <c r="BZ162" s="607">
        <f t="shared" si="40"/>
        <v>0</v>
      </c>
      <c r="CA162" s="608">
        <f t="shared" si="39"/>
        <v>0</v>
      </c>
      <c r="CB162" s="609">
        <f t="shared" si="38"/>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3"/>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3"/>
        <v>Mercredi</v>
      </c>
      <c r="B164" s="158"/>
      <c r="C164" s="158"/>
      <c r="D164" s="158"/>
      <c r="E164" s="158"/>
      <c r="F164" s="158"/>
      <c r="G164" s="158"/>
      <c r="H164" s="158"/>
      <c r="I164" s="158"/>
      <c r="J164" s="170"/>
      <c r="K164" s="158"/>
      <c r="L164" s="395"/>
      <c r="N164" s="1241" t="s">
        <v>148</v>
      </c>
      <c r="O164" s="1241"/>
      <c r="P164" s="592" t="s">
        <v>31</v>
      </c>
      <c r="Q164" s="138">
        <f t="shared" ref="Q164:BX164" si="41">COUNTIF(Q143:Q162,"1")</f>
        <v>0</v>
      </c>
      <c r="R164" s="139">
        <f t="shared" si="41"/>
        <v>0</v>
      </c>
      <c r="S164" s="139">
        <f t="shared" si="41"/>
        <v>0</v>
      </c>
      <c r="T164" s="140">
        <f t="shared" si="41"/>
        <v>0</v>
      </c>
      <c r="U164" s="139">
        <f t="shared" si="41"/>
        <v>0</v>
      </c>
      <c r="V164" s="139">
        <f t="shared" si="41"/>
        <v>0</v>
      </c>
      <c r="W164" s="139">
        <f t="shared" si="41"/>
        <v>0</v>
      </c>
      <c r="X164" s="139">
        <f t="shared" si="41"/>
        <v>0</v>
      </c>
      <c r="Y164" s="138">
        <f t="shared" si="41"/>
        <v>0</v>
      </c>
      <c r="Z164" s="139">
        <f t="shared" si="41"/>
        <v>0</v>
      </c>
      <c r="AA164" s="139">
        <f t="shared" si="41"/>
        <v>0</v>
      </c>
      <c r="AB164" s="140">
        <f t="shared" si="41"/>
        <v>0</v>
      </c>
      <c r="AC164" s="139">
        <f t="shared" si="41"/>
        <v>0</v>
      </c>
      <c r="AD164" s="139">
        <f t="shared" si="41"/>
        <v>0</v>
      </c>
      <c r="AE164" s="139">
        <f t="shared" si="41"/>
        <v>0</v>
      </c>
      <c r="AF164" s="139">
        <f t="shared" si="41"/>
        <v>0</v>
      </c>
      <c r="AG164" s="138">
        <f t="shared" si="41"/>
        <v>0</v>
      </c>
      <c r="AH164" s="139">
        <f t="shared" si="41"/>
        <v>0</v>
      </c>
      <c r="AI164" s="139">
        <f t="shared" si="41"/>
        <v>0</v>
      </c>
      <c r="AJ164" s="140">
        <f t="shared" si="41"/>
        <v>0</v>
      </c>
      <c r="AK164" s="139">
        <f t="shared" si="41"/>
        <v>0</v>
      </c>
      <c r="AL164" s="139">
        <f t="shared" si="41"/>
        <v>0</v>
      </c>
      <c r="AM164" s="139">
        <f t="shared" si="41"/>
        <v>0</v>
      </c>
      <c r="AN164" s="139">
        <f t="shared" si="41"/>
        <v>0</v>
      </c>
      <c r="AO164" s="138">
        <f t="shared" si="41"/>
        <v>0</v>
      </c>
      <c r="AP164" s="139">
        <f t="shared" si="41"/>
        <v>0</v>
      </c>
      <c r="AQ164" s="139">
        <f t="shared" si="41"/>
        <v>0</v>
      </c>
      <c r="AR164" s="140">
        <f t="shared" si="41"/>
        <v>0</v>
      </c>
      <c r="AS164" s="139">
        <f t="shared" si="41"/>
        <v>0</v>
      </c>
      <c r="AT164" s="139">
        <f t="shared" si="41"/>
        <v>0</v>
      </c>
      <c r="AU164" s="139">
        <f t="shared" si="41"/>
        <v>0</v>
      </c>
      <c r="AV164" s="139">
        <f t="shared" si="41"/>
        <v>0</v>
      </c>
      <c r="AW164" s="138">
        <f t="shared" si="41"/>
        <v>0</v>
      </c>
      <c r="AX164" s="139">
        <f t="shared" si="41"/>
        <v>0</v>
      </c>
      <c r="AY164" s="139">
        <f t="shared" si="41"/>
        <v>0</v>
      </c>
      <c r="AZ164" s="140">
        <f t="shared" si="41"/>
        <v>0</v>
      </c>
      <c r="BA164" s="139">
        <f t="shared" si="41"/>
        <v>0</v>
      </c>
      <c r="BB164" s="139">
        <f t="shared" si="41"/>
        <v>0</v>
      </c>
      <c r="BC164" s="139">
        <f t="shared" si="41"/>
        <v>0</v>
      </c>
      <c r="BD164" s="139">
        <f t="shared" si="41"/>
        <v>0</v>
      </c>
      <c r="BE164" s="138">
        <f t="shared" si="41"/>
        <v>0</v>
      </c>
      <c r="BF164" s="139">
        <f t="shared" si="41"/>
        <v>0</v>
      </c>
      <c r="BG164" s="139">
        <f t="shared" si="41"/>
        <v>0</v>
      </c>
      <c r="BH164" s="140">
        <f t="shared" si="41"/>
        <v>0</v>
      </c>
      <c r="BI164" s="139">
        <f t="shared" si="41"/>
        <v>0</v>
      </c>
      <c r="BJ164" s="139">
        <f t="shared" si="41"/>
        <v>0</v>
      </c>
      <c r="BK164" s="139">
        <f t="shared" si="41"/>
        <v>0</v>
      </c>
      <c r="BL164" s="139">
        <f t="shared" si="41"/>
        <v>0</v>
      </c>
      <c r="BM164" s="138">
        <f t="shared" si="41"/>
        <v>0</v>
      </c>
      <c r="BN164" s="139">
        <f t="shared" si="41"/>
        <v>0</v>
      </c>
      <c r="BO164" s="139">
        <f t="shared" si="41"/>
        <v>0</v>
      </c>
      <c r="BP164" s="140">
        <f t="shared" si="41"/>
        <v>0</v>
      </c>
      <c r="BQ164" s="139">
        <f t="shared" si="41"/>
        <v>0</v>
      </c>
      <c r="BR164" s="139">
        <f t="shared" si="41"/>
        <v>0</v>
      </c>
      <c r="BS164" s="139">
        <f t="shared" si="41"/>
        <v>0</v>
      </c>
      <c r="BT164" s="139">
        <f t="shared" si="41"/>
        <v>0</v>
      </c>
      <c r="BU164" s="138">
        <f t="shared" si="41"/>
        <v>0</v>
      </c>
      <c r="BV164" s="139">
        <f t="shared" si="41"/>
        <v>0</v>
      </c>
      <c r="BW164" s="139">
        <f t="shared" si="41"/>
        <v>0</v>
      </c>
      <c r="BX164" s="140">
        <f t="shared" si="41"/>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3"/>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2">IF($AZ$21="","",ROUNDUP(R141/$AZ$21,0))</f>
        <v/>
      </c>
      <c r="S165" s="127" t="str">
        <f t="shared" si="42"/>
        <v/>
      </c>
      <c r="T165" s="129" t="str">
        <f t="shared" si="42"/>
        <v/>
      </c>
      <c r="U165" s="127" t="str">
        <f t="shared" si="42"/>
        <v/>
      </c>
      <c r="V165" s="127" t="str">
        <f t="shared" si="42"/>
        <v/>
      </c>
      <c r="W165" s="127" t="str">
        <f t="shared" si="42"/>
        <v/>
      </c>
      <c r="X165" s="127" t="str">
        <f t="shared" si="42"/>
        <v/>
      </c>
      <c r="Y165" s="128" t="str">
        <f t="shared" si="42"/>
        <v/>
      </c>
      <c r="Z165" s="127" t="str">
        <f t="shared" si="42"/>
        <v/>
      </c>
      <c r="AA165" s="127" t="str">
        <f t="shared" si="42"/>
        <v/>
      </c>
      <c r="AB165" s="129" t="str">
        <f t="shared" si="42"/>
        <v/>
      </c>
      <c r="AC165" s="127" t="str">
        <f>IF($AZ$21="","",ROUNDUP(AC141/$AZ$21,0))</f>
        <v/>
      </c>
      <c r="AD165" s="127" t="str">
        <f t="shared" si="42"/>
        <v/>
      </c>
      <c r="AE165" s="127" t="str">
        <f t="shared" si="42"/>
        <v/>
      </c>
      <c r="AF165" s="127" t="str">
        <f t="shared" si="42"/>
        <v/>
      </c>
      <c r="AG165" s="128" t="str">
        <f t="shared" si="42"/>
        <v/>
      </c>
      <c r="AH165" s="127" t="str">
        <f t="shared" si="42"/>
        <v/>
      </c>
      <c r="AI165" s="127" t="str">
        <f t="shared" si="42"/>
        <v/>
      </c>
      <c r="AJ165" s="129" t="str">
        <f t="shared" si="42"/>
        <v/>
      </c>
      <c r="AK165" s="127" t="str">
        <f t="shared" si="42"/>
        <v/>
      </c>
      <c r="AL165" s="127" t="str">
        <f t="shared" si="42"/>
        <v/>
      </c>
      <c r="AM165" s="127" t="str">
        <f t="shared" si="42"/>
        <v/>
      </c>
      <c r="AN165" s="127" t="str">
        <f t="shared" si="42"/>
        <v/>
      </c>
      <c r="AO165" s="128" t="str">
        <f t="shared" si="42"/>
        <v/>
      </c>
      <c r="AP165" s="127" t="str">
        <f t="shared" si="42"/>
        <v/>
      </c>
      <c r="AQ165" s="127" t="str">
        <f t="shared" si="42"/>
        <v/>
      </c>
      <c r="AR165" s="129" t="str">
        <f t="shared" si="42"/>
        <v/>
      </c>
      <c r="AS165" s="127" t="str">
        <f t="shared" si="42"/>
        <v/>
      </c>
      <c r="AT165" s="127" t="str">
        <f t="shared" si="42"/>
        <v/>
      </c>
      <c r="AU165" s="127" t="str">
        <f t="shared" si="42"/>
        <v/>
      </c>
      <c r="AV165" s="127" t="str">
        <f t="shared" si="42"/>
        <v/>
      </c>
      <c r="AW165" s="128" t="str">
        <f t="shared" si="42"/>
        <v/>
      </c>
      <c r="AX165" s="127" t="str">
        <f t="shared" si="42"/>
        <v/>
      </c>
      <c r="AY165" s="127" t="str">
        <f t="shared" si="42"/>
        <v/>
      </c>
      <c r="AZ165" s="129" t="str">
        <f t="shared" si="42"/>
        <v/>
      </c>
      <c r="BA165" s="127" t="str">
        <f t="shared" si="42"/>
        <v/>
      </c>
      <c r="BB165" s="127" t="str">
        <f t="shared" si="42"/>
        <v/>
      </c>
      <c r="BC165" s="127" t="str">
        <f t="shared" si="42"/>
        <v/>
      </c>
      <c r="BD165" s="127" t="str">
        <f t="shared" si="42"/>
        <v/>
      </c>
      <c r="BE165" s="128" t="str">
        <f t="shared" si="42"/>
        <v/>
      </c>
      <c r="BF165" s="127" t="str">
        <f t="shared" si="42"/>
        <v/>
      </c>
      <c r="BG165" s="127" t="str">
        <f t="shared" si="42"/>
        <v/>
      </c>
      <c r="BH165" s="129" t="str">
        <f t="shared" si="42"/>
        <v/>
      </c>
      <c r="BI165" s="127" t="str">
        <f t="shared" si="42"/>
        <v/>
      </c>
      <c r="BJ165" s="127" t="str">
        <f t="shared" si="42"/>
        <v/>
      </c>
      <c r="BK165" s="127" t="str">
        <f t="shared" si="42"/>
        <v/>
      </c>
      <c r="BL165" s="127" t="str">
        <f t="shared" si="42"/>
        <v/>
      </c>
      <c r="BM165" s="128" t="str">
        <f t="shared" si="42"/>
        <v/>
      </c>
      <c r="BN165" s="127" t="str">
        <f t="shared" si="42"/>
        <v/>
      </c>
      <c r="BO165" s="127" t="str">
        <f t="shared" si="42"/>
        <v/>
      </c>
      <c r="BP165" s="129" t="str">
        <f t="shared" si="42"/>
        <v/>
      </c>
      <c r="BQ165" s="127" t="str">
        <f t="shared" si="42"/>
        <v/>
      </c>
      <c r="BR165" s="127" t="str">
        <f t="shared" si="42"/>
        <v/>
      </c>
      <c r="BS165" s="127" t="str">
        <f t="shared" si="42"/>
        <v/>
      </c>
      <c r="BT165" s="127" t="str">
        <f t="shared" si="42"/>
        <v/>
      </c>
      <c r="BU165" s="128" t="str">
        <f t="shared" si="42"/>
        <v/>
      </c>
      <c r="BV165" s="127" t="str">
        <f t="shared" si="42"/>
        <v/>
      </c>
      <c r="BW165" s="127" t="str">
        <f t="shared" si="42"/>
        <v/>
      </c>
      <c r="BX165" s="129" t="str">
        <f t="shared" si="42"/>
        <v/>
      </c>
      <c r="BY165" s="142"/>
      <c r="BZ165" s="143"/>
      <c r="CA165" s="143"/>
      <c r="CB165" s="143"/>
      <c r="CC165" s="1235"/>
      <c r="CD165" s="1237"/>
    </row>
    <row r="166" spans="1:82" s="16" customFormat="1" ht="15" customHeight="1" x14ac:dyDescent="0.2">
      <c r="A166" s="158" t="str">
        <f t="shared" si="33"/>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3"/>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3"/>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3"/>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3"/>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3">O177</f>
        <v/>
      </c>
      <c r="C177" s="167">
        <f>BY177</f>
        <v>0</v>
      </c>
      <c r="D177" s="167">
        <f t="shared" ref="D177:F196" si="44">BZ177</f>
        <v>0</v>
      </c>
      <c r="E177" s="167">
        <f t="shared" si="44"/>
        <v>0</v>
      </c>
      <c r="F177" s="167">
        <f t="shared" si="44"/>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5">A177</f>
        <v>Jeudi</v>
      </c>
      <c r="B178" s="166" t="str">
        <f t="shared" si="43"/>
        <v/>
      </c>
      <c r="C178" s="167">
        <f t="shared" ref="C178:C196" si="46">BY178</f>
        <v>0</v>
      </c>
      <c r="D178" s="167">
        <f t="shared" si="44"/>
        <v>0</v>
      </c>
      <c r="E178" s="167">
        <f t="shared" si="44"/>
        <v>0</v>
      </c>
      <c r="F178" s="167">
        <f t="shared" si="44"/>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7">COUNTIF(Q178:BX178,"1")/4</f>
        <v>0</v>
      </c>
      <c r="BZ178" s="603">
        <f t="shared" ref="BZ178:BZ179" si="48">COUNTIF(Q178:BX178,"h")/4</f>
        <v>0</v>
      </c>
      <c r="CA178" s="604">
        <f t="shared" ref="CA178" si="49">COUNTIF(Q178:BX178,"s")/4</f>
        <v>0</v>
      </c>
      <c r="CB178" s="605">
        <f t="shared" ref="CB178:CB196" si="50">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5"/>
        <v>Jeudi</v>
      </c>
      <c r="B179" s="166" t="str">
        <f t="shared" si="43"/>
        <v/>
      </c>
      <c r="C179" s="167">
        <f t="shared" si="46"/>
        <v>0</v>
      </c>
      <c r="D179" s="167">
        <f t="shared" si="44"/>
        <v>0</v>
      </c>
      <c r="E179" s="167">
        <f t="shared" si="44"/>
        <v>0</v>
      </c>
      <c r="F179" s="167">
        <f t="shared" si="44"/>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7"/>
        <v>0</v>
      </c>
      <c r="BZ179" s="603">
        <f t="shared" si="48"/>
        <v>0</v>
      </c>
      <c r="CA179" s="604">
        <f>COUNTIF(Q179:BX179,"s")/4</f>
        <v>0</v>
      </c>
      <c r="CB179" s="605">
        <f t="shared" si="50"/>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5"/>
        <v>Jeudi</v>
      </c>
      <c r="B180" s="166" t="str">
        <f t="shared" si="43"/>
        <v/>
      </c>
      <c r="C180" s="167">
        <f t="shared" si="46"/>
        <v>0</v>
      </c>
      <c r="D180" s="167">
        <f t="shared" si="44"/>
        <v>0</v>
      </c>
      <c r="E180" s="167">
        <f t="shared" si="44"/>
        <v>0</v>
      </c>
      <c r="F180" s="167">
        <f t="shared" si="44"/>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7"/>
        <v>0</v>
      </c>
      <c r="BZ180" s="603">
        <f>COUNTIF(Q180:BX180,"h")/4</f>
        <v>0</v>
      </c>
      <c r="CA180" s="604">
        <f t="shared" ref="CA180:CA196" si="51">COUNTIF(Q180:BX180,"s")/4</f>
        <v>0</v>
      </c>
      <c r="CB180" s="605">
        <f t="shared" si="50"/>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5"/>
        <v>Jeudi</v>
      </c>
      <c r="B181" s="166" t="str">
        <f t="shared" si="43"/>
        <v/>
      </c>
      <c r="C181" s="167">
        <f t="shared" si="46"/>
        <v>0</v>
      </c>
      <c r="D181" s="167">
        <f t="shared" si="44"/>
        <v>0</v>
      </c>
      <c r="E181" s="167">
        <f t="shared" si="44"/>
        <v>0</v>
      </c>
      <c r="F181" s="167">
        <f t="shared" si="44"/>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7"/>
        <v>0</v>
      </c>
      <c r="BZ181" s="603">
        <f t="shared" ref="BZ181:BZ196" si="52">COUNTIF(Q181:BX181,"h")/4</f>
        <v>0</v>
      </c>
      <c r="CA181" s="604">
        <f t="shared" si="51"/>
        <v>0</v>
      </c>
      <c r="CB181" s="605">
        <f t="shared" si="50"/>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5"/>
        <v>Jeudi</v>
      </c>
      <c r="B182" s="166" t="str">
        <f t="shared" si="43"/>
        <v/>
      </c>
      <c r="C182" s="167">
        <f t="shared" si="46"/>
        <v>0</v>
      </c>
      <c r="D182" s="167">
        <f t="shared" si="44"/>
        <v>0</v>
      </c>
      <c r="E182" s="167">
        <f t="shared" si="44"/>
        <v>0</v>
      </c>
      <c r="F182" s="167">
        <f t="shared" si="44"/>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7"/>
        <v>0</v>
      </c>
      <c r="BZ182" s="603">
        <f t="shared" si="52"/>
        <v>0</v>
      </c>
      <c r="CA182" s="604">
        <f t="shared" si="51"/>
        <v>0</v>
      </c>
      <c r="CB182" s="605">
        <f t="shared" si="50"/>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5"/>
        <v>Jeudi</v>
      </c>
      <c r="B183" s="166" t="str">
        <f t="shared" si="43"/>
        <v/>
      </c>
      <c r="C183" s="167">
        <f t="shared" si="46"/>
        <v>0</v>
      </c>
      <c r="D183" s="167">
        <f t="shared" si="44"/>
        <v>0</v>
      </c>
      <c r="E183" s="167">
        <f t="shared" si="44"/>
        <v>0</v>
      </c>
      <c r="F183" s="167">
        <f t="shared" si="44"/>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7"/>
        <v>0</v>
      </c>
      <c r="BZ183" s="603">
        <f t="shared" si="52"/>
        <v>0</v>
      </c>
      <c r="CA183" s="604">
        <f t="shared" si="51"/>
        <v>0</v>
      </c>
      <c r="CB183" s="605">
        <f t="shared" si="50"/>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5"/>
        <v>Jeudi</v>
      </c>
      <c r="B184" s="166" t="str">
        <f t="shared" si="43"/>
        <v/>
      </c>
      <c r="C184" s="167">
        <f t="shared" si="46"/>
        <v>0</v>
      </c>
      <c r="D184" s="167">
        <f t="shared" si="44"/>
        <v>0</v>
      </c>
      <c r="E184" s="167">
        <f t="shared" si="44"/>
        <v>0</v>
      </c>
      <c r="F184" s="167">
        <f t="shared" si="44"/>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7"/>
        <v>0</v>
      </c>
      <c r="BZ184" s="603">
        <f t="shared" si="52"/>
        <v>0</v>
      </c>
      <c r="CA184" s="604">
        <f t="shared" si="51"/>
        <v>0</v>
      </c>
      <c r="CB184" s="605">
        <f t="shared" si="50"/>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5"/>
        <v>Jeudi</v>
      </c>
      <c r="B185" s="166" t="str">
        <f t="shared" si="43"/>
        <v/>
      </c>
      <c r="C185" s="167">
        <f t="shared" si="46"/>
        <v>0</v>
      </c>
      <c r="D185" s="167">
        <f t="shared" si="44"/>
        <v>0</v>
      </c>
      <c r="E185" s="167">
        <f t="shared" si="44"/>
        <v>0</v>
      </c>
      <c r="F185" s="167">
        <f t="shared" si="44"/>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7"/>
        <v>0</v>
      </c>
      <c r="BZ185" s="603">
        <f t="shared" si="52"/>
        <v>0</v>
      </c>
      <c r="CA185" s="604">
        <f t="shared" si="51"/>
        <v>0</v>
      </c>
      <c r="CB185" s="605">
        <f t="shared" si="50"/>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5"/>
        <v>Jeudi</v>
      </c>
      <c r="B186" s="166" t="str">
        <f t="shared" si="43"/>
        <v/>
      </c>
      <c r="C186" s="167">
        <f t="shared" si="46"/>
        <v>0</v>
      </c>
      <c r="D186" s="167">
        <f t="shared" si="44"/>
        <v>0</v>
      </c>
      <c r="E186" s="167">
        <f t="shared" si="44"/>
        <v>0</v>
      </c>
      <c r="F186" s="167">
        <f t="shared" si="44"/>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7"/>
        <v>0</v>
      </c>
      <c r="BZ186" s="603">
        <f t="shared" si="52"/>
        <v>0</v>
      </c>
      <c r="CA186" s="604">
        <f t="shared" si="51"/>
        <v>0</v>
      </c>
      <c r="CB186" s="605">
        <f t="shared" si="50"/>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5"/>
        <v>Jeudi</v>
      </c>
      <c r="B187" s="166" t="str">
        <f t="shared" si="43"/>
        <v/>
      </c>
      <c r="C187" s="167">
        <f t="shared" si="46"/>
        <v>0</v>
      </c>
      <c r="D187" s="167">
        <f t="shared" si="44"/>
        <v>0</v>
      </c>
      <c r="E187" s="167">
        <f t="shared" si="44"/>
        <v>0</v>
      </c>
      <c r="F187" s="167">
        <f t="shared" si="44"/>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7"/>
        <v>0</v>
      </c>
      <c r="BZ187" s="603">
        <f t="shared" si="52"/>
        <v>0</v>
      </c>
      <c r="CA187" s="604">
        <f t="shared" si="51"/>
        <v>0</v>
      </c>
      <c r="CB187" s="605">
        <f t="shared" si="50"/>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5"/>
        <v>Jeudi</v>
      </c>
      <c r="B188" s="166" t="str">
        <f t="shared" si="43"/>
        <v/>
      </c>
      <c r="C188" s="167">
        <f t="shared" si="46"/>
        <v>0</v>
      </c>
      <c r="D188" s="167">
        <f t="shared" si="44"/>
        <v>0</v>
      </c>
      <c r="E188" s="167">
        <f t="shared" si="44"/>
        <v>0</v>
      </c>
      <c r="F188" s="167">
        <f t="shared" si="44"/>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7"/>
        <v>0</v>
      </c>
      <c r="BZ188" s="603">
        <f t="shared" si="52"/>
        <v>0</v>
      </c>
      <c r="CA188" s="604">
        <f t="shared" si="51"/>
        <v>0</v>
      </c>
      <c r="CB188" s="605">
        <f t="shared" si="50"/>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5"/>
        <v>Jeudi</v>
      </c>
      <c r="B189" s="166" t="str">
        <f t="shared" si="43"/>
        <v/>
      </c>
      <c r="C189" s="167">
        <f t="shared" si="46"/>
        <v>0</v>
      </c>
      <c r="D189" s="167">
        <f t="shared" si="44"/>
        <v>0</v>
      </c>
      <c r="E189" s="167">
        <f t="shared" si="44"/>
        <v>0</v>
      </c>
      <c r="F189" s="167">
        <f t="shared" si="44"/>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7"/>
        <v>0</v>
      </c>
      <c r="BZ189" s="603">
        <f t="shared" si="52"/>
        <v>0</v>
      </c>
      <c r="CA189" s="604">
        <f t="shared" si="51"/>
        <v>0</v>
      </c>
      <c r="CB189" s="605">
        <f t="shared" si="50"/>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5"/>
        <v>Jeudi</v>
      </c>
      <c r="B190" s="166" t="str">
        <f t="shared" si="43"/>
        <v/>
      </c>
      <c r="C190" s="167">
        <f t="shared" si="46"/>
        <v>0</v>
      </c>
      <c r="D190" s="167">
        <f t="shared" si="44"/>
        <v>0</v>
      </c>
      <c r="E190" s="167">
        <f t="shared" si="44"/>
        <v>0</v>
      </c>
      <c r="F190" s="167">
        <f t="shared" si="44"/>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7"/>
        <v>0</v>
      </c>
      <c r="BZ190" s="603">
        <f t="shared" si="52"/>
        <v>0</v>
      </c>
      <c r="CA190" s="604">
        <f t="shared" si="51"/>
        <v>0</v>
      </c>
      <c r="CB190" s="605">
        <f t="shared" si="50"/>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5"/>
        <v>Jeudi</v>
      </c>
      <c r="B191" s="166" t="str">
        <f t="shared" si="43"/>
        <v/>
      </c>
      <c r="C191" s="167">
        <f t="shared" si="46"/>
        <v>0</v>
      </c>
      <c r="D191" s="167">
        <f t="shared" si="44"/>
        <v>0</v>
      </c>
      <c r="E191" s="167">
        <f t="shared" si="44"/>
        <v>0</v>
      </c>
      <c r="F191" s="167">
        <f t="shared" si="44"/>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7"/>
        <v>0</v>
      </c>
      <c r="BZ191" s="603">
        <f t="shared" si="52"/>
        <v>0</v>
      </c>
      <c r="CA191" s="604">
        <f t="shared" si="51"/>
        <v>0</v>
      </c>
      <c r="CB191" s="605">
        <f t="shared" si="50"/>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5"/>
        <v>Jeudi</v>
      </c>
      <c r="B192" s="166" t="str">
        <f t="shared" si="43"/>
        <v/>
      </c>
      <c r="C192" s="167">
        <f t="shared" si="46"/>
        <v>0</v>
      </c>
      <c r="D192" s="167">
        <f t="shared" si="44"/>
        <v>0</v>
      </c>
      <c r="E192" s="167">
        <f t="shared" si="44"/>
        <v>0</v>
      </c>
      <c r="F192" s="167">
        <f t="shared" si="44"/>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7"/>
        <v>0</v>
      </c>
      <c r="BZ192" s="603">
        <f t="shared" si="52"/>
        <v>0</v>
      </c>
      <c r="CA192" s="604">
        <f t="shared" si="51"/>
        <v>0</v>
      </c>
      <c r="CB192" s="605">
        <f t="shared" si="50"/>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5"/>
        <v>Jeudi</v>
      </c>
      <c r="B193" s="166" t="str">
        <f t="shared" si="43"/>
        <v/>
      </c>
      <c r="C193" s="167">
        <f t="shared" si="46"/>
        <v>0</v>
      </c>
      <c r="D193" s="167">
        <f t="shared" si="44"/>
        <v>0</v>
      </c>
      <c r="E193" s="167">
        <f t="shared" si="44"/>
        <v>0</v>
      </c>
      <c r="F193" s="167">
        <f t="shared" si="44"/>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7"/>
        <v>0</v>
      </c>
      <c r="BZ193" s="603">
        <f t="shared" si="52"/>
        <v>0</v>
      </c>
      <c r="CA193" s="604">
        <f t="shared" si="51"/>
        <v>0</v>
      </c>
      <c r="CB193" s="605">
        <f t="shared" si="50"/>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5"/>
        <v>Jeudi</v>
      </c>
      <c r="B194" s="166" t="str">
        <f t="shared" si="43"/>
        <v/>
      </c>
      <c r="C194" s="167">
        <f t="shared" si="46"/>
        <v>0</v>
      </c>
      <c r="D194" s="167">
        <f t="shared" si="44"/>
        <v>0</v>
      </c>
      <c r="E194" s="167">
        <f t="shared" si="44"/>
        <v>0</v>
      </c>
      <c r="F194" s="167">
        <f t="shared" si="44"/>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7"/>
        <v>0</v>
      </c>
      <c r="BZ194" s="603">
        <f t="shared" si="52"/>
        <v>0</v>
      </c>
      <c r="CA194" s="604">
        <f t="shared" si="51"/>
        <v>0</v>
      </c>
      <c r="CB194" s="605">
        <f t="shared" si="50"/>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5"/>
        <v>Jeudi</v>
      </c>
      <c r="B195" s="166" t="str">
        <f t="shared" si="43"/>
        <v/>
      </c>
      <c r="C195" s="167">
        <f t="shared" si="46"/>
        <v>0</v>
      </c>
      <c r="D195" s="167">
        <f t="shared" si="44"/>
        <v>0</v>
      </c>
      <c r="E195" s="167">
        <f t="shared" si="44"/>
        <v>0</v>
      </c>
      <c r="F195" s="167">
        <f t="shared" si="44"/>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7"/>
        <v>0</v>
      </c>
      <c r="BZ195" s="603">
        <f t="shared" si="52"/>
        <v>0</v>
      </c>
      <c r="CA195" s="604">
        <f t="shared" si="51"/>
        <v>0</v>
      </c>
      <c r="CB195" s="605">
        <f t="shared" si="50"/>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5"/>
        <v>Jeudi</v>
      </c>
      <c r="B196" s="166" t="str">
        <f t="shared" si="43"/>
        <v/>
      </c>
      <c r="C196" s="167">
        <f t="shared" si="46"/>
        <v>0</v>
      </c>
      <c r="D196" s="167">
        <f t="shared" si="44"/>
        <v>0</v>
      </c>
      <c r="E196" s="167">
        <f t="shared" si="44"/>
        <v>0</v>
      </c>
      <c r="F196" s="167">
        <f t="shared" si="44"/>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7"/>
        <v>0</v>
      </c>
      <c r="BZ196" s="607">
        <f t="shared" si="52"/>
        <v>0</v>
      </c>
      <c r="CA196" s="608">
        <f t="shared" si="51"/>
        <v>0</v>
      </c>
      <c r="CB196" s="609">
        <f t="shared" si="50"/>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5"/>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5"/>
        <v>Jeudi</v>
      </c>
      <c r="B198" s="158"/>
      <c r="C198" s="158"/>
      <c r="D198" s="158"/>
      <c r="E198" s="158"/>
      <c r="F198" s="158"/>
      <c r="G198" s="158"/>
      <c r="H198" s="158"/>
      <c r="I198" s="158"/>
      <c r="J198" s="170"/>
      <c r="K198" s="158"/>
      <c r="L198" s="395"/>
      <c r="N198" s="1241" t="s">
        <v>148</v>
      </c>
      <c r="O198" s="1241"/>
      <c r="P198" s="592" t="s">
        <v>31</v>
      </c>
      <c r="Q198" s="138">
        <f t="shared" ref="Q198:BX198" si="53">COUNTIF(Q177:Q196,"1")</f>
        <v>0</v>
      </c>
      <c r="R198" s="139">
        <f t="shared" si="53"/>
        <v>0</v>
      </c>
      <c r="S198" s="139">
        <f t="shared" si="53"/>
        <v>0</v>
      </c>
      <c r="T198" s="140">
        <f t="shared" si="53"/>
        <v>0</v>
      </c>
      <c r="U198" s="139">
        <f t="shared" si="53"/>
        <v>0</v>
      </c>
      <c r="V198" s="139">
        <f t="shared" si="53"/>
        <v>0</v>
      </c>
      <c r="W198" s="139">
        <f t="shared" si="53"/>
        <v>0</v>
      </c>
      <c r="X198" s="139">
        <f t="shared" si="53"/>
        <v>0</v>
      </c>
      <c r="Y198" s="138">
        <f t="shared" si="53"/>
        <v>0</v>
      </c>
      <c r="Z198" s="139">
        <f t="shared" si="53"/>
        <v>0</v>
      </c>
      <c r="AA198" s="139">
        <f t="shared" si="53"/>
        <v>0</v>
      </c>
      <c r="AB198" s="140">
        <f t="shared" si="53"/>
        <v>0</v>
      </c>
      <c r="AC198" s="139">
        <f t="shared" si="53"/>
        <v>0</v>
      </c>
      <c r="AD198" s="139">
        <f t="shared" si="53"/>
        <v>0</v>
      </c>
      <c r="AE198" s="139">
        <f t="shared" si="53"/>
        <v>0</v>
      </c>
      <c r="AF198" s="139">
        <f t="shared" si="53"/>
        <v>0</v>
      </c>
      <c r="AG198" s="138">
        <f t="shared" si="53"/>
        <v>0</v>
      </c>
      <c r="AH198" s="139">
        <f t="shared" si="53"/>
        <v>0</v>
      </c>
      <c r="AI198" s="139">
        <f t="shared" si="53"/>
        <v>0</v>
      </c>
      <c r="AJ198" s="140">
        <f t="shared" si="53"/>
        <v>0</v>
      </c>
      <c r="AK198" s="139">
        <f t="shared" si="53"/>
        <v>0</v>
      </c>
      <c r="AL198" s="139">
        <f t="shared" si="53"/>
        <v>0</v>
      </c>
      <c r="AM198" s="139">
        <f t="shared" si="53"/>
        <v>0</v>
      </c>
      <c r="AN198" s="139">
        <f t="shared" si="53"/>
        <v>0</v>
      </c>
      <c r="AO198" s="138">
        <f t="shared" si="53"/>
        <v>0</v>
      </c>
      <c r="AP198" s="139">
        <f t="shared" si="53"/>
        <v>0</v>
      </c>
      <c r="AQ198" s="139">
        <f t="shared" si="53"/>
        <v>0</v>
      </c>
      <c r="AR198" s="140">
        <f t="shared" si="53"/>
        <v>0</v>
      </c>
      <c r="AS198" s="139">
        <f t="shared" si="53"/>
        <v>0</v>
      </c>
      <c r="AT198" s="139">
        <f t="shared" si="53"/>
        <v>0</v>
      </c>
      <c r="AU198" s="139">
        <f t="shared" si="53"/>
        <v>0</v>
      </c>
      <c r="AV198" s="139">
        <f t="shared" si="53"/>
        <v>0</v>
      </c>
      <c r="AW198" s="138">
        <f t="shared" si="53"/>
        <v>0</v>
      </c>
      <c r="AX198" s="139">
        <f t="shared" si="53"/>
        <v>0</v>
      </c>
      <c r="AY198" s="139">
        <f t="shared" si="53"/>
        <v>0</v>
      </c>
      <c r="AZ198" s="140">
        <f t="shared" si="53"/>
        <v>0</v>
      </c>
      <c r="BA198" s="139">
        <f t="shared" si="53"/>
        <v>0</v>
      </c>
      <c r="BB198" s="139">
        <f t="shared" si="53"/>
        <v>0</v>
      </c>
      <c r="BC198" s="139">
        <f t="shared" si="53"/>
        <v>0</v>
      </c>
      <c r="BD198" s="139">
        <f t="shared" si="53"/>
        <v>0</v>
      </c>
      <c r="BE198" s="138">
        <f t="shared" si="53"/>
        <v>0</v>
      </c>
      <c r="BF198" s="139">
        <f t="shared" si="53"/>
        <v>0</v>
      </c>
      <c r="BG198" s="139">
        <f t="shared" si="53"/>
        <v>0</v>
      </c>
      <c r="BH198" s="140">
        <f t="shared" si="53"/>
        <v>0</v>
      </c>
      <c r="BI198" s="139">
        <f t="shared" si="53"/>
        <v>0</v>
      </c>
      <c r="BJ198" s="139">
        <f t="shared" si="53"/>
        <v>0</v>
      </c>
      <c r="BK198" s="139">
        <f t="shared" si="53"/>
        <v>0</v>
      </c>
      <c r="BL198" s="139">
        <f t="shared" si="53"/>
        <v>0</v>
      </c>
      <c r="BM198" s="138">
        <f t="shared" si="53"/>
        <v>0</v>
      </c>
      <c r="BN198" s="139">
        <f t="shared" si="53"/>
        <v>0</v>
      </c>
      <c r="BO198" s="139">
        <f t="shared" si="53"/>
        <v>0</v>
      </c>
      <c r="BP198" s="140">
        <f t="shared" si="53"/>
        <v>0</v>
      </c>
      <c r="BQ198" s="139">
        <f t="shared" si="53"/>
        <v>0</v>
      </c>
      <c r="BR198" s="139">
        <f t="shared" si="53"/>
        <v>0</v>
      </c>
      <c r="BS198" s="139">
        <f t="shared" si="53"/>
        <v>0</v>
      </c>
      <c r="BT198" s="139">
        <f t="shared" si="53"/>
        <v>0</v>
      </c>
      <c r="BU198" s="138">
        <f t="shared" si="53"/>
        <v>0</v>
      </c>
      <c r="BV198" s="139">
        <f t="shared" si="53"/>
        <v>0</v>
      </c>
      <c r="BW198" s="139">
        <f t="shared" si="53"/>
        <v>0</v>
      </c>
      <c r="BX198" s="140">
        <f t="shared" si="53"/>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5"/>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4">IF($AZ$21="","",ROUNDUP(R175/$AZ$21,0))</f>
        <v/>
      </c>
      <c r="S199" s="127" t="str">
        <f t="shared" si="54"/>
        <v/>
      </c>
      <c r="T199" s="129" t="str">
        <f t="shared" si="54"/>
        <v/>
      </c>
      <c r="U199" s="127" t="str">
        <f t="shared" si="54"/>
        <v/>
      </c>
      <c r="V199" s="127" t="str">
        <f t="shared" si="54"/>
        <v/>
      </c>
      <c r="W199" s="127" t="str">
        <f t="shared" si="54"/>
        <v/>
      </c>
      <c r="X199" s="127" t="str">
        <f t="shared" si="54"/>
        <v/>
      </c>
      <c r="Y199" s="128" t="str">
        <f t="shared" si="54"/>
        <v/>
      </c>
      <c r="Z199" s="127" t="str">
        <f t="shared" si="54"/>
        <v/>
      </c>
      <c r="AA199" s="127" t="str">
        <f t="shared" si="54"/>
        <v/>
      </c>
      <c r="AB199" s="129" t="str">
        <f t="shared" si="54"/>
        <v/>
      </c>
      <c r="AC199" s="127" t="str">
        <f t="shared" si="54"/>
        <v/>
      </c>
      <c r="AD199" s="127" t="str">
        <f t="shared" si="54"/>
        <v/>
      </c>
      <c r="AE199" s="127" t="str">
        <f t="shared" si="54"/>
        <v/>
      </c>
      <c r="AF199" s="127" t="str">
        <f t="shared" si="54"/>
        <v/>
      </c>
      <c r="AG199" s="128" t="str">
        <f t="shared" si="54"/>
        <v/>
      </c>
      <c r="AH199" s="127" t="str">
        <f t="shared" si="54"/>
        <v/>
      </c>
      <c r="AI199" s="127" t="str">
        <f t="shared" si="54"/>
        <v/>
      </c>
      <c r="AJ199" s="129" t="str">
        <f t="shared" si="54"/>
        <v/>
      </c>
      <c r="AK199" s="127" t="str">
        <f t="shared" si="54"/>
        <v/>
      </c>
      <c r="AL199" s="127" t="str">
        <f t="shared" si="54"/>
        <v/>
      </c>
      <c r="AM199" s="127" t="str">
        <f t="shared" si="54"/>
        <v/>
      </c>
      <c r="AN199" s="127" t="str">
        <f t="shared" si="54"/>
        <v/>
      </c>
      <c r="AO199" s="128" t="str">
        <f t="shared" si="54"/>
        <v/>
      </c>
      <c r="AP199" s="127" t="str">
        <f t="shared" si="54"/>
        <v/>
      </c>
      <c r="AQ199" s="127" t="str">
        <f t="shared" si="54"/>
        <v/>
      </c>
      <c r="AR199" s="129" t="str">
        <f t="shared" si="54"/>
        <v/>
      </c>
      <c r="AS199" s="127" t="str">
        <f t="shared" si="54"/>
        <v/>
      </c>
      <c r="AT199" s="127" t="str">
        <f t="shared" si="54"/>
        <v/>
      </c>
      <c r="AU199" s="127" t="str">
        <f t="shared" si="54"/>
        <v/>
      </c>
      <c r="AV199" s="127" t="str">
        <f t="shared" si="54"/>
        <v/>
      </c>
      <c r="AW199" s="128" t="str">
        <f t="shared" si="54"/>
        <v/>
      </c>
      <c r="AX199" s="127" t="str">
        <f t="shared" si="54"/>
        <v/>
      </c>
      <c r="AY199" s="127" t="str">
        <f t="shared" si="54"/>
        <v/>
      </c>
      <c r="AZ199" s="129" t="str">
        <f t="shared" si="54"/>
        <v/>
      </c>
      <c r="BA199" s="127" t="str">
        <f t="shared" si="54"/>
        <v/>
      </c>
      <c r="BB199" s="127" t="str">
        <f t="shared" si="54"/>
        <v/>
      </c>
      <c r="BC199" s="127" t="str">
        <f t="shared" si="54"/>
        <v/>
      </c>
      <c r="BD199" s="127" t="str">
        <f t="shared" si="54"/>
        <v/>
      </c>
      <c r="BE199" s="128" t="str">
        <f t="shared" si="54"/>
        <v/>
      </c>
      <c r="BF199" s="127" t="str">
        <f t="shared" si="54"/>
        <v/>
      </c>
      <c r="BG199" s="127" t="str">
        <f t="shared" si="54"/>
        <v/>
      </c>
      <c r="BH199" s="129" t="str">
        <f t="shared" si="54"/>
        <v/>
      </c>
      <c r="BI199" s="127" t="str">
        <f t="shared" si="54"/>
        <v/>
      </c>
      <c r="BJ199" s="127" t="str">
        <f t="shared" si="54"/>
        <v/>
      </c>
      <c r="BK199" s="127" t="str">
        <f t="shared" si="54"/>
        <v/>
      </c>
      <c r="BL199" s="127" t="str">
        <f t="shared" si="54"/>
        <v/>
      </c>
      <c r="BM199" s="128" t="str">
        <f t="shared" si="54"/>
        <v/>
      </c>
      <c r="BN199" s="127" t="str">
        <f t="shared" si="54"/>
        <v/>
      </c>
      <c r="BO199" s="127" t="str">
        <f t="shared" si="54"/>
        <v/>
      </c>
      <c r="BP199" s="129" t="str">
        <f t="shared" si="54"/>
        <v/>
      </c>
      <c r="BQ199" s="127" t="str">
        <f t="shared" si="54"/>
        <v/>
      </c>
      <c r="BR199" s="127" t="str">
        <f t="shared" si="54"/>
        <v/>
      </c>
      <c r="BS199" s="127" t="str">
        <f t="shared" si="54"/>
        <v/>
      </c>
      <c r="BT199" s="127" t="str">
        <f t="shared" si="54"/>
        <v/>
      </c>
      <c r="BU199" s="128" t="str">
        <f t="shared" si="54"/>
        <v/>
      </c>
      <c r="BV199" s="127" t="str">
        <f t="shared" si="54"/>
        <v/>
      </c>
      <c r="BW199" s="127" t="str">
        <f t="shared" si="54"/>
        <v/>
      </c>
      <c r="BX199" s="129" t="str">
        <f t="shared" si="54"/>
        <v/>
      </c>
      <c r="BY199" s="142"/>
      <c r="BZ199" s="143"/>
      <c r="CA199" s="143"/>
      <c r="CB199" s="143"/>
      <c r="CC199" s="1235"/>
      <c r="CD199" s="1237"/>
    </row>
    <row r="200" spans="1:82" s="16" customFormat="1" ht="15" customHeight="1" x14ac:dyDescent="0.2">
      <c r="A200" s="158" t="str">
        <f t="shared" si="45"/>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5"/>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5"/>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5"/>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5"/>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5">O211</f>
        <v/>
      </c>
      <c r="C211" s="167">
        <f>BY211</f>
        <v>0</v>
      </c>
      <c r="D211" s="167">
        <f t="shared" ref="D211:F230" si="56">BZ211</f>
        <v>0</v>
      </c>
      <c r="E211" s="167">
        <f t="shared" si="56"/>
        <v>0</v>
      </c>
      <c r="F211" s="167">
        <f t="shared" si="56"/>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7">A211</f>
        <v>Vendredi</v>
      </c>
      <c r="B212" s="166" t="str">
        <f t="shared" si="55"/>
        <v/>
      </c>
      <c r="C212" s="167">
        <f t="shared" ref="C212:C230" si="58">BY212</f>
        <v>0</v>
      </c>
      <c r="D212" s="167">
        <f t="shared" si="56"/>
        <v>0</v>
      </c>
      <c r="E212" s="167">
        <f t="shared" si="56"/>
        <v>0</v>
      </c>
      <c r="F212" s="167">
        <f t="shared" si="56"/>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59">COUNTIF(Q212:BX212,"1")/4</f>
        <v>0</v>
      </c>
      <c r="BZ212" s="603">
        <f t="shared" ref="BZ212:BZ213" si="60">COUNTIF(Q212:BX212,"h")/4</f>
        <v>0</v>
      </c>
      <c r="CA212" s="604">
        <f t="shared" ref="CA212" si="61">COUNTIF(Q212:BX212,"s")/4</f>
        <v>0</v>
      </c>
      <c r="CB212" s="605">
        <f t="shared" ref="CB212:CB230" si="62">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7"/>
        <v>Vendredi</v>
      </c>
      <c r="B213" s="166" t="str">
        <f t="shared" si="55"/>
        <v/>
      </c>
      <c r="C213" s="167">
        <f t="shared" si="58"/>
        <v>0</v>
      </c>
      <c r="D213" s="167">
        <f t="shared" si="56"/>
        <v>0</v>
      </c>
      <c r="E213" s="167">
        <f t="shared" si="56"/>
        <v>0</v>
      </c>
      <c r="F213" s="167">
        <f t="shared" si="56"/>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59"/>
        <v>0</v>
      </c>
      <c r="BZ213" s="603">
        <f t="shared" si="60"/>
        <v>0</v>
      </c>
      <c r="CA213" s="604">
        <f>COUNTIF(Q213:BX213,"s")/4</f>
        <v>0</v>
      </c>
      <c r="CB213" s="605">
        <f t="shared" si="62"/>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7"/>
        <v>Vendredi</v>
      </c>
      <c r="B214" s="166" t="str">
        <f t="shared" si="55"/>
        <v/>
      </c>
      <c r="C214" s="167">
        <f t="shared" si="58"/>
        <v>0</v>
      </c>
      <c r="D214" s="167">
        <f t="shared" si="56"/>
        <v>0</v>
      </c>
      <c r="E214" s="167">
        <f t="shared" si="56"/>
        <v>0</v>
      </c>
      <c r="F214" s="167">
        <f t="shared" si="56"/>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59"/>
        <v>0</v>
      </c>
      <c r="BZ214" s="603">
        <f>COUNTIF(Q214:BX214,"h")/4</f>
        <v>0</v>
      </c>
      <c r="CA214" s="604">
        <f t="shared" ref="CA214:CA230" si="63">COUNTIF(Q214:BX214,"s")/4</f>
        <v>0</v>
      </c>
      <c r="CB214" s="605">
        <f t="shared" si="62"/>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7"/>
        <v>Vendredi</v>
      </c>
      <c r="B215" s="166" t="str">
        <f t="shared" si="55"/>
        <v/>
      </c>
      <c r="C215" s="167">
        <f t="shared" si="58"/>
        <v>0</v>
      </c>
      <c r="D215" s="167">
        <f t="shared" si="56"/>
        <v>0</v>
      </c>
      <c r="E215" s="167">
        <f t="shared" si="56"/>
        <v>0</v>
      </c>
      <c r="F215" s="167">
        <f t="shared" si="56"/>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59"/>
        <v>0</v>
      </c>
      <c r="BZ215" s="603">
        <f t="shared" ref="BZ215:BZ230" si="64">COUNTIF(Q215:BX215,"h")/4</f>
        <v>0</v>
      </c>
      <c r="CA215" s="604">
        <f t="shared" si="63"/>
        <v>0</v>
      </c>
      <c r="CB215" s="605">
        <f t="shared" si="62"/>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7"/>
        <v>Vendredi</v>
      </c>
      <c r="B216" s="166" t="str">
        <f t="shared" si="55"/>
        <v/>
      </c>
      <c r="C216" s="167">
        <f t="shared" si="58"/>
        <v>0</v>
      </c>
      <c r="D216" s="167">
        <f t="shared" si="56"/>
        <v>0</v>
      </c>
      <c r="E216" s="167">
        <f t="shared" si="56"/>
        <v>0</v>
      </c>
      <c r="F216" s="167">
        <f t="shared" si="56"/>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59"/>
        <v>0</v>
      </c>
      <c r="BZ216" s="603">
        <f t="shared" si="64"/>
        <v>0</v>
      </c>
      <c r="CA216" s="604">
        <f t="shared" si="63"/>
        <v>0</v>
      </c>
      <c r="CB216" s="605">
        <f t="shared" si="62"/>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7"/>
        <v>Vendredi</v>
      </c>
      <c r="B217" s="166" t="str">
        <f t="shared" si="55"/>
        <v/>
      </c>
      <c r="C217" s="167">
        <f t="shared" si="58"/>
        <v>0</v>
      </c>
      <c r="D217" s="167">
        <f t="shared" si="56"/>
        <v>0</v>
      </c>
      <c r="E217" s="167">
        <f t="shared" si="56"/>
        <v>0</v>
      </c>
      <c r="F217" s="167">
        <f t="shared" si="56"/>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59"/>
        <v>0</v>
      </c>
      <c r="BZ217" s="603">
        <f t="shared" si="64"/>
        <v>0</v>
      </c>
      <c r="CA217" s="604">
        <f t="shared" si="63"/>
        <v>0</v>
      </c>
      <c r="CB217" s="605">
        <f t="shared" si="62"/>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7"/>
        <v>Vendredi</v>
      </c>
      <c r="B218" s="166" t="str">
        <f t="shared" si="55"/>
        <v/>
      </c>
      <c r="C218" s="167">
        <f t="shared" si="58"/>
        <v>0</v>
      </c>
      <c r="D218" s="167">
        <f t="shared" si="56"/>
        <v>0</v>
      </c>
      <c r="E218" s="167">
        <f t="shared" si="56"/>
        <v>0</v>
      </c>
      <c r="F218" s="167">
        <f t="shared" si="56"/>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59"/>
        <v>0</v>
      </c>
      <c r="BZ218" s="603">
        <f t="shared" si="64"/>
        <v>0</v>
      </c>
      <c r="CA218" s="604">
        <f t="shared" si="63"/>
        <v>0</v>
      </c>
      <c r="CB218" s="605">
        <f t="shared" si="62"/>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7"/>
        <v>Vendredi</v>
      </c>
      <c r="B219" s="166" t="str">
        <f t="shared" si="55"/>
        <v/>
      </c>
      <c r="C219" s="167">
        <f t="shared" si="58"/>
        <v>0</v>
      </c>
      <c r="D219" s="167">
        <f t="shared" si="56"/>
        <v>0</v>
      </c>
      <c r="E219" s="167">
        <f t="shared" si="56"/>
        <v>0</v>
      </c>
      <c r="F219" s="167">
        <f t="shared" si="56"/>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59"/>
        <v>0</v>
      </c>
      <c r="BZ219" s="603">
        <f t="shared" si="64"/>
        <v>0</v>
      </c>
      <c r="CA219" s="604">
        <f t="shared" si="63"/>
        <v>0</v>
      </c>
      <c r="CB219" s="605">
        <f t="shared" si="62"/>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7"/>
        <v>Vendredi</v>
      </c>
      <c r="B220" s="166" t="str">
        <f t="shared" si="55"/>
        <v/>
      </c>
      <c r="C220" s="167">
        <f t="shared" si="58"/>
        <v>0</v>
      </c>
      <c r="D220" s="167">
        <f t="shared" si="56"/>
        <v>0</v>
      </c>
      <c r="E220" s="167">
        <f t="shared" si="56"/>
        <v>0</v>
      </c>
      <c r="F220" s="167">
        <f t="shared" si="56"/>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59"/>
        <v>0</v>
      </c>
      <c r="BZ220" s="603">
        <f t="shared" si="64"/>
        <v>0</v>
      </c>
      <c r="CA220" s="604">
        <f t="shared" si="63"/>
        <v>0</v>
      </c>
      <c r="CB220" s="605">
        <f t="shared" si="62"/>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7"/>
        <v>Vendredi</v>
      </c>
      <c r="B221" s="166" t="str">
        <f t="shared" si="55"/>
        <v/>
      </c>
      <c r="C221" s="167">
        <f t="shared" si="58"/>
        <v>0</v>
      </c>
      <c r="D221" s="167">
        <f t="shared" si="56"/>
        <v>0</v>
      </c>
      <c r="E221" s="167">
        <f t="shared" si="56"/>
        <v>0</v>
      </c>
      <c r="F221" s="167">
        <f t="shared" si="56"/>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59"/>
        <v>0</v>
      </c>
      <c r="BZ221" s="603">
        <f t="shared" si="64"/>
        <v>0</v>
      </c>
      <c r="CA221" s="604">
        <f t="shared" si="63"/>
        <v>0</v>
      </c>
      <c r="CB221" s="605">
        <f t="shared" si="62"/>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7"/>
        <v>Vendredi</v>
      </c>
      <c r="B222" s="166" t="str">
        <f t="shared" si="55"/>
        <v/>
      </c>
      <c r="C222" s="167">
        <f t="shared" si="58"/>
        <v>0</v>
      </c>
      <c r="D222" s="167">
        <f t="shared" si="56"/>
        <v>0</v>
      </c>
      <c r="E222" s="167">
        <f t="shared" si="56"/>
        <v>0</v>
      </c>
      <c r="F222" s="167">
        <f t="shared" si="56"/>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59"/>
        <v>0</v>
      </c>
      <c r="BZ222" s="603">
        <f t="shared" si="64"/>
        <v>0</v>
      </c>
      <c r="CA222" s="604">
        <f t="shared" si="63"/>
        <v>0</v>
      </c>
      <c r="CB222" s="605">
        <f t="shared" si="62"/>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7"/>
        <v>Vendredi</v>
      </c>
      <c r="B223" s="166" t="str">
        <f t="shared" si="55"/>
        <v/>
      </c>
      <c r="C223" s="167">
        <f t="shared" si="58"/>
        <v>0</v>
      </c>
      <c r="D223" s="167">
        <f t="shared" si="56"/>
        <v>0</v>
      </c>
      <c r="E223" s="167">
        <f t="shared" si="56"/>
        <v>0</v>
      </c>
      <c r="F223" s="167">
        <f t="shared" si="56"/>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59"/>
        <v>0</v>
      </c>
      <c r="BZ223" s="603">
        <f t="shared" si="64"/>
        <v>0</v>
      </c>
      <c r="CA223" s="604">
        <f t="shared" si="63"/>
        <v>0</v>
      </c>
      <c r="CB223" s="605">
        <f t="shared" si="62"/>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7"/>
        <v>Vendredi</v>
      </c>
      <c r="B224" s="166" t="str">
        <f t="shared" si="55"/>
        <v/>
      </c>
      <c r="C224" s="167">
        <f t="shared" si="58"/>
        <v>0</v>
      </c>
      <c r="D224" s="167">
        <f t="shared" si="56"/>
        <v>0</v>
      </c>
      <c r="E224" s="167">
        <f t="shared" si="56"/>
        <v>0</v>
      </c>
      <c r="F224" s="167">
        <f t="shared" si="56"/>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59"/>
        <v>0</v>
      </c>
      <c r="BZ224" s="603">
        <f t="shared" si="64"/>
        <v>0</v>
      </c>
      <c r="CA224" s="604">
        <f t="shared" si="63"/>
        <v>0</v>
      </c>
      <c r="CB224" s="605">
        <f t="shared" si="62"/>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7"/>
        <v>Vendredi</v>
      </c>
      <c r="B225" s="166" t="str">
        <f t="shared" si="55"/>
        <v/>
      </c>
      <c r="C225" s="167">
        <f t="shared" si="58"/>
        <v>0</v>
      </c>
      <c r="D225" s="167">
        <f t="shared" si="56"/>
        <v>0</v>
      </c>
      <c r="E225" s="167">
        <f t="shared" si="56"/>
        <v>0</v>
      </c>
      <c r="F225" s="167">
        <f t="shared" si="56"/>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59"/>
        <v>0</v>
      </c>
      <c r="BZ225" s="603">
        <f t="shared" si="64"/>
        <v>0</v>
      </c>
      <c r="CA225" s="604">
        <f t="shared" si="63"/>
        <v>0</v>
      </c>
      <c r="CB225" s="605">
        <f t="shared" si="62"/>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7"/>
        <v>Vendredi</v>
      </c>
      <c r="B226" s="166" t="str">
        <f t="shared" si="55"/>
        <v/>
      </c>
      <c r="C226" s="167">
        <f t="shared" si="58"/>
        <v>0</v>
      </c>
      <c r="D226" s="167">
        <f t="shared" si="56"/>
        <v>0</v>
      </c>
      <c r="E226" s="167">
        <f t="shared" si="56"/>
        <v>0</v>
      </c>
      <c r="F226" s="167">
        <f t="shared" si="56"/>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59"/>
        <v>0</v>
      </c>
      <c r="BZ226" s="603">
        <f t="shared" si="64"/>
        <v>0</v>
      </c>
      <c r="CA226" s="604">
        <f t="shared" si="63"/>
        <v>0</v>
      </c>
      <c r="CB226" s="605">
        <f t="shared" si="62"/>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7"/>
        <v>Vendredi</v>
      </c>
      <c r="B227" s="166" t="str">
        <f t="shared" si="55"/>
        <v/>
      </c>
      <c r="C227" s="167">
        <f t="shared" si="58"/>
        <v>0</v>
      </c>
      <c r="D227" s="167">
        <f t="shared" si="56"/>
        <v>0</v>
      </c>
      <c r="E227" s="167">
        <f t="shared" si="56"/>
        <v>0</v>
      </c>
      <c r="F227" s="167">
        <f t="shared" si="56"/>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59"/>
        <v>0</v>
      </c>
      <c r="BZ227" s="603">
        <f t="shared" si="64"/>
        <v>0</v>
      </c>
      <c r="CA227" s="604">
        <f t="shared" si="63"/>
        <v>0</v>
      </c>
      <c r="CB227" s="605">
        <f t="shared" si="62"/>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7"/>
        <v>Vendredi</v>
      </c>
      <c r="B228" s="166" t="str">
        <f t="shared" si="55"/>
        <v/>
      </c>
      <c r="C228" s="167">
        <f t="shared" si="58"/>
        <v>0</v>
      </c>
      <c r="D228" s="167">
        <f t="shared" si="56"/>
        <v>0</v>
      </c>
      <c r="E228" s="167">
        <f t="shared" si="56"/>
        <v>0</v>
      </c>
      <c r="F228" s="167">
        <f t="shared" si="56"/>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59"/>
        <v>0</v>
      </c>
      <c r="BZ228" s="603">
        <f t="shared" si="64"/>
        <v>0</v>
      </c>
      <c r="CA228" s="604">
        <f t="shared" si="63"/>
        <v>0</v>
      </c>
      <c r="CB228" s="605">
        <f t="shared" si="62"/>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7"/>
        <v>Vendredi</v>
      </c>
      <c r="B229" s="166" t="str">
        <f t="shared" si="55"/>
        <v/>
      </c>
      <c r="C229" s="167">
        <f t="shared" si="58"/>
        <v>0</v>
      </c>
      <c r="D229" s="167">
        <f t="shared" si="56"/>
        <v>0</v>
      </c>
      <c r="E229" s="167">
        <f t="shared" si="56"/>
        <v>0</v>
      </c>
      <c r="F229" s="167">
        <f t="shared" si="56"/>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59"/>
        <v>0</v>
      </c>
      <c r="BZ229" s="603">
        <f t="shared" si="64"/>
        <v>0</v>
      </c>
      <c r="CA229" s="604">
        <f t="shared" si="63"/>
        <v>0</v>
      </c>
      <c r="CB229" s="605">
        <f t="shared" si="62"/>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7"/>
        <v>Vendredi</v>
      </c>
      <c r="B230" s="166" t="str">
        <f t="shared" si="55"/>
        <v/>
      </c>
      <c r="C230" s="167">
        <f t="shared" si="58"/>
        <v>0</v>
      </c>
      <c r="D230" s="167">
        <f t="shared" si="56"/>
        <v>0</v>
      </c>
      <c r="E230" s="167">
        <f t="shared" si="56"/>
        <v>0</v>
      </c>
      <c r="F230" s="167">
        <f t="shared" si="56"/>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59"/>
        <v>0</v>
      </c>
      <c r="BZ230" s="607">
        <f t="shared" si="64"/>
        <v>0</v>
      </c>
      <c r="CA230" s="608">
        <f t="shared" si="63"/>
        <v>0</v>
      </c>
      <c r="CB230" s="609">
        <f t="shared" si="62"/>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7"/>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7"/>
        <v>Vendredi</v>
      </c>
      <c r="B232" s="158"/>
      <c r="C232" s="158"/>
      <c r="D232" s="158"/>
      <c r="E232" s="158"/>
      <c r="F232" s="158"/>
      <c r="G232" s="158"/>
      <c r="H232" s="158"/>
      <c r="I232" s="158"/>
      <c r="J232" s="170"/>
      <c r="K232" s="158"/>
      <c r="L232" s="395"/>
      <c r="N232" s="1241" t="s">
        <v>148</v>
      </c>
      <c r="O232" s="1241"/>
      <c r="P232" s="592" t="s">
        <v>31</v>
      </c>
      <c r="Q232" s="138">
        <f t="shared" ref="Q232:BX232" si="65">COUNTIF(Q211:Q230,"1")</f>
        <v>0</v>
      </c>
      <c r="R232" s="139">
        <f t="shared" si="65"/>
        <v>0</v>
      </c>
      <c r="S232" s="139">
        <f t="shared" si="65"/>
        <v>0</v>
      </c>
      <c r="T232" s="140">
        <f t="shared" si="65"/>
        <v>0</v>
      </c>
      <c r="U232" s="139">
        <f t="shared" si="65"/>
        <v>0</v>
      </c>
      <c r="V232" s="139">
        <f t="shared" si="65"/>
        <v>0</v>
      </c>
      <c r="W232" s="139">
        <f t="shared" si="65"/>
        <v>0</v>
      </c>
      <c r="X232" s="139">
        <f t="shared" si="65"/>
        <v>0</v>
      </c>
      <c r="Y232" s="138">
        <f t="shared" si="65"/>
        <v>0</v>
      </c>
      <c r="Z232" s="139">
        <f t="shared" si="65"/>
        <v>0</v>
      </c>
      <c r="AA232" s="139">
        <f t="shared" si="65"/>
        <v>0</v>
      </c>
      <c r="AB232" s="140">
        <f t="shared" si="65"/>
        <v>0</v>
      </c>
      <c r="AC232" s="139">
        <f t="shared" si="65"/>
        <v>0</v>
      </c>
      <c r="AD232" s="139">
        <f t="shared" si="65"/>
        <v>0</v>
      </c>
      <c r="AE232" s="139">
        <f t="shared" si="65"/>
        <v>0</v>
      </c>
      <c r="AF232" s="139">
        <f t="shared" si="65"/>
        <v>0</v>
      </c>
      <c r="AG232" s="138">
        <f t="shared" si="65"/>
        <v>0</v>
      </c>
      <c r="AH232" s="139">
        <f t="shared" si="65"/>
        <v>0</v>
      </c>
      <c r="AI232" s="139">
        <f t="shared" si="65"/>
        <v>0</v>
      </c>
      <c r="AJ232" s="140">
        <f t="shared" si="65"/>
        <v>0</v>
      </c>
      <c r="AK232" s="139">
        <f t="shared" si="65"/>
        <v>0</v>
      </c>
      <c r="AL232" s="139">
        <f t="shared" si="65"/>
        <v>0</v>
      </c>
      <c r="AM232" s="139">
        <f t="shared" si="65"/>
        <v>0</v>
      </c>
      <c r="AN232" s="139">
        <f t="shared" si="65"/>
        <v>0</v>
      </c>
      <c r="AO232" s="138">
        <f t="shared" si="65"/>
        <v>0</v>
      </c>
      <c r="AP232" s="139">
        <f t="shared" si="65"/>
        <v>0</v>
      </c>
      <c r="AQ232" s="139">
        <f t="shared" si="65"/>
        <v>0</v>
      </c>
      <c r="AR232" s="140">
        <f t="shared" si="65"/>
        <v>0</v>
      </c>
      <c r="AS232" s="139">
        <f t="shared" si="65"/>
        <v>0</v>
      </c>
      <c r="AT232" s="139">
        <f t="shared" si="65"/>
        <v>0</v>
      </c>
      <c r="AU232" s="139">
        <f t="shared" si="65"/>
        <v>0</v>
      </c>
      <c r="AV232" s="139">
        <f t="shared" si="65"/>
        <v>0</v>
      </c>
      <c r="AW232" s="138">
        <f t="shared" si="65"/>
        <v>0</v>
      </c>
      <c r="AX232" s="139">
        <f t="shared" si="65"/>
        <v>0</v>
      </c>
      <c r="AY232" s="139">
        <f t="shared" si="65"/>
        <v>0</v>
      </c>
      <c r="AZ232" s="140">
        <f t="shared" si="65"/>
        <v>0</v>
      </c>
      <c r="BA232" s="139">
        <f t="shared" si="65"/>
        <v>0</v>
      </c>
      <c r="BB232" s="139">
        <f t="shared" si="65"/>
        <v>0</v>
      </c>
      <c r="BC232" s="139">
        <f t="shared" si="65"/>
        <v>0</v>
      </c>
      <c r="BD232" s="139">
        <f t="shared" si="65"/>
        <v>0</v>
      </c>
      <c r="BE232" s="138">
        <f t="shared" si="65"/>
        <v>0</v>
      </c>
      <c r="BF232" s="139">
        <f t="shared" si="65"/>
        <v>0</v>
      </c>
      <c r="BG232" s="139">
        <f t="shared" si="65"/>
        <v>0</v>
      </c>
      <c r="BH232" s="140">
        <f t="shared" si="65"/>
        <v>0</v>
      </c>
      <c r="BI232" s="139">
        <f t="shared" si="65"/>
        <v>0</v>
      </c>
      <c r="BJ232" s="139">
        <f t="shared" si="65"/>
        <v>0</v>
      </c>
      <c r="BK232" s="139">
        <f t="shared" si="65"/>
        <v>0</v>
      </c>
      <c r="BL232" s="139">
        <f t="shared" si="65"/>
        <v>0</v>
      </c>
      <c r="BM232" s="138">
        <f t="shared" si="65"/>
        <v>0</v>
      </c>
      <c r="BN232" s="139">
        <f t="shared" si="65"/>
        <v>0</v>
      </c>
      <c r="BO232" s="139">
        <f t="shared" si="65"/>
        <v>0</v>
      </c>
      <c r="BP232" s="140">
        <f t="shared" si="65"/>
        <v>0</v>
      </c>
      <c r="BQ232" s="139">
        <f t="shared" si="65"/>
        <v>0</v>
      </c>
      <c r="BR232" s="139">
        <f t="shared" si="65"/>
        <v>0</v>
      </c>
      <c r="BS232" s="139">
        <f t="shared" si="65"/>
        <v>0</v>
      </c>
      <c r="BT232" s="139">
        <f t="shared" si="65"/>
        <v>0</v>
      </c>
      <c r="BU232" s="138">
        <f t="shared" si="65"/>
        <v>0</v>
      </c>
      <c r="BV232" s="139">
        <f t="shared" si="65"/>
        <v>0</v>
      </c>
      <c r="BW232" s="139">
        <f t="shared" si="65"/>
        <v>0</v>
      </c>
      <c r="BX232" s="140">
        <f t="shared" si="65"/>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7"/>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6">IF($AZ$21="","",ROUNDUP(R209/$AZ$21,0))</f>
        <v/>
      </c>
      <c r="S233" s="127" t="str">
        <f t="shared" si="66"/>
        <v/>
      </c>
      <c r="T233" s="129" t="str">
        <f t="shared" si="66"/>
        <v/>
      </c>
      <c r="U233" s="127" t="str">
        <f t="shared" si="66"/>
        <v/>
      </c>
      <c r="V233" s="127" t="str">
        <f t="shared" si="66"/>
        <v/>
      </c>
      <c r="W233" s="127" t="str">
        <f t="shared" si="66"/>
        <v/>
      </c>
      <c r="X233" s="127" t="str">
        <f t="shared" si="66"/>
        <v/>
      </c>
      <c r="Y233" s="128" t="str">
        <f t="shared" si="66"/>
        <v/>
      </c>
      <c r="Z233" s="127" t="str">
        <f t="shared" si="66"/>
        <v/>
      </c>
      <c r="AA233" s="127" t="str">
        <f t="shared" si="66"/>
        <v/>
      </c>
      <c r="AB233" s="129" t="str">
        <f t="shared" si="66"/>
        <v/>
      </c>
      <c r="AC233" s="127" t="str">
        <f t="shared" si="66"/>
        <v/>
      </c>
      <c r="AD233" s="127" t="str">
        <f t="shared" si="66"/>
        <v/>
      </c>
      <c r="AE233" s="127" t="str">
        <f t="shared" si="66"/>
        <v/>
      </c>
      <c r="AF233" s="127" t="str">
        <f t="shared" si="66"/>
        <v/>
      </c>
      <c r="AG233" s="128" t="str">
        <f t="shared" si="66"/>
        <v/>
      </c>
      <c r="AH233" s="127" t="str">
        <f t="shared" si="66"/>
        <v/>
      </c>
      <c r="AI233" s="127" t="str">
        <f t="shared" si="66"/>
        <v/>
      </c>
      <c r="AJ233" s="129" t="str">
        <f t="shared" si="66"/>
        <v/>
      </c>
      <c r="AK233" s="127" t="str">
        <f t="shared" si="66"/>
        <v/>
      </c>
      <c r="AL233" s="127" t="str">
        <f t="shared" si="66"/>
        <v/>
      </c>
      <c r="AM233" s="127" t="str">
        <f t="shared" si="66"/>
        <v/>
      </c>
      <c r="AN233" s="127" t="str">
        <f t="shared" si="66"/>
        <v/>
      </c>
      <c r="AO233" s="128" t="str">
        <f t="shared" si="66"/>
        <v/>
      </c>
      <c r="AP233" s="127" t="str">
        <f t="shared" si="66"/>
        <v/>
      </c>
      <c r="AQ233" s="127" t="str">
        <f t="shared" si="66"/>
        <v/>
      </c>
      <c r="AR233" s="129" t="str">
        <f t="shared" si="66"/>
        <v/>
      </c>
      <c r="AS233" s="127" t="str">
        <f t="shared" si="66"/>
        <v/>
      </c>
      <c r="AT233" s="127" t="str">
        <f t="shared" si="66"/>
        <v/>
      </c>
      <c r="AU233" s="127" t="str">
        <f t="shared" si="66"/>
        <v/>
      </c>
      <c r="AV233" s="127" t="str">
        <f t="shared" si="66"/>
        <v/>
      </c>
      <c r="AW233" s="128" t="str">
        <f t="shared" si="66"/>
        <v/>
      </c>
      <c r="AX233" s="127" t="str">
        <f t="shared" si="66"/>
        <v/>
      </c>
      <c r="AY233" s="127" t="str">
        <f t="shared" si="66"/>
        <v/>
      </c>
      <c r="AZ233" s="129" t="str">
        <f t="shared" si="66"/>
        <v/>
      </c>
      <c r="BA233" s="127" t="str">
        <f t="shared" si="66"/>
        <v/>
      </c>
      <c r="BB233" s="127" t="str">
        <f t="shared" si="66"/>
        <v/>
      </c>
      <c r="BC233" s="127" t="str">
        <f t="shared" si="66"/>
        <v/>
      </c>
      <c r="BD233" s="127" t="str">
        <f t="shared" si="66"/>
        <v/>
      </c>
      <c r="BE233" s="128" t="str">
        <f t="shared" si="66"/>
        <v/>
      </c>
      <c r="BF233" s="127" t="str">
        <f t="shared" si="66"/>
        <v/>
      </c>
      <c r="BG233" s="127" t="str">
        <f t="shared" si="66"/>
        <v/>
      </c>
      <c r="BH233" s="129" t="str">
        <f t="shared" si="66"/>
        <v/>
      </c>
      <c r="BI233" s="127" t="str">
        <f t="shared" si="66"/>
        <v/>
      </c>
      <c r="BJ233" s="127" t="str">
        <f t="shared" si="66"/>
        <v/>
      </c>
      <c r="BK233" s="127" t="str">
        <f t="shared" si="66"/>
        <v/>
      </c>
      <c r="BL233" s="127" t="str">
        <f t="shared" si="66"/>
        <v/>
      </c>
      <c r="BM233" s="128" t="str">
        <f t="shared" si="66"/>
        <v/>
      </c>
      <c r="BN233" s="127" t="str">
        <f t="shared" si="66"/>
        <v/>
      </c>
      <c r="BO233" s="127" t="str">
        <f t="shared" si="66"/>
        <v/>
      </c>
      <c r="BP233" s="129" t="str">
        <f t="shared" si="66"/>
        <v/>
      </c>
      <c r="BQ233" s="127" t="str">
        <f t="shared" si="66"/>
        <v/>
      </c>
      <c r="BR233" s="127" t="str">
        <f t="shared" si="66"/>
        <v/>
      </c>
      <c r="BS233" s="127" t="str">
        <f t="shared" si="66"/>
        <v/>
      </c>
      <c r="BT233" s="127" t="str">
        <f t="shared" si="66"/>
        <v/>
      </c>
      <c r="BU233" s="128" t="str">
        <f t="shared" si="66"/>
        <v/>
      </c>
      <c r="BV233" s="127" t="str">
        <f t="shared" si="66"/>
        <v/>
      </c>
      <c r="BW233" s="127" t="str">
        <f t="shared" si="66"/>
        <v/>
      </c>
      <c r="BX233" s="129" t="str">
        <f t="shared" si="66"/>
        <v/>
      </c>
      <c r="BY233" s="142"/>
      <c r="BZ233" s="143"/>
      <c r="CA233" s="143"/>
      <c r="CB233" s="143"/>
      <c r="CC233" s="1235"/>
      <c r="CD233" s="1237"/>
    </row>
    <row r="234" spans="1:82" s="16" customFormat="1" ht="15" customHeight="1" x14ac:dyDescent="0.2">
      <c r="A234" s="158" t="str">
        <f t="shared" si="57"/>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7"/>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7"/>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7"/>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7"/>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g0SVlWIVG0StPARuPKo6DzULzw9XDeNqJ7JjzfMXPCxeUaptFV+mgmeQujwMeJbzwqgQwSRikVSN+HA9l2XNSw==" saltValue="IfUPshkSfpNPElVeI3v4lw=="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2484" priority="219">
      <formula>$O34="ASE"</formula>
    </cfRule>
    <cfRule type="expression" dxfId="2483" priority="227">
      <formula>$O34="APE"</formula>
    </cfRule>
    <cfRule type="expression" dxfId="2482" priority="228">
      <formula>$O34="EDE"</formula>
    </cfRule>
  </conditionalFormatting>
  <conditionalFormatting sqref="O75:BX94 O109:BX128">
    <cfRule type="expression" dxfId="2481" priority="220">
      <formula>AND($O75="ASE",O75&lt;&gt;"",O75&lt;&gt;"h",O75&lt;&gt;"s")</formula>
    </cfRule>
    <cfRule type="expression" dxfId="2480" priority="225">
      <formula>AND($O75="APE",O75&lt;&gt;"",O75&lt;&gt;"h",O75&lt;&gt;"s")</formula>
    </cfRule>
    <cfRule type="expression" dxfId="2479" priority="226">
      <formula>AND($O75="EDE",O75&lt;&gt;"",O75&lt;&gt;"h",O75&lt;&gt;"s")</formula>
    </cfRule>
  </conditionalFormatting>
  <conditionalFormatting sqref="U23:AH23">
    <cfRule type="expression" dxfId="2478" priority="218">
      <formula>$AJ$23="!"</formula>
    </cfRule>
  </conditionalFormatting>
  <conditionalFormatting sqref="O146:BX162 O143:X145 AY143:BX145">
    <cfRule type="expression" dxfId="2477" priority="197">
      <formula>AND($O143="ASE",O143&lt;&gt;"",O143&lt;&gt;"h",O143&lt;&gt;"s")</formula>
    </cfRule>
    <cfRule type="expression" dxfId="2476" priority="200">
      <formula>AND($O143="APE",O143&lt;&gt;"",O143&lt;&gt;"h",O143&lt;&gt;"s")</formula>
    </cfRule>
    <cfRule type="expression" dxfId="2475" priority="201">
      <formula>AND($O143="EDE",O143&lt;&gt;"",O143&lt;&gt;"h",O143&lt;&gt;"s")</formula>
    </cfRule>
  </conditionalFormatting>
  <conditionalFormatting sqref="O180:BX196 O177:Y179 AZ177:BX179">
    <cfRule type="expression" dxfId="2474" priority="186">
      <formula>AND($O177="ASE",O177&lt;&gt;"",O177&lt;&gt;"h",O177&lt;&gt;"s")</formula>
    </cfRule>
    <cfRule type="expression" dxfId="2473" priority="189">
      <formula>AND($O177="APE",O177&lt;&gt;"",O177&lt;&gt;"h",O177&lt;&gt;"s")</formula>
    </cfRule>
    <cfRule type="expression" dxfId="2472" priority="190">
      <formula>AND($O177="EDE",O177&lt;&gt;"",O177&lt;&gt;"h",O177&lt;&gt;"s")</formula>
    </cfRule>
  </conditionalFormatting>
  <conditionalFormatting sqref="O214:BX230 O211:Y213 AZ211:BX213">
    <cfRule type="expression" dxfId="2471" priority="175">
      <formula>AND($O211="ASE",O211&lt;&gt;"",O211&lt;&gt;"h",O211&lt;&gt;"s")</formula>
    </cfRule>
    <cfRule type="expression" dxfId="2470" priority="178">
      <formula>AND($O211="APE",O211&lt;&gt;"",O211&lt;&gt;"h",O211&lt;&gt;"s")</formula>
    </cfRule>
    <cfRule type="expression" dxfId="2469" priority="179">
      <formula>AND($O211="EDE",O211&lt;&gt;"",O211&lt;&gt;"h",O211&lt;&gt;"s")</formula>
    </cfRule>
  </conditionalFormatting>
  <conditionalFormatting sqref="Y143:AX145">
    <cfRule type="expression" dxfId="2468" priority="167">
      <formula>AND($O143="ASE",Y143&lt;&gt;"",Y143&lt;&gt;"h",Y143&lt;&gt;"s")</formula>
    </cfRule>
    <cfRule type="expression" dxfId="2467" priority="168">
      <formula>AND($O143="APE",Y143&lt;&gt;"",Y143&lt;&gt;"h",Y143&lt;&gt;"s")</formula>
    </cfRule>
    <cfRule type="expression" dxfId="2466" priority="169">
      <formula>AND($O143="EDE",Y143&lt;&gt;"",Y143&lt;&gt;"h",Y143&lt;&gt;"s")</formula>
    </cfRule>
  </conditionalFormatting>
  <conditionalFormatting sqref="Z177:AY179">
    <cfRule type="expression" dxfId="2465" priority="164">
      <formula>AND($O177="ASE",Z177&lt;&gt;"",Z177&lt;&gt;"h",Z177&lt;&gt;"s")</formula>
    </cfRule>
    <cfRule type="expression" dxfId="2464" priority="165">
      <formula>AND($O177="APE",Z177&lt;&gt;"",Z177&lt;&gt;"h",Z177&lt;&gt;"s")</formula>
    </cfRule>
    <cfRule type="expression" dxfId="2463" priority="166">
      <formula>AND($O177="EDE",Z177&lt;&gt;"",Z177&lt;&gt;"h",Z177&lt;&gt;"s")</formula>
    </cfRule>
  </conditionalFormatting>
  <conditionalFormatting sqref="Z211:AY213">
    <cfRule type="expression" dxfId="2462" priority="161">
      <formula>AND($O211="ASE",Z211&lt;&gt;"",Z211&lt;&gt;"h",Z211&lt;&gt;"s")</formula>
    </cfRule>
    <cfRule type="expression" dxfId="2461" priority="162">
      <formula>AND($O211="APE",Z211&lt;&gt;"",Z211&lt;&gt;"h",Z211&lt;&gt;"s")</formula>
    </cfRule>
    <cfRule type="expression" dxfId="2460" priority="163">
      <formula>AND($O211="EDE",Z211&lt;&gt;"",Z211&lt;&gt;"h",Z211&lt;&gt;"s")</formula>
    </cfRule>
  </conditionalFormatting>
  <conditionalFormatting sqref="BS63:BW67">
    <cfRule type="cellIs" dxfId="2459" priority="101" operator="greaterThan">
      <formula>$U$27</formula>
    </cfRule>
  </conditionalFormatting>
  <conditionalFormatting sqref="CD23">
    <cfRule type="cellIs" dxfId="2458"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B2A80D88-0C54-4C8E-806A-366B98D84435}">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2F30B87E-1DCF-406E-A9D8-422D48E02F0E}">
      <formula1>"1,h,s"</formula1>
    </dataValidation>
    <dataValidation type="whole" allowBlank="1" showInputMessage="1" showErrorMessage="1" sqref="U27" xr:uid="{9A9A59AC-0A12-4B32-9436-3EFB3D12B0D1}">
      <formula1>0</formula1>
      <formula2>500</formula2>
    </dataValidation>
    <dataValidation type="whole" allowBlank="1" showInputMessage="1" showErrorMessage="1" sqref="BK17:BT17" xr:uid="{9664D33F-5B67-4E5A-A2A4-98C7095D75FF}">
      <formula1>0</formula1>
      <formula2>20</formula2>
    </dataValidation>
    <dataValidation type="date" allowBlank="1" showInputMessage="1" showErrorMessage="1" errorTitle="Merci de renseigner une date" sqref="BL13:BO16 BQ13:BR16" xr:uid="{F281475E-E31E-40DB-BA38-36C4407D58E6}">
      <formula1>14611</formula1>
      <formula2>219512</formula2>
    </dataValidation>
    <dataValidation showInputMessage="1" showErrorMessage="1" sqref="U13:U17 V13:AI16" xr:uid="{5EDDFE12-CD0C-4153-9202-BEF14A95E4F2}"/>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A5A2F036-BDD0-4780-8870-0CCC52125E81}">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E2282852-E1DF-44EE-ABF5-456BCFDBF268}">
            <xm:f>$U$21=Donnees!$A$11</xm:f>
            <x14:dxf>
              <fill>
                <patternFill>
                  <bgColor rgb="FFFFFFCC"/>
                </patternFill>
              </fill>
            </x14:dxf>
          </x14:cfRule>
          <x14:cfRule type="expression" priority="230" id="{A32EEC08-D638-4FD2-BFFA-9337835AB9C8}">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3BC412F8-2B1D-4521-8068-FB6272C7E242}">
            <xm:f>$U$21=Donnees!$A$11</xm:f>
            <x14:dxf>
              <fill>
                <patternFill>
                  <bgColor rgb="FFFFFFCC"/>
                </patternFill>
              </fill>
            </x14:dxf>
          </x14:cfRule>
          <x14:cfRule type="expression" priority="224" id="{091B5320-943F-4152-A1C3-CC24D2A8F730}">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A0CE79BC-85D0-42F4-ACE2-F9E1115419BB}">
            <xm:f>Donnees!$C$5</xm:f>
            <x14:dxf>
              <font>
                <color rgb="FF9C0006"/>
              </font>
              <fill>
                <patternFill>
                  <bgColor rgb="FFFFC7CE"/>
                </patternFill>
              </fill>
            </x14:dxf>
          </x14:cfRule>
          <x14:cfRule type="cellIs" priority="216" operator="equal" id="{D9A36FD6-AE9A-4889-999D-BC97557A1276}">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C2C76C1F-7D1D-42D8-BF46-FD315DC3A5E5}">
            <xm:f>Donnees!$C$5</xm:f>
            <x14:dxf>
              <font>
                <color rgb="FF9C0006"/>
              </font>
              <fill>
                <patternFill>
                  <bgColor rgb="FFFFC7CE"/>
                </patternFill>
              </fill>
            </x14:dxf>
          </x14:cfRule>
          <x14:cfRule type="cellIs" priority="222" operator="equal" id="{08D06BE4-62E8-453D-B7C0-91F9D7E2E19C}">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4A4A9830-4AC4-41FD-A994-EB77302A57CA}">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2C83901C-E930-4552-A62A-FFF98E0CF41C}">
            <xm:f>Donnees!$C$5</xm:f>
            <x14:dxf>
              <font>
                <color rgb="FF9C0006"/>
              </font>
              <fill>
                <patternFill>
                  <bgColor rgb="FFFFC7CE"/>
                </patternFill>
              </fill>
            </x14:dxf>
          </x14:cfRule>
          <x14:cfRule type="cellIs" priority="215" operator="equal" id="{FCEF2DFD-2F0E-4DE6-BF6F-DE5FF29F4973}">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766E31D2-0D33-4E4D-A4F2-D30F00E06573}">
            <xm:f>$U$21=Donnees!$A$11</xm:f>
            <x14:dxf>
              <fill>
                <patternFill>
                  <bgColor rgb="FFFFFFCC"/>
                </patternFill>
              </fill>
            </x14:dxf>
          </x14:cfRule>
          <x14:cfRule type="expression" priority="211" id="{39EDE29F-11F2-43CC-A913-27682D2AFA0F}">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A67C82D3-85B3-4DAE-9FD5-DECFDC18E53C}">
            <xm:f>Donnees!$C$5</xm:f>
            <x14:dxf>
              <font>
                <color rgb="FF9C0006"/>
              </font>
              <fill>
                <patternFill>
                  <bgColor rgb="FFFFC7CE"/>
                </patternFill>
              </fill>
            </x14:dxf>
          </x14:cfRule>
          <x14:cfRule type="cellIs" priority="207" operator="equal" id="{8FB0565B-E6E0-431E-975C-89C68ED2B383}">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19C61E0E-032F-4CEB-B162-1507D35E76B6}">
            <xm:f>Donnees!$C$5</xm:f>
            <x14:dxf>
              <font>
                <color rgb="FF9C0006"/>
              </font>
              <fill>
                <patternFill>
                  <bgColor rgb="FFFFC7CE"/>
                </patternFill>
              </fill>
            </x14:dxf>
          </x14:cfRule>
          <x14:cfRule type="cellIs" priority="209" operator="equal" id="{41664429-E57E-4B5B-B17C-9E5374222682}">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5E7D087C-A05C-48E3-BEF0-56DCEA99DDA1}">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43A5E50B-C17B-4381-B939-8B9CBA483320}">
            <xm:f>$U$21=Donnees!$A$11</xm:f>
            <x14:dxf>
              <fill>
                <patternFill>
                  <bgColor rgb="FFFFFFCC"/>
                </patternFill>
              </fill>
            </x14:dxf>
          </x14:cfRule>
          <x14:cfRule type="expression" priority="203" id="{F72ACEC1-BBE9-418E-A05B-655F1BC02B8A}">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B9427E22-68DD-45ED-8778-587E395B17A2}">
            <xm:f>Donnees!$C$5</xm:f>
            <x14:dxf>
              <font>
                <color rgb="FF9C0006"/>
              </font>
              <fill>
                <patternFill>
                  <bgColor rgb="FFFFC7CE"/>
                </patternFill>
              </fill>
            </x14:dxf>
          </x14:cfRule>
          <x14:cfRule type="cellIs" priority="196" operator="equal" id="{540BEDF5-78C6-415D-BE95-F3340AED3EF9}">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2034ED29-4C0E-4BB5-B3F5-AADE2210CD99}">
            <xm:f>Donnees!$C$5</xm:f>
            <x14:dxf>
              <font>
                <color rgb="FF9C0006"/>
              </font>
              <fill>
                <patternFill>
                  <bgColor rgb="FFFFC7CE"/>
                </patternFill>
              </fill>
            </x14:dxf>
          </x14:cfRule>
          <x14:cfRule type="cellIs" priority="199" operator="equal" id="{1A1E1624-C6B6-4AB1-A2F2-D127EA82B05D}">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BB3DC36E-EFF9-493F-8292-F1A3294509EE}">
            <xm:f>$U$21=Donnees!$A$11</xm:f>
            <x14:dxf>
              <fill>
                <patternFill>
                  <bgColor rgb="FFFFFFCC"/>
                </patternFill>
              </fill>
            </x14:dxf>
          </x14:cfRule>
          <x14:cfRule type="expression" priority="205" id="{9F441F77-D5DF-467B-BBBC-43000E9D491E}">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34D053E9-D154-4EDF-B7B7-A579935C3B9E}">
            <xm:f>$U$21=Donnees!$A$11</xm:f>
            <x14:dxf>
              <fill>
                <patternFill>
                  <bgColor rgb="FFFFFFCC"/>
                </patternFill>
              </fill>
            </x14:dxf>
          </x14:cfRule>
          <x14:cfRule type="expression" priority="192" id="{1BD552D5-2FDF-49FD-879F-FD7C2F597F9D}">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4D4D3A07-9DDC-4B13-9B66-610D02710CCF}">
            <xm:f>Donnees!$C$5</xm:f>
            <x14:dxf>
              <font>
                <color rgb="FF9C0006"/>
              </font>
              <fill>
                <patternFill>
                  <bgColor rgb="FFFFC7CE"/>
                </patternFill>
              </fill>
            </x14:dxf>
          </x14:cfRule>
          <x14:cfRule type="cellIs" priority="185" operator="equal" id="{C9A3E81C-7057-4190-8439-33F0190DCCFB}">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90D762B5-7796-4C2E-90CD-8A25890A878A}">
            <xm:f>Donnees!$C$5</xm:f>
            <x14:dxf>
              <font>
                <color rgb="FF9C0006"/>
              </font>
              <fill>
                <patternFill>
                  <bgColor rgb="FFFFC7CE"/>
                </patternFill>
              </fill>
            </x14:dxf>
          </x14:cfRule>
          <x14:cfRule type="cellIs" priority="188" operator="equal" id="{F46AFFB6-A6E2-413C-8889-4D109587ED25}">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9C32AE6E-055E-44C5-872E-D0712203080A}">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B7D9A33C-DA1E-4489-BF6B-2241A988E663}">
            <xm:f>$U$21=Donnees!$A$11</xm:f>
            <x14:dxf>
              <fill>
                <patternFill>
                  <bgColor rgb="FFFFFFCC"/>
                </patternFill>
              </fill>
            </x14:dxf>
          </x14:cfRule>
          <x14:cfRule type="expression" priority="181" id="{D8F740F7-F4C2-4466-AA14-29EFC4D918E3}">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3E048505-E416-454B-BC79-7A5481011BB4}">
            <xm:f>Donnees!$C$5</xm:f>
            <x14:dxf>
              <font>
                <color rgb="FF9C0006"/>
              </font>
              <fill>
                <patternFill>
                  <bgColor rgb="FFFFC7CE"/>
                </patternFill>
              </fill>
            </x14:dxf>
          </x14:cfRule>
          <x14:cfRule type="cellIs" priority="174" operator="equal" id="{81D93EB3-40BF-41D0-B844-753B3EB816AC}">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1C3CBF52-DAAC-491E-BC78-9C5AE7FC86DA}">
            <xm:f>Donnees!$C$5</xm:f>
            <x14:dxf>
              <font>
                <color rgb="FF9C0006"/>
              </font>
              <fill>
                <patternFill>
                  <bgColor rgb="FFFFC7CE"/>
                </patternFill>
              </fill>
            </x14:dxf>
          </x14:cfRule>
          <x14:cfRule type="cellIs" priority="177" operator="equal" id="{B38338D3-E7AD-48AE-9449-92D2E1158BFF}">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DB71EBB0-8166-40CD-AB6D-F6B0CF2CECD3}">
            <xm:f>$U$21=Donnees!$A$11</xm:f>
            <x14:dxf>
              <fill>
                <patternFill>
                  <bgColor rgb="FFFFFFCC"/>
                </patternFill>
              </fill>
            </x14:dxf>
          </x14:cfRule>
          <x14:cfRule type="expression" priority="183" id="{F2B93BED-9A44-404D-87F7-158E53185562}">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EEB1379A-314B-4D7B-9FD0-52FD82032CDD}">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89014B45-71EA-41F7-9DFD-C7C646D339A9}">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125C767C-49EA-4B79-B441-90ABD3A82A2C}">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46645AE4-53E1-45B3-8C6D-8906B503D578}">
            <xm:f>$U$21=Donnees!$A$11</xm:f>
            <x14:dxf>
              <fill>
                <patternFill>
                  <bgColor rgb="FFFFFFCC"/>
                </patternFill>
              </fill>
            </x14:dxf>
          </x14:cfRule>
          <x14:cfRule type="expression" priority="160" id="{5E195A72-C233-414D-9AE8-8C41F4EAFD65}">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1445B46A-9479-42D3-98B1-34870A1D2770}">
            <xm:f>Donnees!$C$5</xm:f>
            <x14:dxf>
              <font>
                <color rgb="FF9C0006"/>
              </font>
              <fill>
                <patternFill>
                  <bgColor rgb="FFFFC7CE"/>
                </patternFill>
              </fill>
            </x14:dxf>
          </x14:cfRule>
          <x14:cfRule type="cellIs" priority="158" operator="equal" id="{AD54A775-847D-4EAF-AB4A-ECF68320CAF4}">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080CD141-B9A1-4DA4-B1CB-0C715E2B8A76}">
            <xm:f>$U$21=Donnees!$A$11</xm:f>
            <x14:dxf>
              <fill>
                <patternFill>
                  <bgColor rgb="FFFFFFCC"/>
                </patternFill>
              </fill>
            </x14:dxf>
          </x14:cfRule>
          <x14:cfRule type="expression" priority="156" id="{221755E1-E9A3-439E-B187-522181F9E497}">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78164D20-B959-4672-8C70-E130F0479D20}">
            <xm:f>Donnees!$C$5</xm:f>
            <x14:dxf>
              <font>
                <color rgb="FF9C0006"/>
              </font>
              <fill>
                <patternFill>
                  <bgColor rgb="FFFFC7CE"/>
                </patternFill>
              </fill>
            </x14:dxf>
          </x14:cfRule>
          <x14:cfRule type="cellIs" priority="154" operator="equal" id="{5EB59F56-5C02-4D3F-A7A5-B0F091FCE016}">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85C0554A-D6CD-43E5-9037-B4C29F7E6D3A}">
            <xm:f>$U$21=Donnees!$A$11</xm:f>
            <x14:dxf>
              <fill>
                <patternFill>
                  <bgColor rgb="FFFFFFCC"/>
                </patternFill>
              </fill>
            </x14:dxf>
          </x14:cfRule>
          <x14:cfRule type="expression" priority="152" id="{0C94C0DB-8D0F-447F-ACD1-14201ED2842E}">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2B820333-A0F5-4C7C-AC2B-3C81F5ADC5B2}">
            <xm:f>Donnees!$C$5</xm:f>
            <x14:dxf>
              <font>
                <color rgb="FF9C0006"/>
              </font>
              <fill>
                <patternFill>
                  <bgColor rgb="FFFFC7CE"/>
                </patternFill>
              </fill>
            </x14:dxf>
          </x14:cfRule>
          <x14:cfRule type="cellIs" priority="150" operator="equal" id="{D3441C50-1616-4C79-BFB8-876FFA109616}">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77AFCB59-CEA0-4C59-B756-7A16D2C52936}">
            <xm:f>$U$21=Donnees!$A$11</xm:f>
            <x14:dxf>
              <fill>
                <patternFill>
                  <bgColor rgb="FFFFFFCC"/>
                </patternFill>
              </fill>
            </x14:dxf>
          </x14:cfRule>
          <x14:cfRule type="expression" priority="148" id="{BD07C3D2-2AE4-4967-BE87-94D25CD301A3}">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AFD8FC3E-6AA6-42D7-ADAE-C8DBBDB36BB8}">
            <xm:f>Donnees!$C$5</xm:f>
            <x14:dxf>
              <font>
                <color rgb="FF9C0006"/>
              </font>
              <fill>
                <patternFill>
                  <bgColor rgb="FFFFC7CE"/>
                </patternFill>
              </fill>
            </x14:dxf>
          </x14:cfRule>
          <x14:cfRule type="cellIs" priority="146" operator="equal" id="{126313E0-6320-4375-9C94-DE8C62625655}">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D9F5B32D-AE97-4FBF-98DB-BE7D345D6BA3}">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EDF9E9B5-C787-4C12-81EE-88A72D8DCAEE}">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D29A8865-B8BD-48AC-98EB-E185FAB8E944}">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5DC23327-950B-4FDD-8D9C-CEBF31D202F1}">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96ECC05F-33F9-4C0F-A442-85262E6FBC2D}">
            <xm:f>$U$21=Donnees!$A$11</xm:f>
            <x14:dxf>
              <fill>
                <patternFill>
                  <bgColor rgb="FFFFFFCC"/>
                </patternFill>
              </fill>
            </x14:dxf>
          </x14:cfRule>
          <x14:cfRule type="expression" priority="140" id="{51FA695C-42BB-4408-9996-CD583006B4E8}">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17AEA363-CB2F-40CA-808A-762C0EBD6478}">
            <xm:f>Donnees!$C$5</xm:f>
            <x14:dxf>
              <font>
                <color rgb="FF9C0006"/>
              </font>
              <fill>
                <patternFill>
                  <bgColor rgb="FFFFC7CE"/>
                </patternFill>
              </fill>
            </x14:dxf>
          </x14:cfRule>
          <x14:cfRule type="cellIs" priority="138" operator="equal" id="{742186F3-AF25-42E7-BE23-0634C5DAB6CD}">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92FB36CB-2522-4A93-9AEA-BAB2AE8286F2}">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3CD4B50E-89AD-45E2-97B8-73E311D8325B}">
            <xm:f>$U$21=Donnees!$A$11</xm:f>
            <x14:dxf>
              <fill>
                <patternFill>
                  <bgColor rgb="FFFFFFCC"/>
                </patternFill>
              </fill>
            </x14:dxf>
          </x14:cfRule>
          <x14:cfRule type="expression" priority="135" id="{492A57D9-915B-4C12-8092-EDFAD867A3A7}">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2EB4046E-433C-4AA7-9C4E-E90F43CD4E7D}">
            <xm:f>Donnees!$C$5</xm:f>
            <x14:dxf>
              <font>
                <color rgb="FF9C0006"/>
              </font>
              <fill>
                <patternFill>
                  <bgColor rgb="FFFFC7CE"/>
                </patternFill>
              </fill>
            </x14:dxf>
          </x14:cfRule>
          <x14:cfRule type="cellIs" priority="133" operator="equal" id="{DB7CF18A-DCF8-4693-B88B-7C6F2A0A88FB}">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35860188-DEA7-4711-8460-5124FC6EE6FA}">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2E1FA388-5306-4949-A297-14E5EB8AF5EB}">
            <xm:f>$U$21=Donnees!$A$11</xm:f>
            <x14:dxf>
              <fill>
                <patternFill>
                  <bgColor rgb="FFFFFFCC"/>
                </patternFill>
              </fill>
            </x14:dxf>
          </x14:cfRule>
          <x14:cfRule type="expression" priority="130" id="{AD8EEFAE-5707-4F91-B34D-E5D74F6CCD70}">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5337FD8A-0C30-497D-B147-F0ED67EFFE1B}">
            <xm:f>Donnees!$C$5</xm:f>
            <x14:dxf>
              <font>
                <color rgb="FF9C0006"/>
              </font>
              <fill>
                <patternFill>
                  <bgColor rgb="FFFFC7CE"/>
                </patternFill>
              </fill>
            </x14:dxf>
          </x14:cfRule>
          <x14:cfRule type="cellIs" priority="128" operator="equal" id="{F5C43AA0-D952-4179-8D5A-8F7CFEB1B204}">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E141D8CB-8468-49D0-8E38-A1F5498FA4D3}">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589F9B74-B3B7-4291-8A03-9C0823B4F63C}">
            <xm:f>$U$21=Donnees!$A$11</xm:f>
            <x14:dxf>
              <fill>
                <patternFill>
                  <bgColor rgb="FFFFFFCC"/>
                </patternFill>
              </fill>
            </x14:dxf>
          </x14:cfRule>
          <x14:cfRule type="expression" priority="125" id="{6E016C7E-99BD-4632-A87B-78ED2F4C8AC2}">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8F5B2F33-E76B-4766-BE51-445ACE391840}">
            <xm:f>Donnees!$C$5</xm:f>
            <x14:dxf>
              <font>
                <color rgb="FF9C0006"/>
              </font>
              <fill>
                <patternFill>
                  <bgColor rgb="FFFFC7CE"/>
                </patternFill>
              </fill>
            </x14:dxf>
          </x14:cfRule>
          <x14:cfRule type="cellIs" priority="123" operator="equal" id="{A1BF8071-DE4E-4CE0-97FC-C77A44F51779}">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8BD074EF-C06E-42A6-9B53-44EE4471F9A9}">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ECD8AAA1-F88E-4CF5-85DA-8E30B687F077}">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A0EE2DF2-C8DA-431C-9D70-C55C35A4E9CA}">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B3440DB3-CE49-4120-A64C-6B8C83F46ECE}">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5F0DC105-C6DB-4D04-8872-EC3160C42851}">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EE97BF29-B8E7-493F-9B84-243354D4960D}">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A1E391FC-2871-455B-A6CA-8D7372247674}">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4336DB65-A11A-493D-8E7E-D3F58204C2EA}">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9269C39F-789C-4684-94BA-A6B990047F96}">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49B53ADE-230D-42C6-837A-5494FAA76D88}">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F3BD5DA9-16A5-4F00-B8AF-801C97DADBA0}">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CE7DA696-F7CE-4371-A572-13EED745A8FE}">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2D9F7943-AB06-427E-9080-8F502F49BCC9}">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8996B3B4-3AE6-4975-9B35-2A2FE00C5487}">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AFA6B58F-B74B-4ACC-9C8B-1E32C430E85B}">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8A8E2FA0-FA45-42B4-93C0-5556CA46E45B}">
            <xm:f>$U$21=Donnees!$A$11</xm:f>
            <x14:dxf>
              <fill>
                <patternFill>
                  <bgColor rgb="FFFFFFCC"/>
                </patternFill>
              </fill>
            </x14:dxf>
          </x14:cfRule>
          <x14:cfRule type="expression" priority="106" id="{FC68EAD1-E366-4600-8171-5822E94AA8F0}">
            <xm:f>$U$21=Donnees!$A$10</xm:f>
            <x14:dxf>
              <fill>
                <patternFill>
                  <bgColor theme="6" tint="0.79998168889431442"/>
                </patternFill>
              </fill>
            </x14:dxf>
          </x14:cfRule>
          <xm:sqref>Q74:BX74</xm:sqref>
        </x14:conditionalFormatting>
        <x14:conditionalFormatting xmlns:xm="http://schemas.microsoft.com/office/excel/2006/main">
          <x14:cfRule type="expression" priority="102" id="{58A7A522-9182-4A29-B705-BABE0F8A0D51}">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B7372C63-2FD1-4DFD-979E-680D2E34D363}">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A59DF6D0-1A51-43F0-81FC-717C57BB0B6C}">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BA1A3D90-25ED-4F2A-B2E1-F44BF5323E71}">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0398691F-6E75-4E95-ACB5-27C238C945E2}">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7B213C89-2FCC-48B9-BA2A-E97E53A4575B}">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F2555015-5A85-4774-8DE2-AD3E9A0E3CC1}">
            <xm:f>Donnees!$C$5</xm:f>
            <x14:dxf>
              <font>
                <color rgb="FF9C0006"/>
              </font>
              <fill>
                <patternFill>
                  <bgColor rgb="FFFFC7CE"/>
                </patternFill>
              </fill>
            </x14:dxf>
          </x14:cfRule>
          <x14:cfRule type="cellIs" priority="100" operator="equal" id="{BC3C2D5E-DEE4-4F57-8987-7A285D4AE9F6}">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7E7EC0FC-EC05-4F0D-ACFB-C0E5E4D0EAA5}">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4B9FD9BD-ADD5-4729-98A2-DF8B4F6123DD}">
            <xm:f>Donnees!$E$4</xm:f>
            <x14:dxf>
              <font>
                <color rgb="FF006100"/>
              </font>
              <fill>
                <patternFill>
                  <bgColor rgb="FFC6EFCE"/>
                </patternFill>
              </fill>
            </x14:dxf>
          </x14:cfRule>
          <x14:cfRule type="cellIs" priority="94" operator="equal" id="{9229B111-8D33-4C46-9DCB-B6878C7382F1}">
            <xm:f>Donnees!$E$5</xm:f>
            <x14:dxf>
              <font>
                <color rgb="FF9C0006"/>
              </font>
              <fill>
                <patternFill>
                  <bgColor rgb="FFFFC7CE"/>
                </patternFill>
              </fill>
            </x14:dxf>
          </x14:cfRule>
          <x14:cfRule type="cellIs" priority="95" operator="equal" id="{86D1C1D7-1BD4-43CE-995B-AFC1A9D8F905}">
            <xm:f>Donnees!$C$5</xm:f>
            <x14:dxf>
              <font>
                <color rgb="FF9C0006"/>
              </font>
              <fill>
                <patternFill>
                  <bgColor rgb="FFFFC7CE"/>
                </patternFill>
              </fill>
            </x14:dxf>
          </x14:cfRule>
          <x14:cfRule type="cellIs" priority="96" operator="equal" id="{72B735F7-B181-4272-AD58-94832BA9A5D1}">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5B15663B-B936-4891-833B-AC89F1EACCFE}">
            <xm:f>Donnees!$E$4</xm:f>
            <x14:dxf>
              <font>
                <color rgb="FF006100"/>
              </font>
              <fill>
                <patternFill>
                  <bgColor rgb="FFC6EFCE"/>
                </patternFill>
              </fill>
            </x14:dxf>
          </x14:cfRule>
          <x14:cfRule type="cellIs" priority="90" operator="equal" id="{167280B3-572F-4519-9E66-18E0508874A4}">
            <xm:f>Donnees!$E$5</xm:f>
            <x14:dxf>
              <font>
                <color rgb="FF9C0006"/>
              </font>
              <fill>
                <patternFill>
                  <bgColor rgb="FFFFC7CE"/>
                </patternFill>
              </fill>
            </x14:dxf>
          </x14:cfRule>
          <x14:cfRule type="cellIs" priority="91" operator="equal" id="{399D0480-D44D-4C93-B93B-52442F381A71}">
            <xm:f>Donnees!$C$5</xm:f>
            <x14:dxf>
              <font>
                <color rgb="FF9C0006"/>
              </font>
              <fill>
                <patternFill>
                  <bgColor rgb="FFFFC7CE"/>
                </patternFill>
              </fill>
            </x14:dxf>
          </x14:cfRule>
          <x14:cfRule type="cellIs" priority="92" operator="equal" id="{28BE6C0E-3341-4480-B0A5-427B1618B446}">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FDC68807-685F-416F-AA38-688ABB018A08}">
            <xm:f>Donnees!$E$4</xm:f>
            <x14:dxf>
              <font>
                <color rgb="FF006100"/>
              </font>
              <fill>
                <patternFill>
                  <bgColor rgb="FFC6EFCE"/>
                </patternFill>
              </fill>
            </x14:dxf>
          </x14:cfRule>
          <x14:cfRule type="cellIs" priority="86" operator="equal" id="{C14281A3-3F36-44BE-BB18-F5C6110D1E6C}">
            <xm:f>Donnees!$E$5</xm:f>
            <x14:dxf>
              <font>
                <color rgb="FF9C0006"/>
              </font>
              <fill>
                <patternFill>
                  <bgColor rgb="FFFFC7CE"/>
                </patternFill>
              </fill>
            </x14:dxf>
          </x14:cfRule>
          <x14:cfRule type="cellIs" priority="87" operator="equal" id="{660AA67A-A88E-4805-B06A-17918C326F32}">
            <xm:f>Donnees!$C$5</xm:f>
            <x14:dxf>
              <font>
                <color rgb="FF9C0006"/>
              </font>
              <fill>
                <patternFill>
                  <bgColor rgb="FFFFC7CE"/>
                </patternFill>
              </fill>
            </x14:dxf>
          </x14:cfRule>
          <x14:cfRule type="cellIs" priority="88" operator="equal" id="{6D0D0C76-7A49-4CCD-81BF-C7C6BEB37A10}">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04E3F857-4003-4E61-9390-F05CD0EEA605}">
            <xm:f>Donnees!$E$4</xm:f>
            <x14:dxf>
              <font>
                <color rgb="FF006100"/>
              </font>
              <fill>
                <patternFill>
                  <bgColor rgb="FFC6EFCE"/>
                </patternFill>
              </fill>
            </x14:dxf>
          </x14:cfRule>
          <x14:cfRule type="cellIs" priority="82" operator="equal" id="{9C42D25D-F9A1-43E8-A317-52889696EEFD}">
            <xm:f>Donnees!$E$5</xm:f>
            <x14:dxf>
              <font>
                <color rgb="FF9C0006"/>
              </font>
              <fill>
                <patternFill>
                  <bgColor rgb="FFFFC7CE"/>
                </patternFill>
              </fill>
            </x14:dxf>
          </x14:cfRule>
          <x14:cfRule type="cellIs" priority="83" operator="equal" id="{B3BBDAD4-AC73-4A1B-A9E1-E23F07406985}">
            <xm:f>Donnees!$C$5</xm:f>
            <x14:dxf>
              <font>
                <color rgb="FF9C0006"/>
              </font>
              <fill>
                <patternFill>
                  <bgColor rgb="FFFFC7CE"/>
                </patternFill>
              </fill>
            </x14:dxf>
          </x14:cfRule>
          <x14:cfRule type="cellIs" priority="84" operator="equal" id="{6B725EF3-8575-4132-A8BD-F2E8950BF110}">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88B3B463-91A4-482F-94E2-E04C3BFDA129}">
            <xm:f>Donnees!$E$4</xm:f>
            <x14:dxf>
              <font>
                <color rgb="FF006100"/>
              </font>
              <fill>
                <patternFill>
                  <bgColor rgb="FFC6EFCE"/>
                </patternFill>
              </fill>
            </x14:dxf>
          </x14:cfRule>
          <x14:cfRule type="cellIs" priority="78" operator="equal" id="{559BAC01-CA0C-437B-94C3-167C8899803F}">
            <xm:f>Donnees!$E$5</xm:f>
            <x14:dxf>
              <font>
                <color rgb="FF9C0006"/>
              </font>
              <fill>
                <patternFill>
                  <bgColor rgb="FFFFC7CE"/>
                </patternFill>
              </fill>
            </x14:dxf>
          </x14:cfRule>
          <x14:cfRule type="cellIs" priority="79" operator="equal" id="{7456DE29-21FD-414B-A500-DD4E047F0ED9}">
            <xm:f>Donnees!$C$5</xm:f>
            <x14:dxf>
              <font>
                <color rgb="FF9C0006"/>
              </font>
              <fill>
                <patternFill>
                  <bgColor rgb="FFFFC7CE"/>
                </patternFill>
              </fill>
            </x14:dxf>
          </x14:cfRule>
          <x14:cfRule type="cellIs" priority="80" operator="equal" id="{CF2EEA0E-AECA-4EC2-8E28-AD098420B382}">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66D7C2D1-858F-4654-A810-EE3A36CDDA21}">
            <xm:f>Donnees!$E$4</xm:f>
            <x14:dxf>
              <font>
                <color rgb="FF006100"/>
              </font>
              <fill>
                <patternFill>
                  <bgColor rgb="FFC6EFCE"/>
                </patternFill>
              </fill>
            </x14:dxf>
          </x14:cfRule>
          <x14:cfRule type="cellIs" priority="74" operator="equal" id="{C9261E8D-0CA3-4914-A267-D0F4A1814D6C}">
            <xm:f>Donnees!$E$5</xm:f>
            <x14:dxf>
              <font>
                <color rgb="FF9C0006"/>
              </font>
              <fill>
                <patternFill>
                  <bgColor rgb="FFFFC7CE"/>
                </patternFill>
              </fill>
            </x14:dxf>
          </x14:cfRule>
          <x14:cfRule type="cellIs" priority="75" operator="equal" id="{2D3534B5-3B51-4994-AFB4-765D12792290}">
            <xm:f>Donnees!$C$5</xm:f>
            <x14:dxf>
              <font>
                <color rgb="FF9C0006"/>
              </font>
              <fill>
                <patternFill>
                  <bgColor rgb="FFFFC7CE"/>
                </patternFill>
              </fill>
            </x14:dxf>
          </x14:cfRule>
          <x14:cfRule type="cellIs" priority="76" operator="equal" id="{56810A4F-190E-4BB2-8F71-D21757D3DF23}">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D7585D02-5EE0-425E-BE86-AE90376E1D43}">
            <xm:f>Donnees!$E$4</xm:f>
            <x14:dxf>
              <font>
                <color rgb="FF006100"/>
              </font>
              <fill>
                <patternFill>
                  <bgColor rgb="FFC6EFCE"/>
                </patternFill>
              </fill>
            </x14:dxf>
          </x14:cfRule>
          <x14:cfRule type="cellIs" priority="70" operator="equal" id="{058439EA-B3CE-4F9B-8B04-9B6056154B0C}">
            <xm:f>Donnees!$E$5</xm:f>
            <x14:dxf>
              <font>
                <color rgb="FF9C0006"/>
              </font>
              <fill>
                <patternFill>
                  <bgColor rgb="FFFFC7CE"/>
                </patternFill>
              </fill>
            </x14:dxf>
          </x14:cfRule>
          <x14:cfRule type="cellIs" priority="71" operator="equal" id="{C4AEB983-ABAE-4B8A-A2C3-C815B7275519}">
            <xm:f>Donnees!$C$5</xm:f>
            <x14:dxf>
              <font>
                <color rgb="FF9C0006"/>
              </font>
              <fill>
                <patternFill>
                  <bgColor rgb="FFFFC7CE"/>
                </patternFill>
              </fill>
            </x14:dxf>
          </x14:cfRule>
          <x14:cfRule type="cellIs" priority="72" operator="equal" id="{F24CCB85-8ED0-46A2-BD99-7886CB7BE008}">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092D8469-E31B-4FAC-8536-591C28F10B28}">
            <xm:f>Donnees!$E$4</xm:f>
            <x14:dxf>
              <font>
                <color rgb="FF006100"/>
              </font>
              <fill>
                <patternFill>
                  <bgColor rgb="FFC6EFCE"/>
                </patternFill>
              </fill>
            </x14:dxf>
          </x14:cfRule>
          <x14:cfRule type="cellIs" priority="66" operator="equal" id="{D459A0E5-E87A-4EA9-92F2-D19FE153BCB6}">
            <xm:f>Donnees!$E$5</xm:f>
            <x14:dxf>
              <font>
                <color rgb="FF9C0006"/>
              </font>
              <fill>
                <patternFill>
                  <bgColor rgb="FFFFC7CE"/>
                </patternFill>
              </fill>
            </x14:dxf>
          </x14:cfRule>
          <x14:cfRule type="cellIs" priority="67" operator="equal" id="{F115FEEF-9840-4A1A-A0BD-C10C22EBAA15}">
            <xm:f>Donnees!$C$5</xm:f>
            <x14:dxf>
              <font>
                <color rgb="FF9C0006"/>
              </font>
              <fill>
                <patternFill>
                  <bgColor rgb="FFFFC7CE"/>
                </patternFill>
              </fill>
            </x14:dxf>
          </x14:cfRule>
          <x14:cfRule type="cellIs" priority="68" operator="equal" id="{D928B036-6F9F-4DC0-B0FD-234B7DD0BFD4}">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B40CE261-580C-4D03-B1CA-443D1B07E610}">
            <xm:f>Donnees!$E$4</xm:f>
            <x14:dxf>
              <font>
                <color rgb="FF006100"/>
              </font>
              <fill>
                <patternFill>
                  <bgColor rgb="FFC6EFCE"/>
                </patternFill>
              </fill>
            </x14:dxf>
          </x14:cfRule>
          <x14:cfRule type="cellIs" priority="62" operator="equal" id="{FB22B212-1BF8-4E76-9947-4DAC3F3DF665}">
            <xm:f>Donnees!$E$5</xm:f>
            <x14:dxf>
              <font>
                <color rgb="FF9C0006"/>
              </font>
              <fill>
                <patternFill>
                  <bgColor rgb="FFFFC7CE"/>
                </patternFill>
              </fill>
            </x14:dxf>
          </x14:cfRule>
          <x14:cfRule type="cellIs" priority="63" operator="equal" id="{5F7179D7-51FC-4DBC-B1A4-EB4217C7C939}">
            <xm:f>Donnees!$C$5</xm:f>
            <x14:dxf>
              <font>
                <color rgb="FF9C0006"/>
              </font>
              <fill>
                <patternFill>
                  <bgColor rgb="FFFFC7CE"/>
                </patternFill>
              </fill>
            </x14:dxf>
          </x14:cfRule>
          <x14:cfRule type="cellIs" priority="64" operator="equal" id="{2381FA7D-CD21-406E-B985-6AC6F0C94FBF}">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C0599FF3-A76D-4DB9-842D-4AE3803AB92B}">
            <xm:f>Donnees!$E$4</xm:f>
            <x14:dxf>
              <font>
                <color rgb="FF006100"/>
              </font>
              <fill>
                <patternFill>
                  <bgColor rgb="FFC6EFCE"/>
                </patternFill>
              </fill>
            </x14:dxf>
          </x14:cfRule>
          <x14:cfRule type="cellIs" priority="58" operator="equal" id="{01D22477-7B75-4FEE-BE2A-36C8494197FE}">
            <xm:f>Donnees!$E$5</xm:f>
            <x14:dxf>
              <font>
                <color rgb="FF9C0006"/>
              </font>
              <fill>
                <patternFill>
                  <bgColor rgb="FFFFC7CE"/>
                </patternFill>
              </fill>
            </x14:dxf>
          </x14:cfRule>
          <x14:cfRule type="cellIs" priority="59" operator="equal" id="{0B184D03-003A-4437-B869-7892E8977765}">
            <xm:f>Donnees!$C$5</xm:f>
            <x14:dxf>
              <font>
                <color rgb="FF9C0006"/>
              </font>
              <fill>
                <patternFill>
                  <bgColor rgb="FFFFC7CE"/>
                </patternFill>
              </fill>
            </x14:dxf>
          </x14:cfRule>
          <x14:cfRule type="cellIs" priority="60" operator="equal" id="{2D649B32-58FE-4965-A886-A1F525283ECB}">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5C389B61-3E07-43D9-9978-0BF8DAC6CA97}">
            <xm:f>Donnees!$E$4</xm:f>
            <x14:dxf>
              <font>
                <color rgb="FF006100"/>
              </font>
              <fill>
                <patternFill>
                  <bgColor rgb="FFC6EFCE"/>
                </patternFill>
              </fill>
            </x14:dxf>
          </x14:cfRule>
          <x14:cfRule type="cellIs" priority="54" operator="equal" id="{60FAAC1D-9AFD-4E5B-92BF-C02170ECA02F}">
            <xm:f>Donnees!$E$5</xm:f>
            <x14:dxf>
              <font>
                <color rgb="FF9C0006"/>
              </font>
              <fill>
                <patternFill>
                  <bgColor rgb="FFFFC7CE"/>
                </patternFill>
              </fill>
            </x14:dxf>
          </x14:cfRule>
          <x14:cfRule type="cellIs" priority="55" operator="equal" id="{2D5E5CCF-17D9-4C3B-A331-F13A0D8BA5AC}">
            <xm:f>Donnees!$C$5</xm:f>
            <x14:dxf>
              <font>
                <color rgb="FF9C0006"/>
              </font>
              <fill>
                <patternFill>
                  <bgColor rgb="FFFFC7CE"/>
                </patternFill>
              </fill>
            </x14:dxf>
          </x14:cfRule>
          <x14:cfRule type="cellIs" priority="56" operator="equal" id="{74A2AB14-3D4E-44B0-A808-27C7B7407B2B}">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E040544C-92E5-4E22-81A4-2E6291E54FFA}">
            <xm:f>Donnees!$E$4</xm:f>
            <x14:dxf>
              <font>
                <color rgb="FF006100"/>
              </font>
              <fill>
                <patternFill>
                  <bgColor rgb="FFC6EFCE"/>
                </patternFill>
              </fill>
            </x14:dxf>
          </x14:cfRule>
          <x14:cfRule type="cellIs" priority="50" operator="equal" id="{7AAA2D4E-92BA-470F-9E36-FFE12299F1A8}">
            <xm:f>Donnees!$E$5</xm:f>
            <x14:dxf>
              <font>
                <color rgb="FF9C0006"/>
              </font>
              <fill>
                <patternFill>
                  <bgColor rgb="FFFFC7CE"/>
                </patternFill>
              </fill>
            </x14:dxf>
          </x14:cfRule>
          <x14:cfRule type="cellIs" priority="51" operator="equal" id="{B663CE23-116B-414B-A7B3-AC5F0B74138B}">
            <xm:f>Donnees!$C$5</xm:f>
            <x14:dxf>
              <font>
                <color rgb="FF9C0006"/>
              </font>
              <fill>
                <patternFill>
                  <bgColor rgb="FFFFC7CE"/>
                </patternFill>
              </fill>
            </x14:dxf>
          </x14:cfRule>
          <x14:cfRule type="cellIs" priority="52" operator="equal" id="{49998F72-DAEF-4C3F-BB98-E7B2B6EDEE99}">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FA0D2DD3-6BF4-4895-9F5E-35466515EA14}">
            <xm:f>Donnees!$E$4</xm:f>
            <x14:dxf>
              <font>
                <color rgb="FF006100"/>
              </font>
              <fill>
                <patternFill>
                  <bgColor rgb="FFC6EFCE"/>
                </patternFill>
              </fill>
            </x14:dxf>
          </x14:cfRule>
          <x14:cfRule type="cellIs" priority="46" operator="equal" id="{D421CF68-455A-496F-A7F9-C00A92DBEF7B}">
            <xm:f>Donnees!$E$5</xm:f>
            <x14:dxf>
              <font>
                <color rgb="FF9C0006"/>
              </font>
              <fill>
                <patternFill>
                  <bgColor rgb="FFFFC7CE"/>
                </patternFill>
              </fill>
            </x14:dxf>
          </x14:cfRule>
          <x14:cfRule type="cellIs" priority="47" operator="equal" id="{B9661BE6-F7DD-46E5-832B-C7EA0E7C8A7B}">
            <xm:f>Donnees!$C$5</xm:f>
            <x14:dxf>
              <font>
                <color rgb="FF9C0006"/>
              </font>
              <fill>
                <patternFill>
                  <bgColor rgb="FFFFC7CE"/>
                </patternFill>
              </fill>
            </x14:dxf>
          </x14:cfRule>
          <x14:cfRule type="cellIs" priority="48" operator="equal" id="{9CC0C22E-DFC0-4D22-809C-A141BB8FE854}">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5295ED66-3E04-482C-AA10-742D576EA5DC}">
            <xm:f>Donnees!$E$4</xm:f>
            <x14:dxf>
              <font>
                <color rgb="FF006100"/>
              </font>
              <fill>
                <patternFill>
                  <bgColor rgb="FFC6EFCE"/>
                </patternFill>
              </fill>
            </x14:dxf>
          </x14:cfRule>
          <x14:cfRule type="cellIs" priority="42" operator="equal" id="{F5145DF8-CDF9-49A5-BFE1-A7EC42785A8B}">
            <xm:f>Donnees!$E$5</xm:f>
            <x14:dxf>
              <font>
                <color rgb="FF9C0006"/>
              </font>
              <fill>
                <patternFill>
                  <bgColor rgb="FFFFC7CE"/>
                </patternFill>
              </fill>
            </x14:dxf>
          </x14:cfRule>
          <x14:cfRule type="cellIs" priority="43" operator="equal" id="{078529FA-0203-4B78-8CC1-CFB4A7A11074}">
            <xm:f>Donnees!$C$5</xm:f>
            <x14:dxf>
              <font>
                <color rgb="FF9C0006"/>
              </font>
              <fill>
                <patternFill>
                  <bgColor rgb="FFFFC7CE"/>
                </patternFill>
              </fill>
            </x14:dxf>
          </x14:cfRule>
          <x14:cfRule type="cellIs" priority="44" operator="equal" id="{9C7961D1-7FEC-4C39-B5E8-F0A09597B52E}">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8B56A8F8-E7AC-426A-A268-BB875000C144}">
            <xm:f>Donnees!$E$4</xm:f>
            <x14:dxf>
              <font>
                <color rgb="FF006100"/>
              </font>
              <fill>
                <patternFill>
                  <bgColor rgb="FFC6EFCE"/>
                </patternFill>
              </fill>
            </x14:dxf>
          </x14:cfRule>
          <x14:cfRule type="cellIs" priority="38" operator="equal" id="{ABCF2CA5-9293-4E23-B172-D3AEE26EE18D}">
            <xm:f>Donnees!$E$5</xm:f>
            <x14:dxf>
              <font>
                <color rgb="FF9C0006"/>
              </font>
              <fill>
                <patternFill>
                  <bgColor rgb="FFFFC7CE"/>
                </patternFill>
              </fill>
            </x14:dxf>
          </x14:cfRule>
          <x14:cfRule type="cellIs" priority="39" operator="equal" id="{7EC3F216-A271-4DCB-8CB3-0DBED85E7127}">
            <xm:f>Donnees!$C$5</xm:f>
            <x14:dxf>
              <font>
                <color rgb="FF9C0006"/>
              </font>
              <fill>
                <patternFill>
                  <bgColor rgb="FFFFC7CE"/>
                </patternFill>
              </fill>
            </x14:dxf>
          </x14:cfRule>
          <x14:cfRule type="cellIs" priority="40" operator="equal" id="{1B0C1A16-E147-4891-BD25-00FAD7F01038}">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5AA186AA-D348-47C1-9C8D-71520108F287}">
            <xm:f>Donnees!$E$4</xm:f>
            <x14:dxf>
              <font>
                <color rgb="FF006100"/>
              </font>
              <fill>
                <patternFill>
                  <bgColor rgb="FFC6EFCE"/>
                </patternFill>
              </fill>
            </x14:dxf>
          </x14:cfRule>
          <x14:cfRule type="cellIs" priority="34" operator="equal" id="{CBCE54DE-CDD4-4D7D-BFC7-5FDC61A38421}">
            <xm:f>Donnees!$E$5</xm:f>
            <x14:dxf>
              <font>
                <color rgb="FF9C0006"/>
              </font>
              <fill>
                <patternFill>
                  <bgColor rgb="FFFFC7CE"/>
                </patternFill>
              </fill>
            </x14:dxf>
          </x14:cfRule>
          <x14:cfRule type="cellIs" priority="35" operator="equal" id="{428C00E7-382B-4E4D-8317-BFABEBAEAD13}">
            <xm:f>Donnees!$C$5</xm:f>
            <x14:dxf>
              <font>
                <color rgb="FF9C0006"/>
              </font>
              <fill>
                <patternFill>
                  <bgColor rgb="FFFFC7CE"/>
                </patternFill>
              </fill>
            </x14:dxf>
          </x14:cfRule>
          <x14:cfRule type="cellIs" priority="36" operator="equal" id="{D4FD006D-E78E-4A28-A1C5-27C4B5DDDA77}">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C3358B87-1BBA-48F7-A073-0FF8BB0D9FA0}">
            <xm:f>Donnees!$E$4</xm:f>
            <x14:dxf>
              <font>
                <color rgb="FF006100"/>
              </font>
              <fill>
                <patternFill>
                  <bgColor rgb="FFC6EFCE"/>
                </patternFill>
              </fill>
            </x14:dxf>
          </x14:cfRule>
          <x14:cfRule type="cellIs" priority="30" operator="equal" id="{EBA09E35-99B6-4616-BBE8-72CC57259F8B}">
            <xm:f>Donnees!$E$5</xm:f>
            <x14:dxf>
              <font>
                <color rgb="FF9C0006"/>
              </font>
              <fill>
                <patternFill>
                  <bgColor rgb="FFFFC7CE"/>
                </patternFill>
              </fill>
            </x14:dxf>
          </x14:cfRule>
          <x14:cfRule type="cellIs" priority="31" operator="equal" id="{326D4B61-238C-4774-82A8-EC68863CEAB8}">
            <xm:f>Donnees!$C$5</xm:f>
            <x14:dxf>
              <font>
                <color rgb="FF9C0006"/>
              </font>
              <fill>
                <patternFill>
                  <bgColor rgb="FFFFC7CE"/>
                </patternFill>
              </fill>
            </x14:dxf>
          </x14:cfRule>
          <x14:cfRule type="cellIs" priority="32" operator="equal" id="{A3D5784F-D2E0-4573-9960-305F7EDD90C7}">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671D05B5-6F7A-4F46-81F8-ECE8B4D8066C}">
            <xm:f>Donnees!$E$4</xm:f>
            <x14:dxf>
              <font>
                <color rgb="FF006100"/>
              </font>
              <fill>
                <patternFill>
                  <bgColor rgb="FFC6EFCE"/>
                </patternFill>
              </fill>
            </x14:dxf>
          </x14:cfRule>
          <x14:cfRule type="cellIs" priority="26" operator="equal" id="{4121E911-4DFF-4088-B467-F68F1E3DB999}">
            <xm:f>Donnees!$E$5</xm:f>
            <x14:dxf>
              <font>
                <color rgb="FF9C0006"/>
              </font>
              <fill>
                <patternFill>
                  <bgColor rgb="FFFFC7CE"/>
                </patternFill>
              </fill>
            </x14:dxf>
          </x14:cfRule>
          <x14:cfRule type="cellIs" priority="27" operator="equal" id="{BD1D0990-6E85-4421-BD5C-6D11237893BB}">
            <xm:f>Donnees!$C$5</xm:f>
            <x14:dxf>
              <font>
                <color rgb="FF9C0006"/>
              </font>
              <fill>
                <patternFill>
                  <bgColor rgb="FFFFC7CE"/>
                </patternFill>
              </fill>
            </x14:dxf>
          </x14:cfRule>
          <x14:cfRule type="cellIs" priority="28" operator="equal" id="{D1F6BA35-0B5A-4FA4-B22B-9374F7A7F330}">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94302B5C-3E72-4C80-A668-D9B20BDB6FD3}">
            <xm:f>Donnees!$E$4</xm:f>
            <x14:dxf>
              <font>
                <color rgb="FF006100"/>
              </font>
              <fill>
                <patternFill>
                  <bgColor rgb="FFC6EFCE"/>
                </patternFill>
              </fill>
            </x14:dxf>
          </x14:cfRule>
          <x14:cfRule type="cellIs" priority="22" operator="equal" id="{FC2DC51B-CC14-4090-A01C-6E808993A1FF}">
            <xm:f>Donnees!$E$5</xm:f>
            <x14:dxf>
              <font>
                <color rgb="FF9C0006"/>
              </font>
              <fill>
                <patternFill>
                  <bgColor rgb="FFFFC7CE"/>
                </patternFill>
              </fill>
            </x14:dxf>
          </x14:cfRule>
          <x14:cfRule type="cellIs" priority="23" operator="equal" id="{A8019CBB-AF97-44C3-B7B8-96FF2AF75CD0}">
            <xm:f>Donnees!$C$5</xm:f>
            <x14:dxf>
              <font>
                <color rgb="FF9C0006"/>
              </font>
              <fill>
                <patternFill>
                  <bgColor rgb="FFFFC7CE"/>
                </patternFill>
              </fill>
            </x14:dxf>
          </x14:cfRule>
          <x14:cfRule type="cellIs" priority="24" operator="equal" id="{E4783B31-37EF-4DB3-8C10-08D2209D21DB}">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BF2E3C3B-29F3-47AF-A55D-DBCD9927B715}">
            <xm:f>Donnees!$E$4</xm:f>
            <x14:dxf>
              <font>
                <color rgb="FF006100"/>
              </font>
              <fill>
                <patternFill>
                  <bgColor rgb="FFC6EFCE"/>
                </patternFill>
              </fill>
            </x14:dxf>
          </x14:cfRule>
          <x14:cfRule type="cellIs" priority="18" operator="equal" id="{529A4919-0854-4F02-A038-DDEE65586505}">
            <xm:f>Donnees!$E$5</xm:f>
            <x14:dxf>
              <font>
                <color rgb="FF9C0006"/>
              </font>
              <fill>
                <patternFill>
                  <bgColor rgb="FFFFC7CE"/>
                </patternFill>
              </fill>
            </x14:dxf>
          </x14:cfRule>
          <x14:cfRule type="cellIs" priority="19" operator="equal" id="{F4069B7C-22DE-4EBA-B42C-04063AB84FCE}">
            <xm:f>Donnees!$C$5</xm:f>
            <x14:dxf>
              <font>
                <color rgb="FF9C0006"/>
              </font>
              <fill>
                <patternFill>
                  <bgColor rgb="FFFFC7CE"/>
                </patternFill>
              </fill>
            </x14:dxf>
          </x14:cfRule>
          <x14:cfRule type="cellIs" priority="20" operator="equal" id="{56CE0D08-EEF5-4819-A45D-C9C7B847B142}">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ADD50C3E-5651-4AF0-8032-251462A502F3}">
            <xm:f>Donnees!$E$4</xm:f>
            <x14:dxf>
              <font>
                <color rgb="FF006100"/>
              </font>
              <fill>
                <patternFill>
                  <bgColor rgb="FFC6EFCE"/>
                </patternFill>
              </fill>
            </x14:dxf>
          </x14:cfRule>
          <x14:cfRule type="cellIs" priority="14" operator="equal" id="{15606100-2288-4EF3-AA17-BBCF3ED7B925}">
            <xm:f>Donnees!$E$5</xm:f>
            <x14:dxf>
              <font>
                <color rgb="FF9C0006"/>
              </font>
              <fill>
                <patternFill>
                  <bgColor rgb="FFFFC7CE"/>
                </patternFill>
              </fill>
            </x14:dxf>
          </x14:cfRule>
          <x14:cfRule type="cellIs" priority="15" operator="equal" id="{9FCC6AFE-5E70-496D-84AD-A326BE92FE78}">
            <xm:f>Donnees!$C$5</xm:f>
            <x14:dxf>
              <font>
                <color rgb="FF9C0006"/>
              </font>
              <fill>
                <patternFill>
                  <bgColor rgb="FFFFC7CE"/>
                </patternFill>
              </fill>
            </x14:dxf>
          </x14:cfRule>
          <x14:cfRule type="cellIs" priority="16" operator="equal" id="{E50FD0FC-9168-4333-AF2C-A8835901A446}">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13DF597F-C477-456A-ABB2-759151730C3C}">
            <xm:f>Donnees!$E$4</xm:f>
            <x14:dxf>
              <font>
                <color rgb="FF006100"/>
              </font>
              <fill>
                <patternFill>
                  <bgColor rgb="FFC6EFCE"/>
                </patternFill>
              </fill>
            </x14:dxf>
          </x14:cfRule>
          <x14:cfRule type="cellIs" priority="10" operator="equal" id="{E018BF9D-8E53-4650-822C-4922BCDFE6B2}">
            <xm:f>Donnees!$E$5</xm:f>
            <x14:dxf>
              <font>
                <color rgb="FF9C0006"/>
              </font>
              <fill>
                <patternFill>
                  <bgColor rgb="FFFFC7CE"/>
                </patternFill>
              </fill>
            </x14:dxf>
          </x14:cfRule>
          <x14:cfRule type="cellIs" priority="11" operator="equal" id="{6ADB1D53-F0FD-45A0-A343-C819754845AD}">
            <xm:f>Donnees!$C$5</xm:f>
            <x14:dxf>
              <font>
                <color rgb="FF9C0006"/>
              </font>
              <fill>
                <patternFill>
                  <bgColor rgb="FFFFC7CE"/>
                </patternFill>
              </fill>
            </x14:dxf>
          </x14:cfRule>
          <x14:cfRule type="cellIs" priority="12" operator="equal" id="{94313AFF-32AA-4E69-A995-9797E77F342E}">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3F2AE87A-B940-45CF-A081-923618FE4EC5}">
            <xm:f>Donnees!$E$4</xm:f>
            <x14:dxf>
              <font>
                <color rgb="FF006100"/>
              </font>
              <fill>
                <patternFill>
                  <bgColor rgb="FFC6EFCE"/>
                </patternFill>
              </fill>
            </x14:dxf>
          </x14:cfRule>
          <x14:cfRule type="cellIs" priority="6" operator="equal" id="{D19A1E50-D353-47C3-9362-F07DD2E8AA59}">
            <xm:f>Donnees!$E$5</xm:f>
            <x14:dxf>
              <font>
                <color rgb="FF9C0006"/>
              </font>
              <fill>
                <patternFill>
                  <bgColor rgb="FFFFC7CE"/>
                </patternFill>
              </fill>
            </x14:dxf>
          </x14:cfRule>
          <x14:cfRule type="cellIs" priority="7" operator="equal" id="{CB4BE0C5-A588-48E1-92AF-11DFF183D240}">
            <xm:f>Donnees!$C$5</xm:f>
            <x14:dxf>
              <font>
                <color rgb="FF9C0006"/>
              </font>
              <fill>
                <patternFill>
                  <bgColor rgb="FFFFC7CE"/>
                </patternFill>
              </fill>
            </x14:dxf>
          </x14:cfRule>
          <x14:cfRule type="cellIs" priority="8" operator="equal" id="{56E76427-70E1-40AE-92BE-0190BF936BCF}">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F5E1827F-29B9-48A9-B252-806641057B03}">
            <xm:f>Donnees!$E$4</xm:f>
            <x14:dxf>
              <font>
                <color rgb="FF006100"/>
              </font>
              <fill>
                <patternFill>
                  <bgColor rgb="FFC6EFCE"/>
                </patternFill>
              </fill>
            </x14:dxf>
          </x14:cfRule>
          <x14:cfRule type="cellIs" priority="2" operator="equal" id="{8563ACAE-12C5-4A1F-A3E8-B5C7DD42B63E}">
            <xm:f>Donnees!$E$5</xm:f>
            <x14:dxf>
              <font>
                <color rgb="FF9C0006"/>
              </font>
              <fill>
                <patternFill>
                  <bgColor rgb="FFFFC7CE"/>
                </patternFill>
              </fill>
            </x14:dxf>
          </x14:cfRule>
          <x14:cfRule type="cellIs" priority="3" operator="equal" id="{B39DCF54-9CC5-4ADC-83A3-1801708ADCB4}">
            <xm:f>Donnees!$C$5</xm:f>
            <x14:dxf>
              <font>
                <color rgb="FF9C0006"/>
              </font>
              <fill>
                <patternFill>
                  <bgColor rgb="FFFFC7CE"/>
                </patternFill>
              </fill>
            </x14:dxf>
          </x14:cfRule>
          <x14:cfRule type="cellIs" priority="4" operator="equal" id="{2E0BAD46-9AD6-4D39-8C71-23E6FD43941B}">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A7846B0-927E-4A25-87BD-4DD5619BABE4}">
          <x14:formula1>
            <xm:f>OFFSET(Personnel!D$21,0,0,COUNTA(Personnel!D$21:D$70))</xm:f>
          </x14:formula1>
          <xm:sqref>P34:P53</xm:sqref>
        </x14:dataValidation>
        <x14:dataValidation type="list" allowBlank="1" showInputMessage="1" showErrorMessage="1" xr:uid="{A9651818-A308-40D2-B019-57FB3EE8C1B6}">
          <x14:formula1>
            <xm:f>Donnees!$A$10:$A$11</xm:f>
          </x14:formula1>
          <xm:sqref>U21:AH21</xm:sqref>
        </x14:dataValidation>
        <x14:dataValidation type="list" allowBlank="1" showInputMessage="1" showErrorMessage="1" xr:uid="{5067F3AF-DF6E-4B2F-8DC7-99AF2BD6857B}">
          <x14:formula1>
            <xm:f>IF($U$21=Donnees!$A$10,Donnees!$A$16:$A$18,IF($U$21=Donnees!$A$11,Donnees!$A$23:$A$25,Donnees!$A$12))</xm:f>
          </x14:formula1>
          <xm:sqref>U23:AH23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2">
    <tabColor theme="7" tint="0.79998168889431442"/>
    <pageSetUpPr fitToPage="1"/>
  </sheetPr>
  <dimension ref="A2:EL176"/>
  <sheetViews>
    <sheetView showGridLines="0" showZeros="0" topLeftCell="BI1" zoomScale="85" zoomScaleNormal="85" zoomScaleSheetLayoutView="70" zoomScalePageLayoutView="70" workbookViewId="0">
      <selection activeCell="BU17" sqref="BU17"/>
    </sheetView>
  </sheetViews>
  <sheetFormatPr baseColWidth="10" defaultColWidth="11.42578125" defaultRowHeight="12.75" x14ac:dyDescent="0.2"/>
  <cols>
    <col min="1" max="60" width="6.28515625" style="565" hidden="1" customWidth="1"/>
    <col min="61" max="61" width="3.7109375" style="565" customWidth="1"/>
    <col min="62" max="62" width="8.7109375" style="562" customWidth="1"/>
    <col min="63" max="63" width="27" style="565" customWidth="1"/>
    <col min="64" max="64" width="10.85546875" style="565" customWidth="1"/>
    <col min="65" max="65" width="10.140625" style="565" customWidth="1"/>
    <col min="66" max="70" width="9.42578125" style="565" customWidth="1"/>
    <col min="71" max="71" width="10" style="565" customWidth="1"/>
    <col min="72" max="80" width="9.42578125" style="565" customWidth="1"/>
    <col min="81" max="81" width="17.140625" style="565" customWidth="1"/>
    <col min="82" max="82" width="10.140625" style="565" customWidth="1"/>
    <col min="83" max="83" width="20.140625" style="565" customWidth="1"/>
    <col min="84" max="84" width="2" style="561" customWidth="1"/>
    <col min="85" max="85" width="105.7109375" style="563" customWidth="1"/>
    <col min="86" max="86" width="23.140625" style="565" customWidth="1"/>
    <col min="87" max="87" width="15.7109375" style="565" customWidth="1"/>
    <col min="88" max="16384" width="11.42578125" style="565"/>
  </cols>
  <sheetData>
    <row r="2" spans="1:142" ht="15" customHeight="1" x14ac:dyDescent="0.35">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561"/>
      <c r="BJ2" s="413"/>
      <c r="BK2" s="1307"/>
      <c r="BL2" s="1307"/>
      <c r="BM2" s="414"/>
      <c r="BN2" s="415"/>
      <c r="BO2" s="416"/>
      <c r="BP2" s="416"/>
      <c r="BQ2" s="416"/>
      <c r="BR2" s="416"/>
      <c r="BS2" s="416"/>
      <c r="BT2" s="416"/>
      <c r="BU2" s="416"/>
      <c r="BV2" s="416"/>
      <c r="BW2" s="416"/>
      <c r="BX2" s="416"/>
      <c r="BY2" s="416"/>
      <c r="BZ2" s="416"/>
      <c r="CA2" s="416"/>
      <c r="CB2" s="416"/>
      <c r="CC2" s="416"/>
      <c r="CD2" s="416"/>
      <c r="CE2" s="416"/>
      <c r="CF2" s="283"/>
      <c r="CG2" s="1308" t="s">
        <v>213</v>
      </c>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11"/>
      <c r="DR2" s="97"/>
      <c r="DS2" s="97"/>
      <c r="DT2" s="97"/>
      <c r="DU2" s="97"/>
      <c r="DV2" s="97"/>
      <c r="DW2" s="97"/>
      <c r="DX2" s="97"/>
      <c r="DY2" s="21"/>
      <c r="DZ2" s="21"/>
      <c r="EA2" s="21"/>
      <c r="EB2" s="21"/>
      <c r="EC2" s="21"/>
      <c r="ED2" s="21"/>
      <c r="EE2" s="21"/>
      <c r="EF2" s="21"/>
      <c r="EG2" s="21"/>
      <c r="EH2" s="21"/>
      <c r="EI2" s="17"/>
      <c r="EJ2" s="23"/>
      <c r="EK2" s="23"/>
      <c r="EL2" s="24"/>
    </row>
    <row r="3" spans="1:142" ht="15" customHeight="1" x14ac:dyDescent="0.25">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561"/>
      <c r="BJ3" s="413"/>
      <c r="BK3" s="1310" t="s">
        <v>161</v>
      </c>
      <c r="BL3" s="1310"/>
      <c r="BM3" s="417"/>
      <c r="BN3" s="415"/>
      <c r="BO3" s="416"/>
      <c r="BP3" s="416"/>
      <c r="BQ3" s="416"/>
      <c r="BR3" s="416"/>
      <c r="BS3" s="416"/>
      <c r="BT3" s="416"/>
      <c r="BU3" s="416"/>
      <c r="BV3" s="416"/>
      <c r="BW3" s="416"/>
      <c r="BX3" s="416"/>
      <c r="BY3" s="416"/>
      <c r="BZ3" s="416"/>
      <c r="CA3" s="1312" t="s">
        <v>274</v>
      </c>
      <c r="CB3" s="1312"/>
      <c r="CC3" s="1312"/>
      <c r="CD3" s="1312"/>
      <c r="CE3" s="1312"/>
      <c r="CF3" s="536"/>
      <c r="CG3" s="1309"/>
      <c r="CJ3" s="97"/>
      <c r="CK3" s="97"/>
      <c r="CL3" s="97"/>
      <c r="CM3" s="97"/>
      <c r="CN3" s="97"/>
      <c r="CO3" s="97"/>
      <c r="CP3" s="97"/>
      <c r="CQ3" s="97"/>
      <c r="CR3" s="97"/>
      <c r="CS3" s="97"/>
      <c r="CT3" s="97"/>
      <c r="CU3" s="97"/>
      <c r="CV3" s="97"/>
      <c r="CW3" s="97"/>
      <c r="CX3" s="97"/>
      <c r="CY3" s="97"/>
      <c r="CZ3" s="97"/>
      <c r="DA3" s="97"/>
      <c r="DB3" s="97"/>
      <c r="DC3" s="97"/>
      <c r="DD3" s="11"/>
      <c r="DE3" s="11"/>
      <c r="DF3" s="11"/>
      <c r="DG3" s="11"/>
      <c r="DH3" s="11"/>
      <c r="DI3" s="11"/>
      <c r="DJ3" s="97"/>
      <c r="DK3" s="97"/>
      <c r="DL3" s="97"/>
      <c r="DM3" s="97"/>
      <c r="DN3" s="97"/>
      <c r="DO3" s="97"/>
      <c r="DP3" s="97"/>
      <c r="DQ3" s="97"/>
      <c r="DR3" s="97"/>
      <c r="DS3" s="97"/>
      <c r="DT3" s="97"/>
      <c r="DU3" s="97"/>
      <c r="DV3" s="97"/>
      <c r="DW3" s="97"/>
      <c r="DX3" s="97"/>
      <c r="DY3" s="21"/>
      <c r="DZ3" s="21"/>
      <c r="EA3" s="21"/>
      <c r="EB3" s="21"/>
      <c r="EC3" s="21"/>
      <c r="ED3" s="21"/>
      <c r="EE3" s="21"/>
      <c r="EF3" s="21"/>
      <c r="EG3" s="21"/>
      <c r="EH3" s="21"/>
      <c r="EI3" s="17"/>
      <c r="EJ3" s="23"/>
      <c r="EK3" s="23"/>
      <c r="EL3" s="23"/>
    </row>
    <row r="4" spans="1:142" ht="15" customHeight="1" x14ac:dyDescent="0.25">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561"/>
      <c r="BJ4" s="413"/>
      <c r="BK4" s="1310" t="s">
        <v>132</v>
      </c>
      <c r="BL4" s="1310"/>
      <c r="BM4" s="417"/>
      <c r="BN4" s="415"/>
      <c r="BO4" s="416"/>
      <c r="BP4" s="416"/>
      <c r="BQ4" s="416"/>
      <c r="BR4" s="416"/>
      <c r="BS4" s="416"/>
      <c r="BT4" s="416"/>
      <c r="BU4" s="416"/>
      <c r="BV4" s="416"/>
      <c r="BW4" s="416"/>
      <c r="BX4" s="416"/>
      <c r="BY4" s="416"/>
      <c r="BZ4" s="416"/>
      <c r="CA4" s="1312"/>
      <c r="CB4" s="1312"/>
      <c r="CC4" s="1312"/>
      <c r="CD4" s="1312"/>
      <c r="CE4" s="1312"/>
      <c r="CF4" s="283"/>
      <c r="CG4" s="1309"/>
      <c r="CJ4" s="97"/>
      <c r="CK4" s="97"/>
      <c r="CL4" s="97"/>
      <c r="CM4" s="97"/>
      <c r="CN4" s="97"/>
      <c r="CO4" s="97"/>
      <c r="CP4" s="97"/>
      <c r="CQ4" s="97"/>
      <c r="CR4" s="97"/>
      <c r="CS4" s="97"/>
      <c r="CT4" s="97"/>
      <c r="CU4" s="97"/>
      <c r="CV4" s="97"/>
      <c r="CW4" s="97"/>
      <c r="CX4" s="97"/>
      <c r="CY4" s="97"/>
      <c r="CZ4" s="97"/>
      <c r="DA4" s="97"/>
      <c r="DB4" s="97"/>
      <c r="DC4" s="97"/>
      <c r="DD4" s="11"/>
      <c r="DE4" s="11"/>
      <c r="DF4" s="11"/>
      <c r="DG4" s="11"/>
      <c r="DH4" s="11"/>
      <c r="DI4" s="11"/>
      <c r="DJ4" s="97"/>
      <c r="DK4" s="97"/>
      <c r="DL4" s="97"/>
      <c r="DM4" s="97"/>
      <c r="DN4" s="97"/>
      <c r="DO4" s="97"/>
      <c r="DP4" s="97"/>
      <c r="DQ4" s="97"/>
      <c r="DR4" s="97"/>
      <c r="DS4" s="97"/>
      <c r="DT4" s="97"/>
      <c r="DU4" s="97"/>
      <c r="DV4" s="97"/>
      <c r="DW4" s="97"/>
      <c r="DX4" s="97"/>
      <c r="DY4" s="21"/>
      <c r="DZ4" s="21"/>
      <c r="EA4" s="21"/>
      <c r="EB4" s="21"/>
      <c r="EC4" s="21"/>
      <c r="ED4" s="21"/>
      <c r="EE4" s="21"/>
      <c r="EF4" s="21"/>
      <c r="EG4" s="21"/>
      <c r="EH4" s="21"/>
      <c r="EI4" s="17"/>
      <c r="EJ4" s="23"/>
      <c r="EK4" s="23"/>
      <c r="EL4" s="23"/>
    </row>
    <row r="5" spans="1:142" ht="15" customHeight="1" x14ac:dyDescent="0.3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561"/>
      <c r="BJ5" s="413"/>
      <c r="BK5" s="1310"/>
      <c r="BL5" s="1310"/>
      <c r="BM5" s="414"/>
      <c r="BN5" s="415"/>
      <c r="BO5" s="416"/>
      <c r="BP5" s="416"/>
      <c r="BQ5" s="416"/>
      <c r="BR5" s="416"/>
      <c r="BS5" s="416"/>
      <c r="BT5" s="416"/>
      <c r="BU5" s="416"/>
      <c r="BV5" s="416"/>
      <c r="BW5" s="416"/>
      <c r="BX5" s="416"/>
      <c r="BY5" s="416"/>
      <c r="BZ5" s="416"/>
      <c r="CA5" s="416"/>
      <c r="CB5" s="416"/>
      <c r="CC5" s="416"/>
      <c r="CD5" s="416"/>
      <c r="CE5" s="416"/>
      <c r="CF5" s="283"/>
      <c r="CG5" s="1309"/>
      <c r="CJ5" s="97"/>
      <c r="CK5" s="97"/>
      <c r="CL5" s="97"/>
      <c r="CM5" s="97"/>
      <c r="CN5" s="97"/>
      <c r="CO5" s="97"/>
      <c r="CP5" s="97"/>
      <c r="CQ5" s="97"/>
      <c r="CR5" s="97"/>
      <c r="CS5" s="97"/>
      <c r="CT5" s="97"/>
      <c r="CU5" s="97"/>
      <c r="CV5" s="97"/>
      <c r="CW5" s="97"/>
      <c r="CX5" s="97"/>
      <c r="CY5" s="97"/>
      <c r="CZ5" s="97"/>
      <c r="DA5" s="97"/>
      <c r="DB5" s="97"/>
      <c r="DC5" s="97"/>
      <c r="DD5" s="11"/>
      <c r="DE5" s="11"/>
      <c r="DF5" s="98"/>
      <c r="DG5" s="11"/>
      <c r="DH5" s="11"/>
      <c r="DI5" s="11"/>
      <c r="DJ5" s="97"/>
      <c r="DK5" s="97"/>
      <c r="DL5" s="97"/>
      <c r="DM5" s="97"/>
      <c r="DN5" s="97"/>
      <c r="DO5" s="97"/>
      <c r="DP5" s="97"/>
      <c r="DQ5" s="97"/>
      <c r="DR5" s="97"/>
      <c r="DS5" s="97"/>
      <c r="DT5" s="97"/>
      <c r="DU5" s="97"/>
      <c r="DV5" s="97"/>
      <c r="DW5" s="97"/>
      <c r="DX5" s="97"/>
      <c r="DY5" s="21"/>
      <c r="DZ5" s="21"/>
      <c r="EA5" s="21"/>
      <c r="EB5" s="21"/>
      <c r="EC5" s="21"/>
      <c r="ED5" s="21"/>
      <c r="EE5" s="99"/>
      <c r="EF5" s="99"/>
      <c r="EG5" s="99"/>
      <c r="EH5" s="99"/>
      <c r="EI5" s="17"/>
      <c r="EJ5" s="23"/>
      <c r="EK5" s="23"/>
      <c r="EL5" s="24"/>
    </row>
    <row r="6" spans="1:142" ht="15" customHeight="1" x14ac:dyDescent="0.25">
      <c r="A6" s="263"/>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561"/>
      <c r="BJ6" s="413"/>
      <c r="BK6" s="1311" t="s">
        <v>133</v>
      </c>
      <c r="BL6" s="1311"/>
      <c r="BM6" s="414"/>
      <c r="BN6" s="419"/>
      <c r="BO6" s="420"/>
      <c r="BP6" s="420"/>
      <c r="BQ6" s="420"/>
      <c r="BR6" s="420"/>
      <c r="BS6" s="420"/>
      <c r="BT6" s="420"/>
      <c r="BU6" s="420"/>
      <c r="BV6" s="420"/>
      <c r="BW6" s="420"/>
      <c r="BX6" s="420"/>
      <c r="BY6" s="420"/>
      <c r="BZ6" s="420"/>
      <c r="CA6" s="420"/>
      <c r="CB6" s="420"/>
      <c r="CC6" s="420"/>
      <c r="CD6" s="420"/>
      <c r="CE6" s="420"/>
      <c r="CF6" s="288"/>
      <c r="CG6" s="1309"/>
      <c r="CJ6" s="100"/>
      <c r="CK6" s="100"/>
      <c r="CL6" s="100"/>
      <c r="CM6" s="100"/>
      <c r="CN6" s="100"/>
      <c r="CO6" s="100"/>
      <c r="CP6" s="100"/>
      <c r="CQ6" s="100"/>
      <c r="CR6" s="100"/>
      <c r="CS6" s="100"/>
      <c r="CT6" s="100"/>
      <c r="CU6" s="100"/>
      <c r="CV6" s="100"/>
      <c r="CW6" s="100"/>
      <c r="CX6" s="11"/>
      <c r="CY6" s="11"/>
      <c r="CZ6" s="11"/>
      <c r="DA6" s="11"/>
      <c r="DB6" s="11"/>
      <c r="DC6" s="11"/>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7"/>
      <c r="EJ6" s="11"/>
      <c r="EK6" s="11"/>
      <c r="EL6" s="11"/>
    </row>
    <row r="7" spans="1:142" ht="15" customHeight="1" x14ac:dyDescent="0.25">
      <c r="A7" s="263"/>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561"/>
      <c r="BJ7" s="413"/>
      <c r="BK7" s="636" t="s">
        <v>134</v>
      </c>
      <c r="BL7" s="634"/>
      <c r="BM7" s="421"/>
      <c r="BN7" s="422"/>
      <c r="BO7" s="422"/>
      <c r="BP7" s="422"/>
      <c r="BQ7" s="422"/>
      <c r="BR7" s="422"/>
      <c r="BS7" s="422"/>
      <c r="BT7" s="422"/>
      <c r="BU7" s="422"/>
      <c r="BV7" s="422"/>
      <c r="BW7" s="422"/>
      <c r="BX7" s="422"/>
      <c r="BY7" s="422"/>
      <c r="BZ7" s="422"/>
      <c r="CA7" s="422"/>
      <c r="CB7" s="422"/>
      <c r="CC7" s="422"/>
      <c r="CD7" s="422"/>
      <c r="CE7" s="422"/>
      <c r="CF7" s="22"/>
      <c r="CG7" s="1309"/>
      <c r="CJ7" s="22"/>
      <c r="CK7" s="22"/>
      <c r="CL7" s="22"/>
      <c r="CM7" s="22"/>
      <c r="CN7" s="22"/>
      <c r="CO7" s="22"/>
      <c r="CP7" s="22"/>
      <c r="CQ7" s="22"/>
      <c r="CR7" s="22"/>
      <c r="CS7" s="22"/>
      <c r="CT7" s="22"/>
      <c r="CU7" s="22"/>
      <c r="CV7" s="22"/>
      <c r="CW7" s="22"/>
      <c r="CX7" s="11"/>
      <c r="CY7" s="11"/>
      <c r="CZ7" s="11"/>
      <c r="DA7" s="11"/>
      <c r="DB7" s="11"/>
      <c r="DC7" s="11"/>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17"/>
      <c r="EJ7" s="11"/>
      <c r="EK7" s="11"/>
      <c r="EL7" s="11"/>
    </row>
    <row r="8" spans="1:142" ht="15" customHeight="1" thickBot="1" x14ac:dyDescent="0.3">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104"/>
      <c r="BJ8" s="423"/>
      <c r="BK8" s="424"/>
      <c r="BL8" s="425"/>
      <c r="BM8" s="425"/>
      <c r="BN8" s="426"/>
      <c r="BO8" s="427"/>
      <c r="BP8" s="427"/>
      <c r="BQ8" s="427"/>
      <c r="BR8" s="427"/>
      <c r="BS8" s="427"/>
      <c r="BT8" s="427"/>
      <c r="BU8" s="427"/>
      <c r="BV8" s="427"/>
      <c r="BW8" s="427"/>
      <c r="BX8" s="427"/>
      <c r="BY8" s="427"/>
      <c r="BZ8" s="427"/>
      <c r="CA8" s="427"/>
      <c r="CB8" s="427"/>
      <c r="CC8" s="427"/>
      <c r="CD8" s="427"/>
      <c r="CE8" s="427"/>
      <c r="CF8" s="22"/>
      <c r="CG8" s="1309"/>
      <c r="CJ8" s="22"/>
      <c r="CK8" s="22"/>
      <c r="CL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17"/>
      <c r="EJ8" s="11"/>
      <c r="EK8" s="11"/>
      <c r="EL8" s="11"/>
    </row>
    <row r="9" spans="1:142" s="561" customFormat="1" ht="18" customHeight="1" x14ac:dyDescent="0.25">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J9" s="101"/>
      <c r="BK9" s="20"/>
      <c r="BL9" s="102"/>
      <c r="BM9" s="102"/>
      <c r="BN9" s="22"/>
      <c r="BO9" s="103"/>
      <c r="BP9" s="103"/>
      <c r="BQ9" s="103"/>
      <c r="BR9" s="103"/>
      <c r="BS9" s="103"/>
      <c r="BT9" s="103"/>
      <c r="BU9" s="103"/>
      <c r="BV9" s="103"/>
      <c r="BW9" s="103"/>
      <c r="BX9" s="103"/>
      <c r="BY9" s="103"/>
      <c r="BZ9" s="103"/>
      <c r="CA9" s="103"/>
      <c r="CB9" s="103"/>
      <c r="CC9" s="103"/>
      <c r="CD9" s="103"/>
      <c r="CE9" s="103"/>
      <c r="CF9" s="22"/>
      <c r="CG9" s="528"/>
      <c r="CH9" s="22"/>
      <c r="CI9" s="22"/>
      <c r="CJ9" s="22"/>
      <c r="CK9" s="22"/>
      <c r="CL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17"/>
      <c r="EJ9" s="11"/>
      <c r="EK9" s="11"/>
      <c r="EL9" s="11"/>
    </row>
    <row r="10" spans="1:142" ht="27.75" customHeight="1" x14ac:dyDescent="0.3">
      <c r="A10" s="263"/>
      <c r="B10" s="263"/>
      <c r="C10" s="263"/>
      <c r="D10" s="263"/>
      <c r="E10" s="263"/>
      <c r="F10" s="263"/>
      <c r="G10" s="263"/>
      <c r="H10" s="263"/>
      <c r="I10" s="263"/>
      <c r="J10" s="263"/>
      <c r="K10" s="263"/>
      <c r="L10" s="263"/>
      <c r="M10" s="263"/>
      <c r="N10" s="263"/>
      <c r="O10" s="263"/>
      <c r="P10" s="263"/>
      <c r="Q10" s="299" t="s">
        <v>139</v>
      </c>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J10" s="428"/>
      <c r="BK10" s="429"/>
      <c r="BL10" s="429"/>
      <c r="BM10" s="429"/>
      <c r="BN10" s="429"/>
      <c r="BO10" s="430"/>
      <c r="BP10" s="429"/>
      <c r="BQ10" s="430"/>
      <c r="BR10" s="429"/>
      <c r="BS10" s="430"/>
      <c r="BT10" s="429"/>
      <c r="BU10" s="430" t="s">
        <v>162</v>
      </c>
      <c r="BV10" s="429"/>
      <c r="BW10" s="429"/>
      <c r="BX10" s="429"/>
      <c r="BY10" s="429"/>
      <c r="BZ10" s="429"/>
      <c r="CA10" s="429"/>
      <c r="CB10" s="429"/>
      <c r="CC10" s="429"/>
      <c r="CD10" s="429"/>
      <c r="CE10" s="430"/>
      <c r="CF10" s="11"/>
      <c r="CJ10" s="104"/>
      <c r="CK10" s="104"/>
      <c r="CL10" s="104"/>
      <c r="CN10" s="104"/>
      <c r="CO10" s="104"/>
      <c r="CP10" s="104"/>
      <c r="CQ10" s="104"/>
      <c r="CR10" s="104"/>
    </row>
    <row r="11" spans="1:142" ht="17.25" customHeight="1" x14ac:dyDescent="0.3">
      <c r="A11" s="263"/>
      <c r="B11" s="263"/>
      <c r="C11" s="263"/>
      <c r="D11" s="263"/>
      <c r="E11" s="263"/>
      <c r="F11" s="263"/>
      <c r="G11" s="263"/>
      <c r="H11" s="263"/>
      <c r="I11" s="263"/>
      <c r="J11" s="263"/>
      <c r="K11" s="263"/>
      <c r="L11" s="263"/>
      <c r="M11" s="263"/>
      <c r="N11" s="263"/>
      <c r="O11" s="263"/>
      <c r="P11" s="263"/>
      <c r="Q11" s="299"/>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J11" s="69"/>
      <c r="CF11" s="104"/>
      <c r="CJ11" s="104"/>
      <c r="CK11" s="104"/>
      <c r="CL11" s="104"/>
      <c r="CN11" s="104"/>
      <c r="CO11" s="104"/>
      <c r="CP11" s="104"/>
      <c r="CQ11" s="104"/>
      <c r="CR11" s="104"/>
    </row>
    <row r="12" spans="1:142" ht="30" customHeight="1" x14ac:dyDescent="0.2">
      <c r="A12" s="263"/>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K12" s="619" t="s">
        <v>23</v>
      </c>
      <c r="BL12" s="1265">
        <f>Personnel!E12</f>
        <v>0</v>
      </c>
      <c r="BM12" s="1266"/>
      <c r="BN12" s="3"/>
      <c r="BO12" s="3"/>
      <c r="BP12" s="3"/>
      <c r="BQ12" s="3"/>
      <c r="BR12" s="3"/>
      <c r="BS12" s="3"/>
      <c r="BT12" s="3"/>
      <c r="BU12" s="3"/>
      <c r="BV12" s="3"/>
      <c r="BW12" s="3"/>
      <c r="BX12" s="3"/>
      <c r="BY12" s="3"/>
      <c r="BZ12" s="3"/>
      <c r="CA12" s="3"/>
      <c r="CB12" s="106"/>
      <c r="CC12" s="106"/>
      <c r="CD12" s="619" t="s">
        <v>36</v>
      </c>
      <c r="CE12" s="431">
        <f>Personnel!K12</f>
        <v>0</v>
      </c>
      <c r="CF12" s="104"/>
      <c r="CJ12" s="107"/>
      <c r="CL12" s="106"/>
      <c r="CN12" s="106"/>
      <c r="CO12" s="106"/>
      <c r="CP12" s="106"/>
      <c r="CQ12" s="106"/>
      <c r="CR12" s="106"/>
      <c r="CS12" s="106"/>
      <c r="CT12" s="106"/>
    </row>
    <row r="13" spans="1:142" ht="30" customHeight="1" x14ac:dyDescent="0.25">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K13" s="620" t="s">
        <v>25</v>
      </c>
      <c r="BL13" s="1265">
        <f>Personnel!E13</f>
        <v>0</v>
      </c>
      <c r="BM13" s="1266"/>
      <c r="BN13" s="3"/>
      <c r="BO13" s="486"/>
      <c r="BP13" s="486"/>
      <c r="BQ13" s="486"/>
      <c r="BR13" s="486"/>
      <c r="BS13" s="486"/>
      <c r="BT13" s="486"/>
      <c r="BU13" s="486"/>
      <c r="BV13" s="486"/>
      <c r="BW13" s="486"/>
      <c r="BX13" s="486"/>
      <c r="BY13" s="486"/>
      <c r="BZ13" s="486"/>
      <c r="CA13" s="486"/>
      <c r="CB13" s="108"/>
      <c r="CC13" s="108"/>
      <c r="CD13" s="619" t="s">
        <v>258</v>
      </c>
      <c r="CE13" s="478">
        <f>Personnel!K13</f>
        <v>0</v>
      </c>
      <c r="CF13" s="104"/>
      <c r="CJ13" s="109"/>
      <c r="CK13" s="110"/>
      <c r="CL13" s="111"/>
      <c r="CN13" s="111"/>
      <c r="CO13" s="111"/>
      <c r="CP13" s="111"/>
      <c r="CQ13" s="111"/>
      <c r="CR13" s="106"/>
      <c r="CS13" s="106"/>
      <c r="CT13" s="106"/>
    </row>
    <row r="14" spans="1:142" ht="30" customHeight="1" x14ac:dyDescent="0.2">
      <c r="A14" s="263"/>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K14" s="621" t="s">
        <v>39</v>
      </c>
      <c r="BL14" s="1265">
        <f>Personnel!E14</f>
        <v>0</v>
      </c>
      <c r="BM14" s="1266"/>
      <c r="BN14" s="1265">
        <f>Personnel!G14</f>
        <v>0</v>
      </c>
      <c r="BO14" s="1266"/>
      <c r="BP14" s="17"/>
      <c r="BQ14" s="17"/>
      <c r="BR14" s="17"/>
      <c r="BS14" s="17"/>
      <c r="BT14" s="17"/>
      <c r="BU14" s="17"/>
      <c r="BV14" s="17"/>
      <c r="BW14" s="17"/>
      <c r="BX14" s="17"/>
      <c r="BY14" s="17"/>
      <c r="BZ14" s="17"/>
      <c r="CA14" s="17"/>
      <c r="CB14" s="57"/>
      <c r="CC14" s="57"/>
      <c r="CD14" s="619" t="s">
        <v>259</v>
      </c>
      <c r="CE14" s="478">
        <f>Personnel!K14</f>
        <v>0</v>
      </c>
      <c r="CF14" s="104"/>
      <c r="CJ14" s="110"/>
      <c r="CL14" s="106"/>
      <c r="CN14" s="106"/>
      <c r="CO14" s="106"/>
      <c r="CP14" s="106"/>
      <c r="CQ14" s="106"/>
      <c r="CR14" s="106"/>
      <c r="CS14" s="106"/>
      <c r="CT14" s="106"/>
    </row>
    <row r="15" spans="1:142" ht="30" customHeight="1" x14ac:dyDescent="0.2">
      <c r="A15" s="263"/>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K15" s="619" t="s">
        <v>257</v>
      </c>
      <c r="BL15" s="1299">
        <f>Personnel!E15</f>
        <v>0</v>
      </c>
      <c r="BM15" s="1300"/>
      <c r="BN15" s="1299">
        <f>Personnel!G15</f>
        <v>0</v>
      </c>
      <c r="BO15" s="1300"/>
      <c r="BP15" s="178"/>
      <c r="BQ15" s="178"/>
      <c r="BR15" s="178"/>
      <c r="BS15" s="178"/>
      <c r="BT15" s="178"/>
      <c r="BU15" s="178"/>
      <c r="BV15" s="178"/>
      <c r="BW15" s="178"/>
      <c r="BX15" s="178"/>
      <c r="BY15" s="178"/>
      <c r="BZ15" s="178"/>
      <c r="CA15" s="178"/>
      <c r="CB15" s="112"/>
      <c r="CC15" s="112"/>
      <c r="CD15" s="619" t="s">
        <v>260</v>
      </c>
      <c r="CE15" s="432">
        <f>Personnel!K15</f>
        <v>0</v>
      </c>
      <c r="CF15" s="104"/>
      <c r="CJ15" s="113"/>
      <c r="CL15" s="106"/>
      <c r="CM15" s="110"/>
      <c r="CN15" s="106"/>
      <c r="CO15" s="106"/>
      <c r="CP15" s="106"/>
      <c r="CQ15" s="106"/>
      <c r="CR15" s="106"/>
      <c r="CS15" s="106"/>
      <c r="CT15" s="106"/>
    </row>
    <row r="16" spans="1:142" ht="30" customHeight="1" x14ac:dyDescent="0.2">
      <c r="A16" s="263"/>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K16" s="619" t="s">
        <v>40</v>
      </c>
      <c r="BL16" s="1265">
        <f>Personnel!E16</f>
        <v>0</v>
      </c>
      <c r="BM16" s="1266"/>
      <c r="BN16" s="3"/>
      <c r="BO16" s="3"/>
      <c r="BP16" s="3"/>
      <c r="BQ16" s="3"/>
      <c r="BR16" s="3"/>
      <c r="BS16" s="3"/>
      <c r="BT16" s="3"/>
      <c r="BU16" s="3"/>
      <c r="BV16" s="3"/>
      <c r="BW16" s="3"/>
      <c r="BX16" s="3"/>
      <c r="BY16" s="3"/>
      <c r="BZ16" s="3"/>
      <c r="CA16" s="3"/>
      <c r="CB16" s="57"/>
      <c r="CC16" s="57"/>
      <c r="CD16" s="623" t="s">
        <v>38</v>
      </c>
      <c r="CE16" s="432">
        <f>Personnel!K16</f>
        <v>0</v>
      </c>
      <c r="CF16" s="104"/>
      <c r="CJ16" s="114"/>
      <c r="CL16" s="106"/>
      <c r="CM16" s="113"/>
      <c r="CN16" s="106"/>
      <c r="CO16" s="106"/>
      <c r="CP16" s="106"/>
      <c r="CQ16" s="106"/>
      <c r="CR16" s="106"/>
      <c r="CS16" s="106"/>
      <c r="CT16" s="106"/>
    </row>
    <row r="17" spans="21:85" ht="39.75" customHeight="1" x14ac:dyDescent="0.2">
      <c r="CD17" s="191"/>
      <c r="CF17" s="104"/>
    </row>
    <row r="18" spans="21:85" s="108" customFormat="1" ht="27.75" customHeight="1" x14ac:dyDescent="0.2">
      <c r="BJ18" s="428"/>
      <c r="BK18" s="429"/>
      <c r="BL18" s="429"/>
      <c r="BM18" s="429"/>
      <c r="BN18" s="429"/>
      <c r="BO18" s="430"/>
      <c r="BP18" s="429"/>
      <c r="BQ18" s="430"/>
      <c r="BR18" s="429"/>
      <c r="BS18" s="430"/>
      <c r="BT18" s="429"/>
      <c r="BU18" s="430" t="s">
        <v>163</v>
      </c>
      <c r="BV18" s="429"/>
      <c r="BW18" s="429"/>
      <c r="BX18" s="429"/>
      <c r="BY18" s="429"/>
      <c r="BZ18" s="429"/>
      <c r="CA18" s="429"/>
      <c r="CB18" s="429"/>
      <c r="CC18" s="429"/>
      <c r="CD18" s="429"/>
      <c r="CE18" s="430"/>
      <c r="CF18" s="11"/>
      <c r="CG18" s="530"/>
    </row>
    <row r="19" spans="21:85" s="108" customFormat="1" ht="17.25" customHeight="1" thickBot="1" x14ac:dyDescent="0.25">
      <c r="BJ19" s="69"/>
      <c r="CD19" s="191"/>
      <c r="CF19" s="535"/>
      <c r="CG19" s="530"/>
    </row>
    <row r="20" spans="21:85" s="108" customFormat="1" ht="27" customHeight="1" thickBot="1" x14ac:dyDescent="0.25">
      <c r="BJ20" s="1348" t="s">
        <v>33</v>
      </c>
      <c r="BK20" s="1349"/>
      <c r="BL20" s="1352" t="s">
        <v>129</v>
      </c>
      <c r="BM20" s="1353"/>
      <c r="BN20" s="1353"/>
      <c r="BO20" s="1353"/>
      <c r="BP20" s="1353"/>
      <c r="BQ20" s="1353"/>
      <c r="BR20" s="1353"/>
      <c r="BS20" s="1353"/>
      <c r="BT20" s="1353"/>
      <c r="BU20" s="1353"/>
      <c r="BV20" s="1353"/>
      <c r="BW20" s="1353"/>
      <c r="BX20" s="1353"/>
      <c r="BY20" s="1353"/>
      <c r="BZ20" s="1353"/>
      <c r="CA20" s="1353"/>
      <c r="CB20" s="1353"/>
      <c r="CC20" s="1353"/>
      <c r="CD20" s="1353"/>
      <c r="CE20" s="1354"/>
      <c r="CF20" s="534"/>
      <c r="CG20" s="530"/>
    </row>
    <row r="21" spans="21:85" s="108" customFormat="1" ht="27" customHeight="1" thickBot="1" x14ac:dyDescent="0.25">
      <c r="U21" s="108" t="s">
        <v>304</v>
      </c>
      <c r="BJ21" s="1350"/>
      <c r="BK21" s="1351"/>
      <c r="BL21" s="579" t="s">
        <v>119</v>
      </c>
      <c r="BM21" s="580" t="s">
        <v>118</v>
      </c>
      <c r="BN21" s="580" t="s">
        <v>120</v>
      </c>
      <c r="BO21" s="580" t="s">
        <v>121</v>
      </c>
      <c r="BP21" s="580" t="s">
        <v>122</v>
      </c>
      <c r="BQ21" s="580" t="s">
        <v>123</v>
      </c>
      <c r="BR21" s="580" t="s">
        <v>124</v>
      </c>
      <c r="BS21" s="588" t="s">
        <v>125</v>
      </c>
      <c r="BT21" s="588" t="s">
        <v>230</v>
      </c>
      <c r="BU21" s="588" t="s">
        <v>231</v>
      </c>
      <c r="BV21" s="588" t="s">
        <v>232</v>
      </c>
      <c r="BW21" s="588" t="s">
        <v>233</v>
      </c>
      <c r="BX21" s="588" t="s">
        <v>234</v>
      </c>
      <c r="BY21" s="588" t="s">
        <v>235</v>
      </c>
      <c r="BZ21" s="581" t="s">
        <v>236</v>
      </c>
      <c r="CA21" s="456" t="s">
        <v>383</v>
      </c>
      <c r="CB21" s="456" t="s">
        <v>384</v>
      </c>
      <c r="CC21" s="768" t="s">
        <v>305</v>
      </c>
      <c r="CD21" s="917" t="s">
        <v>306</v>
      </c>
      <c r="CE21" s="458" t="s">
        <v>323</v>
      </c>
      <c r="CF21" s="534"/>
      <c r="CG21" s="530"/>
    </row>
    <row r="22" spans="21:85" s="108" customFormat="1" ht="27" customHeight="1" x14ac:dyDescent="0.2">
      <c r="BJ22" s="1363" t="s">
        <v>20</v>
      </c>
      <c r="BK22" s="1364"/>
      <c r="BL22" s="582">
        <f>SUMIF($BL$42:$BL$91,$BJ22,BN$42:BN$91)</f>
        <v>0</v>
      </c>
      <c r="BM22" s="583">
        <f>SUMIF($BL$42:$BL$81,$BJ22,BO$42:BO$81)</f>
        <v>0</v>
      </c>
      <c r="BN22" s="583">
        <f t="shared" ref="BN22:BZ24" si="0">SUMIF($BL$42:$BL$91,$BJ22,BP$42:BP$91)</f>
        <v>0</v>
      </c>
      <c r="BO22" s="583">
        <f t="shared" si="0"/>
        <v>0</v>
      </c>
      <c r="BP22" s="583">
        <f t="shared" si="0"/>
        <v>0</v>
      </c>
      <c r="BQ22" s="583">
        <f t="shared" si="0"/>
        <v>0</v>
      </c>
      <c r="BR22" s="583">
        <f t="shared" si="0"/>
        <v>0</v>
      </c>
      <c r="BS22" s="584">
        <f t="shared" si="0"/>
        <v>0</v>
      </c>
      <c r="BT22" s="584">
        <f t="shared" si="0"/>
        <v>0</v>
      </c>
      <c r="BU22" s="584">
        <f t="shared" si="0"/>
        <v>0</v>
      </c>
      <c r="BV22" s="584">
        <f t="shared" si="0"/>
        <v>0</v>
      </c>
      <c r="BW22" s="584">
        <f t="shared" si="0"/>
        <v>0</v>
      </c>
      <c r="BX22" s="584">
        <f t="shared" si="0"/>
        <v>0</v>
      </c>
      <c r="BY22" s="584">
        <f t="shared" si="0"/>
        <v>0</v>
      </c>
      <c r="BZ22" s="387">
        <f t="shared" si="0"/>
        <v>0</v>
      </c>
      <c r="CA22" s="911">
        <f>Differentiels!W9</f>
        <v>0</v>
      </c>
      <c r="CB22" s="911">
        <f>CC22-CA22</f>
        <v>0</v>
      </c>
      <c r="CC22" s="922">
        <f>SUM(BL22:BZ22)</f>
        <v>0</v>
      </c>
      <c r="CD22" s="918" t="e">
        <f>CC22/$CE$14</f>
        <v>#DIV/0!</v>
      </c>
      <c r="CE22" s="912" t="e">
        <f>IF($CD$25=0,"",CD22/$CD$25)</f>
        <v>#DIV/0!</v>
      </c>
      <c r="CF22" s="534"/>
      <c r="CG22" s="530"/>
    </row>
    <row r="23" spans="21:85" s="108" customFormat="1" ht="27" customHeight="1" x14ac:dyDescent="0.2">
      <c r="BJ23" s="1313" t="s">
        <v>22</v>
      </c>
      <c r="BK23" s="1314"/>
      <c r="BL23" s="585">
        <f>SUMIF($BL$42:$BL$91,$BJ23,BN$42:BN$91)</f>
        <v>0</v>
      </c>
      <c r="BM23" s="586">
        <f>SUMIF($BL$42:$BL$91,$BJ23,BO$42:BO$91)</f>
        <v>0</v>
      </c>
      <c r="BN23" s="586">
        <f t="shared" si="0"/>
        <v>0</v>
      </c>
      <c r="BO23" s="586">
        <f t="shared" si="0"/>
        <v>0</v>
      </c>
      <c r="BP23" s="586">
        <f t="shared" si="0"/>
        <v>0</v>
      </c>
      <c r="BQ23" s="586">
        <f t="shared" si="0"/>
        <v>0</v>
      </c>
      <c r="BR23" s="586">
        <f t="shared" si="0"/>
        <v>0</v>
      </c>
      <c r="BS23" s="587">
        <f t="shared" si="0"/>
        <v>0</v>
      </c>
      <c r="BT23" s="587">
        <f t="shared" si="0"/>
        <v>0</v>
      </c>
      <c r="BU23" s="587">
        <f t="shared" si="0"/>
        <v>0</v>
      </c>
      <c r="BV23" s="587">
        <f t="shared" si="0"/>
        <v>0</v>
      </c>
      <c r="BW23" s="587">
        <f t="shared" si="0"/>
        <v>0</v>
      </c>
      <c r="BX23" s="587">
        <f t="shared" si="0"/>
        <v>0</v>
      </c>
      <c r="BY23" s="587">
        <f t="shared" si="0"/>
        <v>0</v>
      </c>
      <c r="BZ23" s="386">
        <f t="shared" si="0"/>
        <v>0</v>
      </c>
      <c r="CA23" s="910">
        <f>Differentiels!W10-CA22</f>
        <v>0</v>
      </c>
      <c r="CB23" s="910">
        <f>CC23-CA23</f>
        <v>0</v>
      </c>
      <c r="CC23" s="923">
        <f>SUM(BL23:BZ23)</f>
        <v>0</v>
      </c>
      <c r="CD23" s="919" t="e">
        <f>CC23/$CE$14</f>
        <v>#DIV/0!</v>
      </c>
      <c r="CE23" s="220" t="e">
        <f>IF($CD$25=0,"",CD23/$CD$25)</f>
        <v>#DIV/0!</v>
      </c>
      <c r="CF23" s="534"/>
      <c r="CG23" s="530"/>
    </row>
    <row r="24" spans="21:85" s="108" customFormat="1" ht="27" customHeight="1" thickBot="1" x14ac:dyDescent="0.25">
      <c r="BJ24" s="1315" t="s">
        <v>26</v>
      </c>
      <c r="BK24" s="1316"/>
      <c r="BL24" s="383">
        <f>SUMIF($BL$42:$BL$91,$BJ24,BN$42:BN$91)</f>
        <v>0</v>
      </c>
      <c r="BM24" s="384">
        <f>SUMIF($BL$42:$BL$91,$BJ24,BO$42:BO$91)</f>
        <v>0</v>
      </c>
      <c r="BN24" s="384">
        <f t="shared" si="0"/>
        <v>0</v>
      </c>
      <c r="BO24" s="384">
        <f t="shared" si="0"/>
        <v>0</v>
      </c>
      <c r="BP24" s="384">
        <f t="shared" si="0"/>
        <v>0</v>
      </c>
      <c r="BQ24" s="384">
        <f t="shared" si="0"/>
        <v>0</v>
      </c>
      <c r="BR24" s="384">
        <f t="shared" si="0"/>
        <v>0</v>
      </c>
      <c r="BS24" s="616">
        <f t="shared" si="0"/>
        <v>0</v>
      </c>
      <c r="BT24" s="616">
        <f t="shared" si="0"/>
        <v>0</v>
      </c>
      <c r="BU24" s="616">
        <f t="shared" si="0"/>
        <v>0</v>
      </c>
      <c r="BV24" s="616">
        <f t="shared" si="0"/>
        <v>0</v>
      </c>
      <c r="BW24" s="616">
        <f t="shared" si="0"/>
        <v>0</v>
      </c>
      <c r="BX24" s="616">
        <f t="shared" si="0"/>
        <v>0</v>
      </c>
      <c r="BY24" s="616">
        <f t="shared" si="0"/>
        <v>0</v>
      </c>
      <c r="BZ24" s="385">
        <f t="shared" si="0"/>
        <v>0</v>
      </c>
      <c r="CA24" s="913">
        <f>Differentiels!W11</f>
        <v>0</v>
      </c>
      <c r="CB24" s="913">
        <f t="shared" ref="CB24" si="1">CC24-CA24</f>
        <v>0</v>
      </c>
      <c r="CC24" s="924">
        <f>SUM(BL24:BZ24)</f>
        <v>0</v>
      </c>
      <c r="CD24" s="920" t="e">
        <f>CC24/$CE$14</f>
        <v>#DIV/0!</v>
      </c>
      <c r="CE24" s="459" t="e">
        <f>IF($CD$25=0,"",CD24/$CD$25)</f>
        <v>#DIV/0!</v>
      </c>
      <c r="CF24" s="534"/>
      <c r="CG24" s="530"/>
    </row>
    <row r="25" spans="21:85" s="195" customFormat="1" ht="27" customHeight="1" thickBot="1" x14ac:dyDescent="0.25">
      <c r="BJ25" s="1317"/>
      <c r="BK25" s="1318"/>
      <c r="BL25" s="462">
        <f>SUM(BL22:BL24)</f>
        <v>0</v>
      </c>
      <c r="BM25" s="463">
        <f t="shared" ref="BM25:BR25" si="2">SUM(BM22:BM24)</f>
        <v>0</v>
      </c>
      <c r="BN25" s="463">
        <f t="shared" si="2"/>
        <v>0</v>
      </c>
      <c r="BO25" s="463">
        <f t="shared" si="2"/>
        <v>0</v>
      </c>
      <c r="BP25" s="463">
        <f t="shared" si="2"/>
        <v>0</v>
      </c>
      <c r="BQ25" s="463">
        <f t="shared" si="2"/>
        <v>0</v>
      </c>
      <c r="BR25" s="463">
        <f t="shared" si="2"/>
        <v>0</v>
      </c>
      <c r="BS25" s="617"/>
      <c r="BT25" s="617"/>
      <c r="BU25" s="617"/>
      <c r="BV25" s="617"/>
      <c r="BW25" s="617"/>
      <c r="BX25" s="617"/>
      <c r="BY25" s="617"/>
      <c r="BZ25" s="464">
        <f>SUM(BZ22:BZ24)</f>
        <v>0</v>
      </c>
      <c r="CA25" s="897">
        <f>SUM(CA22:CA24)</f>
        <v>0</v>
      </c>
      <c r="CB25" s="897">
        <f>CC25-CA25</f>
        <v>0</v>
      </c>
      <c r="CC25" s="925">
        <f>SUM(CC22:CC24)</f>
        <v>0</v>
      </c>
      <c r="CD25" s="921" t="e">
        <f>SUM(CD22:CD24)</f>
        <v>#DIV/0!</v>
      </c>
      <c r="CE25" s="460" t="e">
        <f>SUM(CE22:CE24)</f>
        <v>#DIV/0!</v>
      </c>
      <c r="CF25" s="537"/>
      <c r="CG25" s="531"/>
    </row>
    <row r="26" spans="21:85" s="195" customFormat="1" ht="27" customHeight="1" x14ac:dyDescent="0.2">
      <c r="BJ26" s="782"/>
      <c r="BK26" s="782"/>
      <c r="BL26" s="782"/>
      <c r="BM26" s="782"/>
      <c r="BN26" s="782"/>
      <c r="BO26" s="782"/>
      <c r="BP26" s="782"/>
      <c r="BQ26" s="782"/>
      <c r="BR26" s="782"/>
      <c r="BS26" s="782"/>
      <c r="BT26" s="782"/>
      <c r="BU26" s="782"/>
      <c r="BV26" s="782"/>
      <c r="BW26" s="782"/>
      <c r="BX26" s="782"/>
      <c r="BY26" s="782"/>
      <c r="BZ26" s="782"/>
      <c r="CA26" s="782"/>
      <c r="CB26" s="782"/>
      <c r="CC26" s="782"/>
      <c r="CD26" s="783"/>
      <c r="CE26" s="784"/>
      <c r="CF26" s="537"/>
      <c r="CG26" s="531"/>
    </row>
    <row r="27" spans="21:85" s="195" customFormat="1" ht="38.25" customHeight="1" x14ac:dyDescent="0.2">
      <c r="BJ27" s="865"/>
      <c r="BK27" s="865"/>
      <c r="BL27" s="865"/>
      <c r="BM27" s="865"/>
      <c r="BN27" s="868"/>
      <c r="BO27" s="1271" t="s">
        <v>382</v>
      </c>
      <c r="BP27" s="1272"/>
      <c r="BQ27" s="1272"/>
      <c r="BR27" s="1272"/>
      <c r="BS27" s="1272"/>
      <c r="BT27" s="1272"/>
      <c r="BU27" s="1272"/>
      <c r="BV27" s="1272"/>
      <c r="BW27" s="1272"/>
      <c r="BX27" s="1272"/>
      <c r="BY27" s="1272"/>
      <c r="BZ27" s="1272"/>
      <c r="CA27" s="1273"/>
      <c r="CB27" s="914"/>
      <c r="CC27" s="914"/>
      <c r="CD27" s="783"/>
      <c r="CE27" s="784"/>
      <c r="CF27" s="537"/>
      <c r="CG27" s="531"/>
    </row>
    <row r="28" spans="21:85" s="195" customFormat="1" ht="27" customHeight="1" x14ac:dyDescent="0.2">
      <c r="BJ28" s="865"/>
      <c r="BK28" s="865"/>
      <c r="BL28" s="865"/>
      <c r="BM28" s="865"/>
      <c r="BN28" s="868"/>
      <c r="BO28" s="1274" t="s">
        <v>376</v>
      </c>
      <c r="BP28" s="1275"/>
      <c r="BQ28" s="1275"/>
      <c r="BR28" s="1275"/>
      <c r="BS28" s="1275"/>
      <c r="BT28" s="1275"/>
      <c r="BU28" s="1275"/>
      <c r="BV28" s="1275"/>
      <c r="BW28" s="1275"/>
      <c r="BX28" s="1275"/>
      <c r="BY28" s="1275"/>
      <c r="BZ28" s="1275"/>
      <c r="CA28" s="1276"/>
      <c r="CB28" s="869"/>
      <c r="CC28" s="869"/>
      <c r="CD28" s="783"/>
      <c r="CE28" s="784"/>
      <c r="CF28" s="537"/>
      <c r="CG28" s="531"/>
    </row>
    <row r="29" spans="21:85" s="195" customFormat="1" ht="27" customHeight="1" x14ac:dyDescent="0.2">
      <c r="BJ29" s="865"/>
      <c r="BK29" s="865"/>
      <c r="BL29" s="865"/>
      <c r="BM29" s="865"/>
      <c r="BN29" s="868"/>
      <c r="BO29" s="1277"/>
      <c r="BP29" s="1278"/>
      <c r="BQ29" s="1278"/>
      <c r="BR29" s="1278"/>
      <c r="BS29" s="1278"/>
      <c r="BT29" s="1278"/>
      <c r="BU29" s="1278"/>
      <c r="BV29" s="1278"/>
      <c r="BW29" s="1278"/>
      <c r="BX29" s="1278"/>
      <c r="BY29" s="1278"/>
      <c r="BZ29" s="1278"/>
      <c r="CA29" s="1279"/>
      <c r="CB29" s="869"/>
      <c r="CC29" s="869"/>
      <c r="CD29" s="783"/>
      <c r="CE29" s="784"/>
      <c r="CF29" s="537"/>
      <c r="CG29" s="531"/>
    </row>
    <row r="30" spans="21:85" s="195" customFormat="1" ht="27" customHeight="1" x14ac:dyDescent="0.2">
      <c r="BJ30" s="865"/>
      <c r="BK30" s="865"/>
      <c r="BL30" s="865"/>
      <c r="BM30" s="865"/>
      <c r="BO30" s="1280" t="s">
        <v>33</v>
      </c>
      <c r="BP30" s="1281"/>
      <c r="BQ30" s="1282"/>
      <c r="BR30" s="1280" t="s">
        <v>369</v>
      </c>
      <c r="BS30" s="1282"/>
      <c r="BT30" s="1297" t="s">
        <v>370</v>
      </c>
      <c r="BU30" s="1298"/>
      <c r="BV30" s="1280" t="s">
        <v>348</v>
      </c>
      <c r="BW30" s="1281"/>
      <c r="BX30" s="1282"/>
      <c r="BY30" s="1274" t="s">
        <v>368</v>
      </c>
      <c r="BZ30" s="1275"/>
      <c r="CA30" s="1276"/>
      <c r="CB30" s="1263"/>
      <c r="CC30" s="1263"/>
      <c r="CD30" s="783"/>
      <c r="CE30" s="784"/>
      <c r="CF30" s="537"/>
      <c r="CG30" s="531"/>
    </row>
    <row r="31" spans="21:85" s="195" customFormat="1" ht="27" customHeight="1" x14ac:dyDescent="0.2">
      <c r="BJ31" s="865"/>
      <c r="BK31" s="865"/>
      <c r="BL31" s="865"/>
      <c r="BM31" s="865"/>
      <c r="BO31" s="1280"/>
      <c r="BP31" s="1281"/>
      <c r="BQ31" s="1282"/>
      <c r="BR31" s="1280"/>
      <c r="BS31" s="1282"/>
      <c r="BT31" s="1297"/>
      <c r="BU31" s="1298"/>
      <c r="BV31" s="1280"/>
      <c r="BW31" s="1281"/>
      <c r="BX31" s="1282"/>
      <c r="BY31" s="1280"/>
      <c r="BZ31" s="1281"/>
      <c r="CA31" s="1282"/>
      <c r="CB31" s="1263"/>
      <c r="CC31" s="1263"/>
      <c r="CD31" s="783"/>
      <c r="CE31" s="784"/>
      <c r="CF31" s="537"/>
      <c r="CG31" s="531"/>
    </row>
    <row r="32" spans="21:85" s="195" customFormat="1" ht="27" customHeight="1" x14ac:dyDescent="0.2">
      <c r="BJ32" s="865"/>
      <c r="BK32" s="865"/>
      <c r="BL32" s="865"/>
      <c r="BM32" s="865"/>
      <c r="BO32" s="1277"/>
      <c r="BP32" s="1278"/>
      <c r="BQ32" s="1279"/>
      <c r="BR32" s="1277"/>
      <c r="BS32" s="1279"/>
      <c r="BT32" s="1297"/>
      <c r="BU32" s="1298"/>
      <c r="BV32" s="1277"/>
      <c r="BW32" s="1278"/>
      <c r="BX32" s="1279"/>
      <c r="BY32" s="1277"/>
      <c r="BZ32" s="1278"/>
      <c r="CA32" s="1279"/>
      <c r="CB32" s="1263"/>
      <c r="CC32" s="1263"/>
      <c r="CD32" s="783"/>
      <c r="CE32" s="784"/>
      <c r="CF32" s="537"/>
      <c r="CG32" s="531"/>
    </row>
    <row r="33" spans="1:98" s="195" customFormat="1" ht="27" customHeight="1" x14ac:dyDescent="0.2">
      <c r="BJ33" s="865"/>
      <c r="BK33" s="865"/>
      <c r="BL33" s="865"/>
      <c r="BM33" s="865"/>
      <c r="BO33" s="1283" t="s">
        <v>20</v>
      </c>
      <c r="BP33" s="1284"/>
      <c r="BQ33" s="1285"/>
      <c r="BR33" s="1289" t="s">
        <v>374</v>
      </c>
      <c r="BS33" s="1304"/>
      <c r="BT33" s="1297"/>
      <c r="BU33" s="1298"/>
      <c r="BV33" s="1295">
        <f>SUM(Differentiels!J25+Differentiels!J39+Differentiels!J53+Differentiels!J67+Differentiels!J81+Differentiels!J95+Differentiels!J109+Differentiels!J123+Differentiels!J137+Differentiels!J151+Differentiels!J165+Differentiels!J179+Differentiels!J193+Differentiels!J207+Differentiels!J221)</f>
        <v>0</v>
      </c>
      <c r="BW33" s="1296"/>
      <c r="BX33" s="871" t="s">
        <v>371</v>
      </c>
      <c r="BY33" s="1289">
        <f>IFERROR(BV33/'G1'!$BR$15,0)</f>
        <v>0</v>
      </c>
      <c r="BZ33" s="1290"/>
      <c r="CA33" s="894" t="s">
        <v>371</v>
      </c>
      <c r="CB33" s="1264"/>
      <c r="CC33" s="1264"/>
      <c r="CD33" s="783"/>
      <c r="CE33" s="784"/>
      <c r="CF33" s="537"/>
      <c r="CG33" s="531"/>
    </row>
    <row r="34" spans="1:98" s="195" customFormat="1" ht="27" customHeight="1" x14ac:dyDescent="0.2">
      <c r="BJ34" s="865"/>
      <c r="BK34" s="865"/>
      <c r="BL34" s="865"/>
      <c r="BM34" s="865"/>
      <c r="BO34" s="1286" t="s">
        <v>347</v>
      </c>
      <c r="BP34" s="1287"/>
      <c r="BQ34" s="1288"/>
      <c r="BR34" s="1291" t="s">
        <v>373</v>
      </c>
      <c r="BS34" s="1305"/>
      <c r="BT34" s="1297"/>
      <c r="BU34" s="1298"/>
      <c r="BV34" s="1293">
        <f>SUM(Differentiels!AD25+Differentiels!AD39+Differentiels!AD53+Differentiels!AD67+Differentiels!AD81+Differentiels!AD95+Differentiels!AD109+Differentiels!AD123+Differentiels!AD137+Differentiels!AD151+Differentiels!AD165+Differentiels!AD179+Differentiels!AD193+Differentiels!AD207+Differentiels!AD221)</f>
        <v>0</v>
      </c>
      <c r="BW34" s="1294"/>
      <c r="BX34" s="915" t="s">
        <v>371</v>
      </c>
      <c r="BY34" s="1291">
        <f>IFERROR(BV34/'G1'!$BR$15,0)</f>
        <v>0</v>
      </c>
      <c r="BZ34" s="1292"/>
      <c r="CA34" s="916" t="s">
        <v>371</v>
      </c>
      <c r="CB34" s="1264"/>
      <c r="CC34" s="1264"/>
      <c r="CD34" s="783"/>
      <c r="CE34" s="784"/>
      <c r="CF34" s="537"/>
      <c r="CG34" s="531"/>
    </row>
    <row r="35" spans="1:98" s="195" customFormat="1" ht="27" customHeight="1" x14ac:dyDescent="0.2">
      <c r="BJ35" s="865"/>
      <c r="BK35" s="865"/>
      <c r="BL35" s="865"/>
      <c r="BM35" s="865"/>
      <c r="BO35" s="1301" t="s">
        <v>26</v>
      </c>
      <c r="BP35" s="1302"/>
      <c r="BQ35" s="1303"/>
      <c r="BR35" s="1267" t="s">
        <v>375</v>
      </c>
      <c r="BS35" s="1306"/>
      <c r="BT35" s="1297"/>
      <c r="BU35" s="1298"/>
      <c r="BV35" s="1269">
        <f>SUM(Differentiels!V25+Differentiels!V39+Differentiels!V53+Differentiels!V67+Differentiels!V81+Differentiels!V95+Differentiels!V109+Differentiels!V123+Differentiels!V137+Differentiels!V151+Differentiels!V165+Differentiels!V179+Differentiels!V193+Differentiels!V207+Differentiels!V221)</f>
        <v>0</v>
      </c>
      <c r="BW35" s="1270"/>
      <c r="BX35" s="872" t="s">
        <v>372</v>
      </c>
      <c r="BY35" s="1267">
        <f>IFERROR(BV35/'G1'!$BR$15,0)</f>
        <v>0</v>
      </c>
      <c r="BZ35" s="1268"/>
      <c r="CA35" s="895" t="s">
        <v>372</v>
      </c>
      <c r="CB35" s="1264"/>
      <c r="CC35" s="1264"/>
      <c r="CD35" s="783"/>
      <c r="CE35" s="784"/>
      <c r="CF35" s="537"/>
      <c r="CG35" s="531"/>
    </row>
    <row r="36" spans="1:98" ht="39.75" customHeight="1" x14ac:dyDescent="0.2">
      <c r="CD36" s="191"/>
    </row>
    <row r="37" spans="1:98" ht="27.75" customHeight="1" x14ac:dyDescent="0.2">
      <c r="A37" s="184"/>
      <c r="B37" s="184"/>
      <c r="P37" s="184"/>
      <c r="Q37" s="184"/>
      <c r="AE37" s="184"/>
      <c r="AF37" s="184"/>
      <c r="AT37" s="184"/>
      <c r="AU37" s="184"/>
      <c r="BJ37" s="428"/>
      <c r="BK37" s="429"/>
      <c r="BL37" s="429"/>
      <c r="BM37" s="429"/>
      <c r="BN37" s="429"/>
      <c r="BO37" s="430"/>
      <c r="BP37" s="429"/>
      <c r="BQ37" s="430"/>
      <c r="BR37" s="429"/>
      <c r="BS37" s="430"/>
      <c r="BT37" s="429"/>
      <c r="BU37" s="430" t="s">
        <v>168</v>
      </c>
      <c r="BV37" s="429"/>
      <c r="BW37" s="429"/>
      <c r="BX37" s="429"/>
      <c r="BY37" s="429"/>
      <c r="BZ37" s="429"/>
      <c r="CA37" s="429"/>
      <c r="CB37" s="429"/>
      <c r="CC37" s="429"/>
      <c r="CD37" s="429"/>
      <c r="CE37" s="430"/>
      <c r="CF37" s="11"/>
      <c r="CG37" s="529"/>
      <c r="CI37" s="115"/>
      <c r="CK37" s="113"/>
      <c r="CL37" s="106"/>
      <c r="CN37" s="106"/>
      <c r="CO37" s="106"/>
      <c r="CP37" s="106"/>
      <c r="CQ37" s="106"/>
      <c r="CR37" s="106"/>
      <c r="CS37" s="106"/>
      <c r="CT37" s="106"/>
    </row>
    <row r="38" spans="1:98" ht="17.25" customHeight="1" thickBot="1" x14ac:dyDescent="0.25">
      <c r="A38" s="184">
        <v>7</v>
      </c>
      <c r="B38" s="184" t="s">
        <v>128</v>
      </c>
      <c r="P38" s="184">
        <v>12</v>
      </c>
      <c r="Q38" s="184" t="s">
        <v>128</v>
      </c>
      <c r="AE38" s="184">
        <v>17</v>
      </c>
      <c r="AF38" s="184" t="s">
        <v>128</v>
      </c>
      <c r="AT38" s="184">
        <v>22</v>
      </c>
      <c r="AU38" s="184" t="s">
        <v>128</v>
      </c>
      <c r="BJ38" s="69"/>
      <c r="BK38" s="53"/>
      <c r="BL38" s="52"/>
      <c r="BM38" s="57"/>
      <c r="BN38" s="57"/>
      <c r="BO38" s="57"/>
      <c r="BP38" s="57"/>
      <c r="BQ38" s="57"/>
      <c r="BR38" s="57"/>
      <c r="BS38" s="57"/>
      <c r="BT38" s="57"/>
      <c r="BU38" s="57"/>
      <c r="BV38" s="57"/>
      <c r="BW38" s="57"/>
      <c r="BX38" s="57"/>
      <c r="BY38" s="57"/>
      <c r="BZ38" s="57"/>
      <c r="CA38" s="57"/>
      <c r="CB38" s="57"/>
      <c r="CC38" s="57"/>
      <c r="CD38" s="57"/>
      <c r="CE38" s="57"/>
      <c r="CF38" s="57"/>
      <c r="CG38" s="529"/>
      <c r="CI38" s="115"/>
      <c r="CK38" s="113"/>
      <c r="CL38" s="106"/>
      <c r="CN38" s="106"/>
      <c r="CO38" s="106"/>
      <c r="CP38" s="106"/>
      <c r="CQ38" s="106"/>
      <c r="CR38" s="106"/>
      <c r="CS38" s="106"/>
      <c r="CT38" s="106"/>
    </row>
    <row r="39" spans="1:98" ht="33" customHeight="1" thickBot="1" x14ac:dyDescent="0.4">
      <c r="A39" s="186" t="s">
        <v>127</v>
      </c>
      <c r="P39" s="186" t="s">
        <v>30</v>
      </c>
      <c r="AE39" s="186" t="s">
        <v>56</v>
      </c>
      <c r="AT39" s="186" t="s">
        <v>31</v>
      </c>
      <c r="BJ39" s="1324" t="s">
        <v>47</v>
      </c>
      <c r="BK39" s="1326" t="s">
        <v>261</v>
      </c>
      <c r="BL39" s="1326" t="s">
        <v>33</v>
      </c>
      <c r="BM39" s="1328" t="s">
        <v>45</v>
      </c>
      <c r="BN39" s="1359" t="s">
        <v>238</v>
      </c>
      <c r="BO39" s="1360"/>
      <c r="BP39" s="1360"/>
      <c r="BQ39" s="1360"/>
      <c r="BR39" s="1360"/>
      <c r="BS39" s="1360"/>
      <c r="BT39" s="1360"/>
      <c r="BU39" s="1360"/>
      <c r="BV39" s="1360"/>
      <c r="BW39" s="1360"/>
      <c r="BX39" s="1360"/>
      <c r="BY39" s="1360"/>
      <c r="BZ39" s="1360"/>
      <c r="CA39" s="1360"/>
      <c r="CB39" s="1360"/>
      <c r="CC39" s="1360"/>
      <c r="CD39" s="1360"/>
      <c r="CE39" s="1361"/>
      <c r="CF39" s="476"/>
      <c r="CG39" s="468"/>
      <c r="CH39" s="116"/>
      <c r="CI39" s="173"/>
      <c r="CJ39" s="104"/>
      <c r="CK39" s="110"/>
      <c r="CM39" s="110"/>
    </row>
    <row r="40" spans="1:98" ht="28.5" customHeight="1" thickBot="1" x14ac:dyDescent="0.25">
      <c r="A40" s="181" t="s">
        <v>119</v>
      </c>
      <c r="B40" s="181" t="s">
        <v>118</v>
      </c>
      <c r="C40" s="181" t="s">
        <v>120</v>
      </c>
      <c r="D40" s="181" t="s">
        <v>121</v>
      </c>
      <c r="E40" s="181" t="s">
        <v>122</v>
      </c>
      <c r="F40" s="181" t="s">
        <v>123</v>
      </c>
      <c r="G40" s="181" t="s">
        <v>124</v>
      </c>
      <c r="H40" s="181" t="s">
        <v>125</v>
      </c>
      <c r="I40" s="181" t="s">
        <v>230</v>
      </c>
      <c r="J40" s="181" t="s">
        <v>231</v>
      </c>
      <c r="K40" s="181" t="s">
        <v>232</v>
      </c>
      <c r="L40" s="181" t="s">
        <v>233</v>
      </c>
      <c r="M40" s="181" t="s">
        <v>234</v>
      </c>
      <c r="N40" s="181" t="s">
        <v>235</v>
      </c>
      <c r="O40" s="181" t="s">
        <v>236</v>
      </c>
      <c r="P40" s="180" t="s">
        <v>119</v>
      </c>
      <c r="Q40" s="180" t="s">
        <v>118</v>
      </c>
      <c r="R40" s="180" t="s">
        <v>120</v>
      </c>
      <c r="S40" s="180" t="s">
        <v>121</v>
      </c>
      <c r="T40" s="180" t="s">
        <v>122</v>
      </c>
      <c r="U40" s="180" t="s">
        <v>123</v>
      </c>
      <c r="V40" s="180" t="s">
        <v>124</v>
      </c>
      <c r="W40" s="180" t="s">
        <v>125</v>
      </c>
      <c r="X40" s="180" t="s">
        <v>230</v>
      </c>
      <c r="Y40" s="180" t="s">
        <v>231</v>
      </c>
      <c r="Z40" s="180" t="s">
        <v>232</v>
      </c>
      <c r="AA40" s="180" t="s">
        <v>233</v>
      </c>
      <c r="AB40" s="180" t="s">
        <v>234</v>
      </c>
      <c r="AC40" s="180" t="s">
        <v>235</v>
      </c>
      <c r="AD40" s="180" t="s">
        <v>236</v>
      </c>
      <c r="AE40" s="183" t="s">
        <v>119</v>
      </c>
      <c r="AF40" s="183" t="s">
        <v>118</v>
      </c>
      <c r="AG40" s="183" t="s">
        <v>120</v>
      </c>
      <c r="AH40" s="183" t="s">
        <v>121</v>
      </c>
      <c r="AI40" s="183" t="s">
        <v>122</v>
      </c>
      <c r="AJ40" s="183" t="s">
        <v>123</v>
      </c>
      <c r="AK40" s="183" t="s">
        <v>124</v>
      </c>
      <c r="AL40" s="183" t="s">
        <v>125</v>
      </c>
      <c r="AM40" s="183" t="s">
        <v>230</v>
      </c>
      <c r="AN40" s="183" t="s">
        <v>231</v>
      </c>
      <c r="AO40" s="183" t="s">
        <v>232</v>
      </c>
      <c r="AP40" s="183" t="s">
        <v>233</v>
      </c>
      <c r="AQ40" s="183" t="s">
        <v>234</v>
      </c>
      <c r="AR40" s="183" t="s">
        <v>235</v>
      </c>
      <c r="AS40" s="183" t="s">
        <v>236</v>
      </c>
      <c r="AT40" s="182" t="s">
        <v>119</v>
      </c>
      <c r="AU40" s="182" t="s">
        <v>118</v>
      </c>
      <c r="AV40" s="182" t="s">
        <v>120</v>
      </c>
      <c r="AW40" s="182" t="s">
        <v>121</v>
      </c>
      <c r="AX40" s="182" t="s">
        <v>122</v>
      </c>
      <c r="AY40" s="182" t="s">
        <v>123</v>
      </c>
      <c r="AZ40" s="182" t="s">
        <v>124</v>
      </c>
      <c r="BA40" s="182" t="s">
        <v>125</v>
      </c>
      <c r="BB40" s="182" t="s">
        <v>230</v>
      </c>
      <c r="BC40" s="182" t="s">
        <v>231</v>
      </c>
      <c r="BD40" s="182" t="s">
        <v>232</v>
      </c>
      <c r="BE40" s="182" t="s">
        <v>233</v>
      </c>
      <c r="BF40" s="182" t="s">
        <v>234</v>
      </c>
      <c r="BG40" s="182" t="s">
        <v>235</v>
      </c>
      <c r="BH40" s="182" t="s">
        <v>236</v>
      </c>
      <c r="BJ40" s="1325"/>
      <c r="BK40" s="1327"/>
      <c r="BL40" s="1327"/>
      <c r="BM40" s="1329"/>
      <c r="BN40" s="674" t="s">
        <v>119</v>
      </c>
      <c r="BO40" s="675" t="s">
        <v>118</v>
      </c>
      <c r="BP40" s="675" t="s">
        <v>120</v>
      </c>
      <c r="BQ40" s="675" t="s">
        <v>121</v>
      </c>
      <c r="BR40" s="675" t="s">
        <v>122</v>
      </c>
      <c r="BS40" s="675" t="s">
        <v>123</v>
      </c>
      <c r="BT40" s="675" t="s">
        <v>124</v>
      </c>
      <c r="BU40" s="676" t="s">
        <v>125</v>
      </c>
      <c r="BV40" s="676" t="s">
        <v>230</v>
      </c>
      <c r="BW40" s="676" t="s">
        <v>231</v>
      </c>
      <c r="BX40" s="676" t="s">
        <v>232</v>
      </c>
      <c r="BY40" s="676" t="s">
        <v>233</v>
      </c>
      <c r="BZ40" s="676" t="s">
        <v>234</v>
      </c>
      <c r="CA40" s="676" t="s">
        <v>235</v>
      </c>
      <c r="CB40" s="684" t="s">
        <v>236</v>
      </c>
      <c r="CC40" s="1324" t="s">
        <v>31</v>
      </c>
      <c r="CD40" s="1326" t="s">
        <v>126</v>
      </c>
      <c r="CE40" s="480" t="s">
        <v>165</v>
      </c>
      <c r="CF40" s="1362"/>
      <c r="CG40" s="1355" t="s">
        <v>181</v>
      </c>
      <c r="CH40" s="193"/>
      <c r="CJ40" s="104"/>
      <c r="CK40" s="179"/>
      <c r="CM40" s="110"/>
    </row>
    <row r="41" spans="1:98" ht="16.5" customHeight="1" thickBot="1" x14ac:dyDescent="0.25">
      <c r="A41" s="401" t="str">
        <f t="shared" ref="A41:V41" ca="1" si="3">IF(INDIRECT("'"&amp;A$40&amp;"'!$U$21")="préscolaire","pré",IF(INDIRECT("'"&amp;A$40&amp;"'!$U$21")="parascolaire","para",""))</f>
        <v/>
      </c>
      <c r="B41" s="401" t="str">
        <f t="shared" ca="1" si="3"/>
        <v/>
      </c>
      <c r="C41" s="401" t="str">
        <f t="shared" ca="1" si="3"/>
        <v/>
      </c>
      <c r="D41" s="401" t="str">
        <f t="shared" ca="1" si="3"/>
        <v/>
      </c>
      <c r="E41" s="401" t="str">
        <f t="shared" ca="1" si="3"/>
        <v/>
      </c>
      <c r="F41" s="401" t="str">
        <f t="shared" ca="1" si="3"/>
        <v/>
      </c>
      <c r="G41" s="401" t="str">
        <f t="shared" ca="1" si="3"/>
        <v/>
      </c>
      <c r="H41" s="401" t="str">
        <f t="shared" ca="1" si="3"/>
        <v/>
      </c>
      <c r="I41" s="401" t="str">
        <f t="shared" ca="1" si="3"/>
        <v/>
      </c>
      <c r="J41" s="401" t="str">
        <f t="shared" ca="1" si="3"/>
        <v/>
      </c>
      <c r="K41" s="401" t="str">
        <f t="shared" ca="1" si="3"/>
        <v/>
      </c>
      <c r="L41" s="401" t="str">
        <f t="shared" ca="1" si="3"/>
        <v/>
      </c>
      <c r="M41" s="401" t="str">
        <f t="shared" ca="1" si="3"/>
        <v/>
      </c>
      <c r="N41" s="401" t="str">
        <f t="shared" ca="1" si="3"/>
        <v/>
      </c>
      <c r="O41" s="401" t="str">
        <f t="shared" ca="1" si="3"/>
        <v/>
      </c>
      <c r="P41" s="402" t="str">
        <f t="shared" ca="1" si="3"/>
        <v/>
      </c>
      <c r="Q41" s="402" t="str">
        <f t="shared" ca="1" si="3"/>
        <v/>
      </c>
      <c r="R41" s="402" t="str">
        <f t="shared" ca="1" si="3"/>
        <v/>
      </c>
      <c r="S41" s="402" t="str">
        <f t="shared" ca="1" si="3"/>
        <v/>
      </c>
      <c r="T41" s="402" t="str">
        <f t="shared" ca="1" si="3"/>
        <v/>
      </c>
      <c r="U41" s="402" t="str">
        <f t="shared" ca="1" si="3"/>
        <v/>
      </c>
      <c r="V41" s="402" t="str">
        <f t="shared" ca="1" si="3"/>
        <v/>
      </c>
      <c r="W41" s="402"/>
      <c r="X41" s="402"/>
      <c r="Y41" s="402"/>
      <c r="Z41" s="402"/>
      <c r="AA41" s="402"/>
      <c r="AB41" s="402"/>
      <c r="AC41" s="402"/>
      <c r="AD41" s="402" t="str">
        <f t="shared" ref="AD41:AK41" ca="1" si="4">IF(INDIRECT("'"&amp;AD$40&amp;"'!$U$21")="préscolaire","pré",IF(INDIRECT("'"&amp;AD$40&amp;"'!$U$21")="parascolaire","para",""))</f>
        <v/>
      </c>
      <c r="AE41" s="403" t="str">
        <f t="shared" ca="1" si="4"/>
        <v/>
      </c>
      <c r="AF41" s="403" t="str">
        <f t="shared" ca="1" si="4"/>
        <v/>
      </c>
      <c r="AG41" s="403" t="str">
        <f t="shared" ca="1" si="4"/>
        <v/>
      </c>
      <c r="AH41" s="403" t="str">
        <f t="shared" ca="1" si="4"/>
        <v/>
      </c>
      <c r="AI41" s="403" t="str">
        <f t="shared" ca="1" si="4"/>
        <v/>
      </c>
      <c r="AJ41" s="403" t="str">
        <f t="shared" ca="1" si="4"/>
        <v/>
      </c>
      <c r="AK41" s="403" t="str">
        <f t="shared" ca="1" si="4"/>
        <v/>
      </c>
      <c r="AL41" s="403"/>
      <c r="AM41" s="403"/>
      <c r="AN41" s="403"/>
      <c r="AO41" s="403"/>
      <c r="AP41" s="403"/>
      <c r="AQ41" s="403"/>
      <c r="AR41" s="403"/>
      <c r="AS41" s="403" t="str">
        <f t="shared" ref="AS41:AZ41" ca="1" si="5">IF(INDIRECT("'"&amp;AS$40&amp;"'!$U$21")="préscolaire","pré",IF(INDIRECT("'"&amp;AS$40&amp;"'!$U$21")="parascolaire","para",""))</f>
        <v/>
      </c>
      <c r="AT41" s="404" t="str">
        <f t="shared" ca="1" si="5"/>
        <v/>
      </c>
      <c r="AU41" s="404" t="str">
        <f t="shared" ca="1" si="5"/>
        <v/>
      </c>
      <c r="AV41" s="404" t="str">
        <f t="shared" ca="1" si="5"/>
        <v/>
      </c>
      <c r="AW41" s="404" t="str">
        <f t="shared" ca="1" si="5"/>
        <v/>
      </c>
      <c r="AX41" s="404" t="str">
        <f t="shared" ca="1" si="5"/>
        <v/>
      </c>
      <c r="AY41" s="404" t="str">
        <f t="shared" ca="1" si="5"/>
        <v/>
      </c>
      <c r="AZ41" s="404" t="str">
        <f t="shared" ca="1" si="5"/>
        <v/>
      </c>
      <c r="BA41" s="404"/>
      <c r="BB41" s="404"/>
      <c r="BC41" s="404"/>
      <c r="BD41" s="404"/>
      <c r="BE41" s="404"/>
      <c r="BF41" s="404"/>
      <c r="BG41" s="404"/>
      <c r="BH41" s="404" t="str">
        <f ca="1">IF(INDIRECT("'"&amp;BH$40&amp;"'!$U$21")="préscolaire","pré",IF(INDIRECT("'"&amp;BH$40&amp;"'!$U$21")="parascolaire","para",""))</f>
        <v/>
      </c>
      <c r="BJ41" s="1325"/>
      <c r="BK41" s="1327"/>
      <c r="BL41" s="1327"/>
      <c r="BM41" s="1329"/>
      <c r="BN41" s="456" t="str">
        <f t="shared" ref="BN41:CB41" ca="1" si="6">IF(INDIRECT("'"&amp;BN$40&amp;"'!$U$21")="préscolaire","pré",IF(INDIRECT("'"&amp;BN$40&amp;"'!$U$21")="parascolaire","para",""))</f>
        <v/>
      </c>
      <c r="BO41" s="456" t="str">
        <f t="shared" ca="1" si="6"/>
        <v/>
      </c>
      <c r="BP41" s="456" t="str">
        <f t="shared" ca="1" si="6"/>
        <v/>
      </c>
      <c r="BQ41" s="456" t="str">
        <f t="shared" ca="1" si="6"/>
        <v/>
      </c>
      <c r="BR41" s="456" t="str">
        <f t="shared" ca="1" si="6"/>
        <v/>
      </c>
      <c r="BS41" s="456" t="str">
        <f t="shared" ca="1" si="6"/>
        <v/>
      </c>
      <c r="BT41" s="456" t="str">
        <f ca="1">IF(INDIRECT("'"&amp;BT$40&amp;"'!$U$21")="préscolaire","pré",IF(INDIRECT("'"&amp;BT$40&amp;"'!$U$21")="parascolaire","para",""))</f>
        <v/>
      </c>
      <c r="BU41" s="456" t="str">
        <f ca="1">IF(INDIRECT("'"&amp;BU$40&amp;"'!$U$21")="préscolaire","pré",IF(INDIRECT("'"&amp;BU$40&amp;"'!$U$21")="parascolaire","para",""))</f>
        <v/>
      </c>
      <c r="BV41" s="456" t="str">
        <f t="shared" ca="1" si="6"/>
        <v/>
      </c>
      <c r="BW41" s="456" t="str">
        <f t="shared" ca="1" si="6"/>
        <v/>
      </c>
      <c r="BX41" s="456" t="str">
        <f t="shared" ca="1" si="6"/>
        <v/>
      </c>
      <c r="BY41" s="456" t="str">
        <f t="shared" ca="1" si="6"/>
        <v/>
      </c>
      <c r="BZ41" s="456" t="str">
        <f t="shared" ca="1" si="6"/>
        <v/>
      </c>
      <c r="CA41" s="456" t="str">
        <f t="shared" ca="1" si="6"/>
        <v/>
      </c>
      <c r="CB41" s="768" t="str">
        <f t="shared" ca="1" si="6"/>
        <v/>
      </c>
      <c r="CC41" s="1325"/>
      <c r="CD41" s="1327"/>
      <c r="CE41" s="929">
        <v>0.01</v>
      </c>
      <c r="CF41" s="1362"/>
      <c r="CG41" s="1355"/>
      <c r="CH41" s="193"/>
      <c r="CJ41" s="104"/>
      <c r="CK41" s="179"/>
      <c r="CM41" s="110"/>
    </row>
    <row r="42" spans="1:98" ht="18.75" customHeight="1" x14ac:dyDescent="0.2">
      <c r="A42" s="187" t="str">
        <f t="shared" ref="A42:O49" ca="1" si="7">IF(ISERROR(VLOOKUP($BK42,INDIRECT("'"&amp;A$40&amp;"'!$P$34:$AT$53"),$A$38,FALSE)),"",VLOOKUP($BK42,INDIRECT("'"&amp;A$40&amp;"'!$P$34:$AT$53"),$A$38,FALSE))</f>
        <v/>
      </c>
      <c r="B42" s="187" t="str">
        <f t="shared" ca="1" si="7"/>
        <v/>
      </c>
      <c r="C42" s="187" t="str">
        <f t="shared" ca="1" si="7"/>
        <v/>
      </c>
      <c r="D42" s="187" t="str">
        <f t="shared" ca="1" si="7"/>
        <v/>
      </c>
      <c r="E42" s="187" t="str">
        <f t="shared" ca="1" si="7"/>
        <v/>
      </c>
      <c r="F42" s="187" t="str">
        <f t="shared" ca="1" si="7"/>
        <v/>
      </c>
      <c r="G42" s="187" t="str">
        <f t="shared" ca="1" si="7"/>
        <v/>
      </c>
      <c r="H42" s="187" t="str">
        <f t="shared" ca="1" si="7"/>
        <v/>
      </c>
      <c r="I42" s="187" t="str">
        <f t="shared" ca="1" si="7"/>
        <v/>
      </c>
      <c r="J42" s="187" t="str">
        <f t="shared" ca="1" si="7"/>
        <v/>
      </c>
      <c r="K42" s="187" t="str">
        <f t="shared" ca="1" si="7"/>
        <v/>
      </c>
      <c r="L42" s="187" t="str">
        <f t="shared" ca="1" si="7"/>
        <v/>
      </c>
      <c r="M42" s="187" t="str">
        <f t="shared" ca="1" si="7"/>
        <v/>
      </c>
      <c r="N42" s="187" t="str">
        <f t="shared" ca="1" si="7"/>
        <v/>
      </c>
      <c r="O42" s="187" t="str">
        <f t="shared" ca="1" si="7"/>
        <v/>
      </c>
      <c r="P42" s="188" t="str">
        <f t="shared" ref="P42:AD49" ca="1" si="8">IF(ISERROR(VLOOKUP($BK42,INDIRECT("'"&amp;P$40&amp;"'!$P$34:$AT$53"),$P$38,FALSE)),"",VLOOKUP($BK42,INDIRECT("'"&amp;P$40&amp;"'!$P$34:$AT$53"),$P$38,FALSE))</f>
        <v/>
      </c>
      <c r="Q42" s="188" t="str">
        <f t="shared" ca="1" si="8"/>
        <v/>
      </c>
      <c r="R42" s="188" t="str">
        <f t="shared" ca="1" si="8"/>
        <v/>
      </c>
      <c r="S42" s="188" t="str">
        <f t="shared" ca="1" si="8"/>
        <v/>
      </c>
      <c r="T42" s="188" t="str">
        <f t="shared" ca="1" si="8"/>
        <v/>
      </c>
      <c r="U42" s="188" t="str">
        <f t="shared" ca="1" si="8"/>
        <v/>
      </c>
      <c r="V42" s="188" t="str">
        <f t="shared" ca="1" si="8"/>
        <v/>
      </c>
      <c r="W42" s="188" t="str">
        <f t="shared" ca="1" si="8"/>
        <v/>
      </c>
      <c r="X42" s="188" t="str">
        <f t="shared" ca="1" si="8"/>
        <v/>
      </c>
      <c r="Y42" s="188" t="str">
        <f t="shared" ca="1" si="8"/>
        <v/>
      </c>
      <c r="Z42" s="188" t="str">
        <f t="shared" ca="1" si="8"/>
        <v/>
      </c>
      <c r="AA42" s="188" t="str">
        <f t="shared" ca="1" si="8"/>
        <v/>
      </c>
      <c r="AB42" s="188" t="str">
        <f t="shared" ca="1" si="8"/>
        <v/>
      </c>
      <c r="AC42" s="188" t="str">
        <f t="shared" ca="1" si="8"/>
        <v/>
      </c>
      <c r="AD42" s="188" t="str">
        <f t="shared" ca="1" si="8"/>
        <v/>
      </c>
      <c r="AE42" s="189" t="str">
        <f t="shared" ref="AE42:AS49" ca="1" si="9">IF(ISERROR(VLOOKUP($BK42,INDIRECT("'"&amp;AE$40&amp;"'!$P$34:$AT$53"),$AE$38,FALSE)),"",VLOOKUP($BK42,INDIRECT("'"&amp;AE$40&amp;"'!$P$34:$AT$53"),$AE$38,FALSE))</f>
        <v/>
      </c>
      <c r="AF42" s="189" t="str">
        <f t="shared" ca="1" si="9"/>
        <v/>
      </c>
      <c r="AG42" s="189" t="str">
        <f t="shared" ca="1" si="9"/>
        <v/>
      </c>
      <c r="AH42" s="189" t="str">
        <f t="shared" ca="1" si="9"/>
        <v/>
      </c>
      <c r="AI42" s="189" t="str">
        <f t="shared" ca="1" si="9"/>
        <v/>
      </c>
      <c r="AJ42" s="189" t="str">
        <f t="shared" ca="1" si="9"/>
        <v/>
      </c>
      <c r="AK42" s="189" t="str">
        <f t="shared" ca="1" si="9"/>
        <v/>
      </c>
      <c r="AL42" s="189" t="str">
        <f t="shared" ca="1" si="9"/>
        <v/>
      </c>
      <c r="AM42" s="189" t="str">
        <f t="shared" ca="1" si="9"/>
        <v/>
      </c>
      <c r="AN42" s="189" t="str">
        <f t="shared" ca="1" si="9"/>
        <v/>
      </c>
      <c r="AO42" s="189" t="str">
        <f t="shared" ca="1" si="9"/>
        <v/>
      </c>
      <c r="AP42" s="189" t="str">
        <f t="shared" ca="1" si="9"/>
        <v/>
      </c>
      <c r="AQ42" s="189" t="str">
        <f t="shared" ca="1" si="9"/>
        <v/>
      </c>
      <c r="AR42" s="189" t="str">
        <f t="shared" ca="1" si="9"/>
        <v/>
      </c>
      <c r="AS42" s="189" t="str">
        <f t="shared" ca="1" si="9"/>
        <v/>
      </c>
      <c r="AT42" s="190" t="str">
        <f t="shared" ref="AT42:BH49" ca="1" si="10">IF(ISERROR(VLOOKUP($BK42,INDIRECT("'"&amp;AT$40&amp;"'!$P$34:$AT$53"),$AT$38,FALSE)),"",VLOOKUP($BK42,INDIRECT("'"&amp;AT$40&amp;"'!$P$34:$AT$53"),$AT$38,FALSE))</f>
        <v/>
      </c>
      <c r="AU42" s="190" t="str">
        <f t="shared" ca="1" si="10"/>
        <v/>
      </c>
      <c r="AV42" s="190" t="str">
        <f t="shared" ca="1" si="10"/>
        <v/>
      </c>
      <c r="AW42" s="190" t="str">
        <f t="shared" ca="1" si="10"/>
        <v/>
      </c>
      <c r="AX42" s="190" t="str">
        <f t="shared" ca="1" si="10"/>
        <v/>
      </c>
      <c r="AY42" s="190" t="str">
        <f t="shared" ca="1" si="10"/>
        <v/>
      </c>
      <c r="AZ42" s="190" t="str">
        <f t="shared" ca="1" si="10"/>
        <v/>
      </c>
      <c r="BA42" s="190" t="str">
        <f t="shared" ca="1" si="10"/>
        <v/>
      </c>
      <c r="BB42" s="190" t="str">
        <f t="shared" ca="1" si="10"/>
        <v/>
      </c>
      <c r="BC42" s="190" t="str">
        <f t="shared" ca="1" si="10"/>
        <v/>
      </c>
      <c r="BD42" s="190" t="str">
        <f t="shared" ca="1" si="10"/>
        <v/>
      </c>
      <c r="BE42" s="190" t="str">
        <f t="shared" ca="1" si="10"/>
        <v/>
      </c>
      <c r="BF42" s="190" t="str">
        <f t="shared" ca="1" si="10"/>
        <v/>
      </c>
      <c r="BG42" s="190" t="str">
        <f t="shared" ca="1" si="10"/>
        <v/>
      </c>
      <c r="BH42" s="190" t="str">
        <f t="shared" ca="1" si="10"/>
        <v/>
      </c>
      <c r="BJ42" s="202">
        <v>1</v>
      </c>
      <c r="BK42" s="203">
        <f>Personnel!D21</f>
        <v>0</v>
      </c>
      <c r="BL42" s="204">
        <f>Personnel!E21</f>
        <v>0</v>
      </c>
      <c r="BM42" s="205">
        <f>Personnel!F21</f>
        <v>0</v>
      </c>
      <c r="BN42" s="212" t="str">
        <f t="shared" ref="BN42:BN81" ca="1" si="11">AT42</f>
        <v/>
      </c>
      <c r="BO42" s="212" t="str">
        <f t="shared" ref="BO42:BO81" ca="1" si="12">AU42</f>
        <v/>
      </c>
      <c r="BP42" s="212" t="str">
        <f t="shared" ref="BP42:BP81" ca="1" si="13">AV42</f>
        <v/>
      </c>
      <c r="BQ42" s="212" t="str">
        <f t="shared" ref="BQ42:BQ81" ca="1" si="14">AW42</f>
        <v/>
      </c>
      <c r="BR42" s="212" t="str">
        <f t="shared" ref="BR42:BR81" ca="1" si="15">AX42</f>
        <v/>
      </c>
      <c r="BS42" s="212" t="str">
        <f t="shared" ref="BS42:BS81" ca="1" si="16">AY42</f>
        <v/>
      </c>
      <c r="BT42" s="212" t="str">
        <f t="shared" ref="BT42:BT81" ca="1" si="17">AZ42</f>
        <v/>
      </c>
      <c r="BU42" s="212" t="str">
        <f t="shared" ref="BU42:BU81" ca="1" si="18">BA42</f>
        <v/>
      </c>
      <c r="BV42" s="212" t="str">
        <f t="shared" ref="BV42:BV81" ca="1" si="19">BB42</f>
        <v/>
      </c>
      <c r="BW42" s="212" t="str">
        <f t="shared" ref="BW42:BW81" ca="1" si="20">BC42</f>
        <v/>
      </c>
      <c r="BX42" s="212" t="str">
        <f t="shared" ref="BX42:BX81" ca="1" si="21">BD42</f>
        <v/>
      </c>
      <c r="BY42" s="212" t="str">
        <f t="shared" ref="BY42:BY81" ca="1" si="22">BE42</f>
        <v/>
      </c>
      <c r="BZ42" s="212" t="str">
        <f t="shared" ref="BZ42:BZ81" ca="1" si="23">BF42</f>
        <v/>
      </c>
      <c r="CA42" s="212" t="str">
        <f t="shared" ref="CA42:CA81" ca="1" si="24">BG42</f>
        <v/>
      </c>
      <c r="CB42" s="763" t="str">
        <f ca="1">BH42</f>
        <v/>
      </c>
      <c r="CC42" s="497">
        <f ca="1">SUM(BN42:CB42)</f>
        <v>0</v>
      </c>
      <c r="CD42" s="498" t="e">
        <f ca="1">CC42/$CE$14</f>
        <v>#DIV/0!</v>
      </c>
      <c r="CE42" s="928" t="str">
        <f ca="1">IF(CC42=0,"",IF(CD42&gt;(BM42+$CE$41),Donnees!$C$5,IF(CD42&lt;(BM42-$CE$41),Donnees!$C$6,Donnees!$C$4)))</f>
        <v/>
      </c>
      <c r="CF42" s="473"/>
      <c r="CG42" s="533" t="str">
        <f ca="1">IF(CE42=Donnees!$C$5,Donnees!$B$50,IF(CE42=Donnees!$C$6,Donnees!$B$51,""))</f>
        <v/>
      </c>
      <c r="CH42" s="194"/>
      <c r="CJ42" s="104"/>
      <c r="CK42" s="179"/>
    </row>
    <row r="43" spans="1:98" ht="18.75" customHeight="1" x14ac:dyDescent="0.2">
      <c r="A43" s="187" t="str">
        <f t="shared" ca="1" si="7"/>
        <v/>
      </c>
      <c r="B43" s="187" t="str">
        <f t="shared" ca="1" si="7"/>
        <v/>
      </c>
      <c r="C43" s="187" t="str">
        <f t="shared" ca="1" si="7"/>
        <v/>
      </c>
      <c r="D43" s="187" t="str">
        <f t="shared" ca="1" si="7"/>
        <v/>
      </c>
      <c r="E43" s="187" t="str">
        <f t="shared" ca="1" si="7"/>
        <v/>
      </c>
      <c r="F43" s="187" t="str">
        <f t="shared" ca="1" si="7"/>
        <v/>
      </c>
      <c r="G43" s="187" t="str">
        <f t="shared" ca="1" si="7"/>
        <v/>
      </c>
      <c r="H43" s="187" t="str">
        <f t="shared" ca="1" si="7"/>
        <v/>
      </c>
      <c r="I43" s="187" t="str">
        <f t="shared" ca="1" si="7"/>
        <v/>
      </c>
      <c r="J43" s="187" t="str">
        <f t="shared" ca="1" si="7"/>
        <v/>
      </c>
      <c r="K43" s="187" t="str">
        <f t="shared" ca="1" si="7"/>
        <v/>
      </c>
      <c r="L43" s="187" t="str">
        <f t="shared" ca="1" si="7"/>
        <v/>
      </c>
      <c r="M43" s="187" t="str">
        <f t="shared" ca="1" si="7"/>
        <v/>
      </c>
      <c r="N43" s="187" t="str">
        <f t="shared" ca="1" si="7"/>
        <v/>
      </c>
      <c r="O43" s="187" t="str">
        <f t="shared" ca="1" si="7"/>
        <v/>
      </c>
      <c r="P43" s="188" t="str">
        <f t="shared" ca="1" si="8"/>
        <v/>
      </c>
      <c r="Q43" s="188" t="str">
        <f t="shared" ca="1" si="8"/>
        <v/>
      </c>
      <c r="R43" s="188" t="str">
        <f t="shared" ca="1" si="8"/>
        <v/>
      </c>
      <c r="S43" s="188" t="str">
        <f t="shared" ca="1" si="8"/>
        <v/>
      </c>
      <c r="T43" s="188" t="str">
        <f t="shared" ca="1" si="8"/>
        <v/>
      </c>
      <c r="U43" s="188" t="str">
        <f t="shared" ca="1" si="8"/>
        <v/>
      </c>
      <c r="V43" s="188" t="str">
        <f t="shared" ca="1" si="8"/>
        <v/>
      </c>
      <c r="W43" s="188" t="str">
        <f t="shared" ca="1" si="8"/>
        <v/>
      </c>
      <c r="X43" s="188" t="str">
        <f t="shared" ca="1" si="8"/>
        <v/>
      </c>
      <c r="Y43" s="188" t="str">
        <f t="shared" ca="1" si="8"/>
        <v/>
      </c>
      <c r="Z43" s="188" t="str">
        <f t="shared" ca="1" si="8"/>
        <v/>
      </c>
      <c r="AA43" s="188" t="str">
        <f t="shared" ca="1" si="8"/>
        <v/>
      </c>
      <c r="AB43" s="188" t="str">
        <f t="shared" ca="1" si="8"/>
        <v/>
      </c>
      <c r="AC43" s="188" t="str">
        <f t="shared" ca="1" si="8"/>
        <v/>
      </c>
      <c r="AD43" s="188" t="str">
        <f t="shared" ca="1" si="8"/>
        <v/>
      </c>
      <c r="AE43" s="189" t="str">
        <f t="shared" ca="1" si="9"/>
        <v/>
      </c>
      <c r="AF43" s="189" t="str">
        <f t="shared" ca="1" si="9"/>
        <v/>
      </c>
      <c r="AG43" s="189" t="str">
        <f t="shared" ca="1" si="9"/>
        <v/>
      </c>
      <c r="AH43" s="189" t="str">
        <f t="shared" ca="1" si="9"/>
        <v/>
      </c>
      <c r="AI43" s="189" t="str">
        <f t="shared" ca="1" si="9"/>
        <v/>
      </c>
      <c r="AJ43" s="189" t="str">
        <f t="shared" ca="1" si="9"/>
        <v/>
      </c>
      <c r="AK43" s="189" t="str">
        <f t="shared" ca="1" si="9"/>
        <v/>
      </c>
      <c r="AL43" s="189" t="str">
        <f t="shared" ca="1" si="9"/>
        <v/>
      </c>
      <c r="AM43" s="189" t="str">
        <f t="shared" ca="1" si="9"/>
        <v/>
      </c>
      <c r="AN43" s="189" t="str">
        <f t="shared" ca="1" si="9"/>
        <v/>
      </c>
      <c r="AO43" s="189" t="str">
        <f t="shared" ca="1" si="9"/>
        <v/>
      </c>
      <c r="AP43" s="189" t="str">
        <f t="shared" ca="1" si="9"/>
        <v/>
      </c>
      <c r="AQ43" s="189" t="str">
        <f t="shared" ca="1" si="9"/>
        <v/>
      </c>
      <c r="AR43" s="189" t="str">
        <f t="shared" ca="1" si="9"/>
        <v/>
      </c>
      <c r="AS43" s="189" t="str">
        <f t="shared" ca="1" si="9"/>
        <v/>
      </c>
      <c r="AT43" s="190" t="str">
        <f t="shared" ca="1" si="10"/>
        <v/>
      </c>
      <c r="AU43" s="190" t="str">
        <f t="shared" ca="1" si="10"/>
        <v/>
      </c>
      <c r="AV43" s="190" t="str">
        <f t="shared" ca="1" si="10"/>
        <v/>
      </c>
      <c r="AW43" s="190" t="str">
        <f t="shared" ca="1" si="10"/>
        <v/>
      </c>
      <c r="AX43" s="190" t="str">
        <f t="shared" ca="1" si="10"/>
        <v/>
      </c>
      <c r="AY43" s="190" t="str">
        <f t="shared" ca="1" si="10"/>
        <v/>
      </c>
      <c r="AZ43" s="190" t="str">
        <f t="shared" ca="1" si="10"/>
        <v/>
      </c>
      <c r="BA43" s="190" t="str">
        <f t="shared" ca="1" si="10"/>
        <v/>
      </c>
      <c r="BB43" s="190" t="str">
        <f t="shared" ca="1" si="10"/>
        <v/>
      </c>
      <c r="BC43" s="190" t="str">
        <f t="shared" ca="1" si="10"/>
        <v/>
      </c>
      <c r="BD43" s="190" t="str">
        <f t="shared" ca="1" si="10"/>
        <v/>
      </c>
      <c r="BE43" s="190" t="str">
        <f t="shared" ca="1" si="10"/>
        <v/>
      </c>
      <c r="BF43" s="190" t="str">
        <f t="shared" ca="1" si="10"/>
        <v/>
      </c>
      <c r="BG43" s="190" t="str">
        <f t="shared" ca="1" si="10"/>
        <v/>
      </c>
      <c r="BH43" s="190" t="str">
        <f t="shared" ca="1" si="10"/>
        <v/>
      </c>
      <c r="BJ43" s="206">
        <v>2</v>
      </c>
      <c r="BK43" s="197">
        <f>Personnel!D22</f>
        <v>0</v>
      </c>
      <c r="BL43" s="198">
        <f>Personnel!E22</f>
        <v>0</v>
      </c>
      <c r="BM43" s="207">
        <f>Personnel!F22</f>
        <v>0</v>
      </c>
      <c r="BN43" s="214" t="str">
        <f t="shared" ca="1" si="11"/>
        <v/>
      </c>
      <c r="BO43" s="214" t="str">
        <f t="shared" ca="1" si="12"/>
        <v/>
      </c>
      <c r="BP43" s="214" t="str">
        <f t="shared" ca="1" si="13"/>
        <v/>
      </c>
      <c r="BQ43" s="214" t="str">
        <f t="shared" ca="1" si="14"/>
        <v/>
      </c>
      <c r="BR43" s="214" t="str">
        <f t="shared" ca="1" si="15"/>
        <v/>
      </c>
      <c r="BS43" s="214" t="str">
        <f t="shared" ca="1" si="16"/>
        <v/>
      </c>
      <c r="BT43" s="214" t="str">
        <f t="shared" ca="1" si="17"/>
        <v/>
      </c>
      <c r="BU43" s="214" t="str">
        <f t="shared" ca="1" si="18"/>
        <v/>
      </c>
      <c r="BV43" s="214" t="str">
        <f t="shared" ca="1" si="19"/>
        <v/>
      </c>
      <c r="BW43" s="214" t="str">
        <f t="shared" ca="1" si="20"/>
        <v/>
      </c>
      <c r="BX43" s="214" t="str">
        <f t="shared" ca="1" si="21"/>
        <v/>
      </c>
      <c r="BY43" s="214" t="str">
        <f t="shared" ca="1" si="22"/>
        <v/>
      </c>
      <c r="BZ43" s="214" t="str">
        <f t="shared" ca="1" si="23"/>
        <v/>
      </c>
      <c r="CA43" s="214" t="str">
        <f t="shared" ca="1" si="24"/>
        <v/>
      </c>
      <c r="CB43" s="764" t="str">
        <f t="shared" ref="CB43:CB81" ca="1" si="25">BH43</f>
        <v/>
      </c>
      <c r="CC43" s="410">
        <f t="shared" ref="CC43:CC81" ca="1" si="26">SUM(BN43:CB43)</f>
        <v>0</v>
      </c>
      <c r="CD43" s="196" t="e">
        <f t="shared" ref="CD43:CD81" ca="1" si="27">CC43/$CE$14</f>
        <v>#DIV/0!</v>
      </c>
      <c r="CE43" s="927" t="str">
        <f ca="1">IF(CC43=0,"",IF(CD43&gt;(BM43+$CE$41),Donnees!$C$5,IF(CD43&lt;(BM43-$CE$41),Donnees!$C$6,Donnees!$C$4)))</f>
        <v/>
      </c>
      <c r="CF43" s="473"/>
      <c r="CG43" s="533" t="str">
        <f ca="1">IF(CE43=Donnees!$C$5,Donnees!$B$50,IF(CE43=Donnees!$C$6,Donnees!$B$51,""))</f>
        <v/>
      </c>
      <c r="CH43" s="194"/>
      <c r="CJ43" s="104"/>
    </row>
    <row r="44" spans="1:98" ht="18.75" customHeight="1" x14ac:dyDescent="0.2">
      <c r="A44" s="187" t="str">
        <f t="shared" ca="1" si="7"/>
        <v/>
      </c>
      <c r="B44" s="187" t="str">
        <f t="shared" ca="1" si="7"/>
        <v/>
      </c>
      <c r="C44" s="187" t="str">
        <f t="shared" ca="1" si="7"/>
        <v/>
      </c>
      <c r="D44" s="187" t="str">
        <f t="shared" ca="1" si="7"/>
        <v/>
      </c>
      <c r="E44" s="187" t="str">
        <f t="shared" ca="1" si="7"/>
        <v/>
      </c>
      <c r="F44" s="187" t="str">
        <f t="shared" ca="1" si="7"/>
        <v/>
      </c>
      <c r="G44" s="187" t="str">
        <f t="shared" ca="1" si="7"/>
        <v/>
      </c>
      <c r="H44" s="187" t="str">
        <f t="shared" ca="1" si="7"/>
        <v/>
      </c>
      <c r="I44" s="187" t="str">
        <f t="shared" ca="1" si="7"/>
        <v/>
      </c>
      <c r="J44" s="187" t="str">
        <f t="shared" ca="1" si="7"/>
        <v/>
      </c>
      <c r="K44" s="187" t="str">
        <f t="shared" ca="1" si="7"/>
        <v/>
      </c>
      <c r="L44" s="187" t="str">
        <f t="shared" ca="1" si="7"/>
        <v/>
      </c>
      <c r="M44" s="187" t="str">
        <f t="shared" ca="1" si="7"/>
        <v/>
      </c>
      <c r="N44" s="187" t="str">
        <f t="shared" ca="1" si="7"/>
        <v/>
      </c>
      <c r="O44" s="187" t="str">
        <f t="shared" ca="1" si="7"/>
        <v/>
      </c>
      <c r="P44" s="188" t="str">
        <f t="shared" ca="1" si="8"/>
        <v/>
      </c>
      <c r="Q44" s="188" t="str">
        <f t="shared" ca="1" si="8"/>
        <v/>
      </c>
      <c r="R44" s="188" t="str">
        <f t="shared" ca="1" si="8"/>
        <v/>
      </c>
      <c r="S44" s="188" t="str">
        <f t="shared" ca="1" si="8"/>
        <v/>
      </c>
      <c r="T44" s="188" t="str">
        <f t="shared" ca="1" si="8"/>
        <v/>
      </c>
      <c r="U44" s="188" t="str">
        <f t="shared" ca="1" si="8"/>
        <v/>
      </c>
      <c r="V44" s="188" t="str">
        <f t="shared" ca="1" si="8"/>
        <v/>
      </c>
      <c r="W44" s="188" t="str">
        <f t="shared" ca="1" si="8"/>
        <v/>
      </c>
      <c r="X44" s="188" t="str">
        <f t="shared" ca="1" si="8"/>
        <v/>
      </c>
      <c r="Y44" s="188" t="str">
        <f t="shared" ca="1" si="8"/>
        <v/>
      </c>
      <c r="Z44" s="188" t="str">
        <f t="shared" ca="1" si="8"/>
        <v/>
      </c>
      <c r="AA44" s="188" t="str">
        <f t="shared" ca="1" si="8"/>
        <v/>
      </c>
      <c r="AB44" s="188" t="str">
        <f t="shared" ca="1" si="8"/>
        <v/>
      </c>
      <c r="AC44" s="188" t="str">
        <f t="shared" ca="1" si="8"/>
        <v/>
      </c>
      <c r="AD44" s="188" t="str">
        <f t="shared" ca="1" si="8"/>
        <v/>
      </c>
      <c r="AE44" s="189" t="str">
        <f t="shared" ca="1" si="9"/>
        <v/>
      </c>
      <c r="AF44" s="189" t="str">
        <f t="shared" ca="1" si="9"/>
        <v/>
      </c>
      <c r="AG44" s="189" t="str">
        <f t="shared" ca="1" si="9"/>
        <v/>
      </c>
      <c r="AH44" s="189" t="str">
        <f t="shared" ca="1" si="9"/>
        <v/>
      </c>
      <c r="AI44" s="189" t="str">
        <f t="shared" ca="1" si="9"/>
        <v/>
      </c>
      <c r="AJ44" s="189" t="str">
        <f t="shared" ca="1" si="9"/>
        <v/>
      </c>
      <c r="AK44" s="189" t="str">
        <f t="shared" ca="1" si="9"/>
        <v/>
      </c>
      <c r="AL44" s="189" t="str">
        <f t="shared" ca="1" si="9"/>
        <v/>
      </c>
      <c r="AM44" s="189" t="str">
        <f t="shared" ca="1" si="9"/>
        <v/>
      </c>
      <c r="AN44" s="189" t="str">
        <f t="shared" ca="1" si="9"/>
        <v/>
      </c>
      <c r="AO44" s="189" t="str">
        <f t="shared" ca="1" si="9"/>
        <v/>
      </c>
      <c r="AP44" s="189" t="str">
        <f t="shared" ca="1" si="9"/>
        <v/>
      </c>
      <c r="AQ44" s="189" t="str">
        <f t="shared" ca="1" si="9"/>
        <v/>
      </c>
      <c r="AR44" s="189" t="str">
        <f t="shared" ca="1" si="9"/>
        <v/>
      </c>
      <c r="AS44" s="189" t="str">
        <f t="shared" ca="1" si="9"/>
        <v/>
      </c>
      <c r="AT44" s="190" t="str">
        <f t="shared" ca="1" si="10"/>
        <v/>
      </c>
      <c r="AU44" s="190" t="str">
        <f t="shared" ca="1" si="10"/>
        <v/>
      </c>
      <c r="AV44" s="190" t="str">
        <f t="shared" ca="1" si="10"/>
        <v/>
      </c>
      <c r="AW44" s="190" t="str">
        <f t="shared" ca="1" si="10"/>
        <v/>
      </c>
      <c r="AX44" s="190" t="str">
        <f t="shared" ca="1" si="10"/>
        <v/>
      </c>
      <c r="AY44" s="190" t="str">
        <f t="shared" ca="1" si="10"/>
        <v/>
      </c>
      <c r="AZ44" s="190" t="str">
        <f t="shared" ca="1" si="10"/>
        <v/>
      </c>
      <c r="BA44" s="190" t="str">
        <f t="shared" ca="1" si="10"/>
        <v/>
      </c>
      <c r="BB44" s="190" t="str">
        <f t="shared" ca="1" si="10"/>
        <v/>
      </c>
      <c r="BC44" s="190" t="str">
        <f t="shared" ca="1" si="10"/>
        <v/>
      </c>
      <c r="BD44" s="190" t="str">
        <f t="shared" ca="1" si="10"/>
        <v/>
      </c>
      <c r="BE44" s="190" t="str">
        <f t="shared" ca="1" si="10"/>
        <v/>
      </c>
      <c r="BF44" s="190" t="str">
        <f t="shared" ca="1" si="10"/>
        <v/>
      </c>
      <c r="BG44" s="190" t="str">
        <f t="shared" ca="1" si="10"/>
        <v/>
      </c>
      <c r="BH44" s="190" t="str">
        <f t="shared" ca="1" si="10"/>
        <v/>
      </c>
      <c r="BJ44" s="206">
        <v>3</v>
      </c>
      <c r="BK44" s="197">
        <f>Personnel!D23</f>
        <v>0</v>
      </c>
      <c r="BL44" s="198">
        <f>Personnel!E23</f>
        <v>0</v>
      </c>
      <c r="BM44" s="207">
        <f>Personnel!F23</f>
        <v>0</v>
      </c>
      <c r="BN44" s="214" t="str">
        <f t="shared" ca="1" si="11"/>
        <v/>
      </c>
      <c r="BO44" s="214" t="str">
        <f t="shared" ca="1" si="12"/>
        <v/>
      </c>
      <c r="BP44" s="214" t="str">
        <f t="shared" ca="1" si="13"/>
        <v/>
      </c>
      <c r="BQ44" s="214" t="str">
        <f t="shared" ca="1" si="14"/>
        <v/>
      </c>
      <c r="BR44" s="214" t="str">
        <f t="shared" ca="1" si="15"/>
        <v/>
      </c>
      <c r="BS44" s="214" t="str">
        <f t="shared" ca="1" si="16"/>
        <v/>
      </c>
      <c r="BT44" s="214" t="str">
        <f t="shared" ca="1" si="17"/>
        <v/>
      </c>
      <c r="BU44" s="214" t="str">
        <f t="shared" ca="1" si="18"/>
        <v/>
      </c>
      <c r="BV44" s="214" t="str">
        <f t="shared" ca="1" si="19"/>
        <v/>
      </c>
      <c r="BW44" s="214" t="str">
        <f t="shared" ca="1" si="20"/>
        <v/>
      </c>
      <c r="BX44" s="214" t="str">
        <f t="shared" ca="1" si="21"/>
        <v/>
      </c>
      <c r="BY44" s="214" t="str">
        <f t="shared" ca="1" si="22"/>
        <v/>
      </c>
      <c r="BZ44" s="214" t="str">
        <f t="shared" ca="1" si="23"/>
        <v/>
      </c>
      <c r="CA44" s="214" t="str">
        <f t="shared" ca="1" si="24"/>
        <v/>
      </c>
      <c r="CB44" s="764" t="str">
        <f t="shared" ca="1" si="25"/>
        <v/>
      </c>
      <c r="CC44" s="410">
        <f t="shared" ca="1" si="26"/>
        <v>0</v>
      </c>
      <c r="CD44" s="196" t="e">
        <f t="shared" ca="1" si="27"/>
        <v>#DIV/0!</v>
      </c>
      <c r="CE44" s="927" t="str">
        <f ca="1">IF(CC44=0,"",IF(CD44&gt;(BM44+$CE$41),Donnees!$C$5,IF(CD44&lt;(BM44-$CE$41),Donnees!$C$6,Donnees!$C$4)))</f>
        <v/>
      </c>
      <c r="CF44" s="473"/>
      <c r="CG44" s="533" t="str">
        <f ca="1">IF(CE44=Donnees!$C$5,Donnees!$B$50,IF(CE44=Donnees!$C$6,Donnees!$B$51,""))</f>
        <v/>
      </c>
      <c r="CH44" s="194"/>
      <c r="CJ44" s="104"/>
    </row>
    <row r="45" spans="1:98" ht="18.75" customHeight="1" x14ac:dyDescent="0.2">
      <c r="A45" s="187" t="str">
        <f t="shared" ca="1" si="7"/>
        <v/>
      </c>
      <c r="B45" s="187" t="str">
        <f t="shared" ca="1" si="7"/>
        <v/>
      </c>
      <c r="C45" s="187" t="str">
        <f t="shared" ca="1" si="7"/>
        <v/>
      </c>
      <c r="D45" s="187" t="str">
        <f t="shared" ca="1" si="7"/>
        <v/>
      </c>
      <c r="E45" s="187" t="str">
        <f t="shared" ca="1" si="7"/>
        <v/>
      </c>
      <c r="F45" s="187" t="str">
        <f t="shared" ca="1" si="7"/>
        <v/>
      </c>
      <c r="G45" s="187" t="str">
        <f t="shared" ca="1" si="7"/>
        <v/>
      </c>
      <c r="H45" s="187" t="str">
        <f t="shared" ca="1" si="7"/>
        <v/>
      </c>
      <c r="I45" s="187" t="str">
        <f t="shared" ca="1" si="7"/>
        <v/>
      </c>
      <c r="J45" s="187" t="str">
        <f t="shared" ca="1" si="7"/>
        <v/>
      </c>
      <c r="K45" s="187" t="str">
        <f t="shared" ca="1" si="7"/>
        <v/>
      </c>
      <c r="L45" s="187" t="str">
        <f t="shared" ca="1" si="7"/>
        <v/>
      </c>
      <c r="M45" s="187" t="str">
        <f t="shared" ca="1" si="7"/>
        <v/>
      </c>
      <c r="N45" s="187" t="str">
        <f t="shared" ca="1" si="7"/>
        <v/>
      </c>
      <c r="O45" s="187" t="str">
        <f t="shared" ca="1" si="7"/>
        <v/>
      </c>
      <c r="P45" s="188" t="str">
        <f t="shared" ca="1" si="8"/>
        <v/>
      </c>
      <c r="Q45" s="188" t="str">
        <f t="shared" ca="1" si="8"/>
        <v/>
      </c>
      <c r="R45" s="188" t="str">
        <f t="shared" ca="1" si="8"/>
        <v/>
      </c>
      <c r="S45" s="188" t="str">
        <f t="shared" ca="1" si="8"/>
        <v/>
      </c>
      <c r="T45" s="188" t="str">
        <f t="shared" ca="1" si="8"/>
        <v/>
      </c>
      <c r="U45" s="188" t="str">
        <f t="shared" ca="1" si="8"/>
        <v/>
      </c>
      <c r="V45" s="188" t="str">
        <f t="shared" ca="1" si="8"/>
        <v/>
      </c>
      <c r="W45" s="188" t="str">
        <f t="shared" ca="1" si="8"/>
        <v/>
      </c>
      <c r="X45" s="188" t="str">
        <f t="shared" ca="1" si="8"/>
        <v/>
      </c>
      <c r="Y45" s="188" t="str">
        <f t="shared" ca="1" si="8"/>
        <v/>
      </c>
      <c r="Z45" s="188" t="str">
        <f t="shared" ca="1" si="8"/>
        <v/>
      </c>
      <c r="AA45" s="188" t="str">
        <f t="shared" ca="1" si="8"/>
        <v/>
      </c>
      <c r="AB45" s="188" t="str">
        <f t="shared" ca="1" si="8"/>
        <v/>
      </c>
      <c r="AC45" s="188" t="str">
        <f t="shared" ca="1" si="8"/>
        <v/>
      </c>
      <c r="AD45" s="188" t="str">
        <f t="shared" ca="1" si="8"/>
        <v/>
      </c>
      <c r="AE45" s="189" t="str">
        <f t="shared" ca="1" si="9"/>
        <v/>
      </c>
      <c r="AF45" s="189" t="str">
        <f t="shared" ca="1" si="9"/>
        <v/>
      </c>
      <c r="AG45" s="189" t="str">
        <f t="shared" ca="1" si="9"/>
        <v/>
      </c>
      <c r="AH45" s="189" t="str">
        <f t="shared" ca="1" si="9"/>
        <v/>
      </c>
      <c r="AI45" s="189" t="str">
        <f t="shared" ca="1" si="9"/>
        <v/>
      </c>
      <c r="AJ45" s="189" t="str">
        <f t="shared" ca="1" si="9"/>
        <v/>
      </c>
      <c r="AK45" s="189" t="str">
        <f t="shared" ca="1" si="9"/>
        <v/>
      </c>
      <c r="AL45" s="189" t="str">
        <f t="shared" ca="1" si="9"/>
        <v/>
      </c>
      <c r="AM45" s="189" t="str">
        <f t="shared" ca="1" si="9"/>
        <v/>
      </c>
      <c r="AN45" s="189" t="str">
        <f t="shared" ca="1" si="9"/>
        <v/>
      </c>
      <c r="AO45" s="189" t="str">
        <f t="shared" ca="1" si="9"/>
        <v/>
      </c>
      <c r="AP45" s="189" t="str">
        <f t="shared" ca="1" si="9"/>
        <v/>
      </c>
      <c r="AQ45" s="189" t="str">
        <f t="shared" ca="1" si="9"/>
        <v/>
      </c>
      <c r="AR45" s="189" t="str">
        <f t="shared" ca="1" si="9"/>
        <v/>
      </c>
      <c r="AS45" s="189" t="str">
        <f t="shared" ca="1" si="9"/>
        <v/>
      </c>
      <c r="AT45" s="190" t="str">
        <f t="shared" ca="1" si="10"/>
        <v/>
      </c>
      <c r="AU45" s="190" t="str">
        <f t="shared" ca="1" si="10"/>
        <v/>
      </c>
      <c r="AV45" s="190" t="str">
        <f t="shared" ca="1" si="10"/>
        <v/>
      </c>
      <c r="AW45" s="190" t="str">
        <f t="shared" ca="1" si="10"/>
        <v/>
      </c>
      <c r="AX45" s="190" t="str">
        <f t="shared" ca="1" si="10"/>
        <v/>
      </c>
      <c r="AY45" s="190" t="str">
        <f t="shared" ca="1" si="10"/>
        <v/>
      </c>
      <c r="AZ45" s="190" t="str">
        <f t="shared" ca="1" si="10"/>
        <v/>
      </c>
      <c r="BA45" s="190" t="str">
        <f t="shared" ca="1" si="10"/>
        <v/>
      </c>
      <c r="BB45" s="190" t="str">
        <f t="shared" ca="1" si="10"/>
        <v/>
      </c>
      <c r="BC45" s="190" t="str">
        <f t="shared" ca="1" si="10"/>
        <v/>
      </c>
      <c r="BD45" s="190" t="str">
        <f t="shared" ca="1" si="10"/>
        <v/>
      </c>
      <c r="BE45" s="190" t="str">
        <f t="shared" ca="1" si="10"/>
        <v/>
      </c>
      <c r="BF45" s="190" t="str">
        <f t="shared" ca="1" si="10"/>
        <v/>
      </c>
      <c r="BG45" s="190" t="str">
        <f t="shared" ca="1" si="10"/>
        <v/>
      </c>
      <c r="BH45" s="190" t="str">
        <f t="shared" ca="1" si="10"/>
        <v/>
      </c>
      <c r="BJ45" s="206">
        <v>4</v>
      </c>
      <c r="BK45" s="197">
        <f>Personnel!D24</f>
        <v>0</v>
      </c>
      <c r="BL45" s="198">
        <f>Personnel!E24</f>
        <v>0</v>
      </c>
      <c r="BM45" s="207">
        <f>Personnel!F24</f>
        <v>0</v>
      </c>
      <c r="BN45" s="214" t="str">
        <f t="shared" ca="1" si="11"/>
        <v/>
      </c>
      <c r="BO45" s="214" t="str">
        <f t="shared" ca="1" si="12"/>
        <v/>
      </c>
      <c r="BP45" s="214" t="str">
        <f t="shared" ca="1" si="13"/>
        <v/>
      </c>
      <c r="BQ45" s="214" t="str">
        <f t="shared" ca="1" si="14"/>
        <v/>
      </c>
      <c r="BR45" s="214" t="str">
        <f t="shared" ca="1" si="15"/>
        <v/>
      </c>
      <c r="BS45" s="214" t="str">
        <f t="shared" ca="1" si="16"/>
        <v/>
      </c>
      <c r="BT45" s="214" t="str">
        <f t="shared" ca="1" si="17"/>
        <v/>
      </c>
      <c r="BU45" s="214" t="str">
        <f t="shared" ca="1" si="18"/>
        <v/>
      </c>
      <c r="BV45" s="214" t="str">
        <f t="shared" ca="1" si="19"/>
        <v/>
      </c>
      <c r="BW45" s="214" t="str">
        <f t="shared" ca="1" si="20"/>
        <v/>
      </c>
      <c r="BX45" s="214" t="str">
        <f t="shared" ca="1" si="21"/>
        <v/>
      </c>
      <c r="BY45" s="214" t="str">
        <f t="shared" ca="1" si="22"/>
        <v/>
      </c>
      <c r="BZ45" s="214" t="str">
        <f t="shared" ca="1" si="23"/>
        <v/>
      </c>
      <c r="CA45" s="214" t="str">
        <f t="shared" ca="1" si="24"/>
        <v/>
      </c>
      <c r="CB45" s="764" t="str">
        <f t="shared" ca="1" si="25"/>
        <v/>
      </c>
      <c r="CC45" s="410">
        <f t="shared" ca="1" si="26"/>
        <v>0</v>
      </c>
      <c r="CD45" s="196" t="e">
        <f t="shared" ca="1" si="27"/>
        <v>#DIV/0!</v>
      </c>
      <c r="CE45" s="927" t="str">
        <f ca="1">IF(CC45=0,"",IF(CD45&gt;(BM45+$CE$41),Donnees!$C$5,IF(CD45&lt;(BM45-$CE$41),Donnees!$C$6,Donnees!$C$4)))</f>
        <v/>
      </c>
      <c r="CF45" s="473"/>
      <c r="CG45" s="533" t="str">
        <f ca="1">IF(CE45=Donnees!$C$5,Donnees!$B$50,IF(CE45=Donnees!$C$6,Donnees!$B$51,""))</f>
        <v/>
      </c>
      <c r="CH45" s="194"/>
      <c r="CJ45" s="104"/>
    </row>
    <row r="46" spans="1:98" ht="18.75" customHeight="1" thickBot="1" x14ac:dyDescent="0.25">
      <c r="A46" s="187" t="str">
        <f t="shared" ca="1" si="7"/>
        <v/>
      </c>
      <c r="B46" s="187" t="str">
        <f t="shared" ca="1" si="7"/>
        <v/>
      </c>
      <c r="C46" s="187" t="str">
        <f t="shared" ca="1" si="7"/>
        <v/>
      </c>
      <c r="D46" s="187" t="str">
        <f t="shared" ca="1" si="7"/>
        <v/>
      </c>
      <c r="E46" s="187" t="str">
        <f t="shared" ca="1" si="7"/>
        <v/>
      </c>
      <c r="F46" s="187" t="str">
        <f t="shared" ca="1" si="7"/>
        <v/>
      </c>
      <c r="G46" s="187" t="str">
        <f t="shared" ca="1" si="7"/>
        <v/>
      </c>
      <c r="H46" s="187" t="str">
        <f t="shared" ca="1" si="7"/>
        <v/>
      </c>
      <c r="I46" s="187" t="str">
        <f t="shared" ca="1" si="7"/>
        <v/>
      </c>
      <c r="J46" s="187" t="str">
        <f t="shared" ca="1" si="7"/>
        <v/>
      </c>
      <c r="K46" s="187" t="str">
        <f t="shared" ca="1" si="7"/>
        <v/>
      </c>
      <c r="L46" s="187" t="str">
        <f t="shared" ca="1" si="7"/>
        <v/>
      </c>
      <c r="M46" s="187" t="str">
        <f t="shared" ca="1" si="7"/>
        <v/>
      </c>
      <c r="N46" s="187" t="str">
        <f t="shared" ca="1" si="7"/>
        <v/>
      </c>
      <c r="O46" s="187" t="str">
        <f t="shared" ca="1" si="7"/>
        <v/>
      </c>
      <c r="P46" s="188" t="str">
        <f t="shared" ca="1" si="8"/>
        <v/>
      </c>
      <c r="Q46" s="188" t="str">
        <f t="shared" ca="1" si="8"/>
        <v/>
      </c>
      <c r="R46" s="188" t="str">
        <f t="shared" ca="1" si="8"/>
        <v/>
      </c>
      <c r="S46" s="188" t="str">
        <f t="shared" ca="1" si="8"/>
        <v/>
      </c>
      <c r="T46" s="188" t="str">
        <f t="shared" ca="1" si="8"/>
        <v/>
      </c>
      <c r="U46" s="188" t="str">
        <f t="shared" ca="1" si="8"/>
        <v/>
      </c>
      <c r="V46" s="188" t="str">
        <f t="shared" ca="1" si="8"/>
        <v/>
      </c>
      <c r="W46" s="188" t="str">
        <f t="shared" ca="1" si="8"/>
        <v/>
      </c>
      <c r="X46" s="188" t="str">
        <f t="shared" ca="1" si="8"/>
        <v/>
      </c>
      <c r="Y46" s="188" t="str">
        <f t="shared" ca="1" si="8"/>
        <v/>
      </c>
      <c r="Z46" s="188" t="str">
        <f t="shared" ca="1" si="8"/>
        <v/>
      </c>
      <c r="AA46" s="188" t="str">
        <f t="shared" ca="1" si="8"/>
        <v/>
      </c>
      <c r="AB46" s="188" t="str">
        <f t="shared" ca="1" si="8"/>
        <v/>
      </c>
      <c r="AC46" s="188" t="str">
        <f t="shared" ca="1" si="8"/>
        <v/>
      </c>
      <c r="AD46" s="188" t="str">
        <f t="shared" ca="1" si="8"/>
        <v/>
      </c>
      <c r="AE46" s="189" t="str">
        <f t="shared" ca="1" si="9"/>
        <v/>
      </c>
      <c r="AF46" s="189" t="str">
        <f t="shared" ca="1" si="9"/>
        <v/>
      </c>
      <c r="AG46" s="189" t="str">
        <f t="shared" ca="1" si="9"/>
        <v/>
      </c>
      <c r="AH46" s="189" t="str">
        <f t="shared" ca="1" si="9"/>
        <v/>
      </c>
      <c r="AI46" s="189" t="str">
        <f t="shared" ca="1" si="9"/>
        <v/>
      </c>
      <c r="AJ46" s="189" t="str">
        <f t="shared" ca="1" si="9"/>
        <v/>
      </c>
      <c r="AK46" s="189" t="str">
        <f t="shared" ca="1" si="9"/>
        <v/>
      </c>
      <c r="AL46" s="189" t="str">
        <f t="shared" ca="1" si="9"/>
        <v/>
      </c>
      <c r="AM46" s="189" t="str">
        <f t="shared" ca="1" si="9"/>
        <v/>
      </c>
      <c r="AN46" s="189" t="str">
        <f t="shared" ca="1" si="9"/>
        <v/>
      </c>
      <c r="AO46" s="189" t="str">
        <f t="shared" ca="1" si="9"/>
        <v/>
      </c>
      <c r="AP46" s="189" t="str">
        <f t="shared" ca="1" si="9"/>
        <v/>
      </c>
      <c r="AQ46" s="189" t="str">
        <f t="shared" ca="1" si="9"/>
        <v/>
      </c>
      <c r="AR46" s="189" t="str">
        <f t="shared" ca="1" si="9"/>
        <v/>
      </c>
      <c r="AS46" s="189" t="str">
        <f t="shared" ca="1" si="9"/>
        <v/>
      </c>
      <c r="AT46" s="190" t="str">
        <f t="shared" ca="1" si="10"/>
        <v/>
      </c>
      <c r="AU46" s="190" t="str">
        <f t="shared" ca="1" si="10"/>
        <v/>
      </c>
      <c r="AV46" s="190" t="str">
        <f t="shared" ca="1" si="10"/>
        <v/>
      </c>
      <c r="AW46" s="190" t="str">
        <f t="shared" ca="1" si="10"/>
        <v/>
      </c>
      <c r="AX46" s="190" t="str">
        <f t="shared" ca="1" si="10"/>
        <v/>
      </c>
      <c r="AY46" s="190" t="str">
        <f t="shared" ca="1" si="10"/>
        <v/>
      </c>
      <c r="AZ46" s="190" t="str">
        <f t="shared" ca="1" si="10"/>
        <v/>
      </c>
      <c r="BA46" s="190" t="str">
        <f t="shared" ca="1" si="10"/>
        <v/>
      </c>
      <c r="BB46" s="190" t="str">
        <f t="shared" ca="1" si="10"/>
        <v/>
      </c>
      <c r="BC46" s="190" t="str">
        <f t="shared" ca="1" si="10"/>
        <v/>
      </c>
      <c r="BD46" s="190" t="str">
        <f t="shared" ca="1" si="10"/>
        <v/>
      </c>
      <c r="BE46" s="190" t="str">
        <f t="shared" ca="1" si="10"/>
        <v/>
      </c>
      <c r="BF46" s="190" t="str">
        <f t="shared" ca="1" si="10"/>
        <v/>
      </c>
      <c r="BG46" s="190" t="str">
        <f t="shared" ca="1" si="10"/>
        <v/>
      </c>
      <c r="BH46" s="190" t="str">
        <f t="shared" ca="1" si="10"/>
        <v/>
      </c>
      <c r="BJ46" s="208">
        <v>5</v>
      </c>
      <c r="BK46" s="209">
        <f>Personnel!D25</f>
        <v>0</v>
      </c>
      <c r="BL46" s="210">
        <f>Personnel!E25</f>
        <v>0</v>
      </c>
      <c r="BM46" s="211">
        <f>Personnel!F25</f>
        <v>0</v>
      </c>
      <c r="BN46" s="216" t="str">
        <f t="shared" ca="1" si="11"/>
        <v/>
      </c>
      <c r="BO46" s="216" t="str">
        <f t="shared" ca="1" si="12"/>
        <v/>
      </c>
      <c r="BP46" s="216" t="str">
        <f t="shared" ca="1" si="13"/>
        <v/>
      </c>
      <c r="BQ46" s="216" t="str">
        <f t="shared" ca="1" si="14"/>
        <v/>
      </c>
      <c r="BR46" s="216" t="str">
        <f t="shared" ca="1" si="15"/>
        <v/>
      </c>
      <c r="BS46" s="216" t="str">
        <f t="shared" ca="1" si="16"/>
        <v/>
      </c>
      <c r="BT46" s="216" t="str">
        <f t="shared" ca="1" si="17"/>
        <v/>
      </c>
      <c r="BU46" s="216" t="str">
        <f t="shared" ca="1" si="18"/>
        <v/>
      </c>
      <c r="BV46" s="216" t="str">
        <f t="shared" ca="1" si="19"/>
        <v/>
      </c>
      <c r="BW46" s="216" t="str">
        <f t="shared" ca="1" si="20"/>
        <v/>
      </c>
      <c r="BX46" s="216" t="str">
        <f t="shared" ca="1" si="21"/>
        <v/>
      </c>
      <c r="BY46" s="216" t="str">
        <f t="shared" ca="1" si="22"/>
        <v/>
      </c>
      <c r="BZ46" s="216" t="str">
        <f t="shared" ca="1" si="23"/>
        <v/>
      </c>
      <c r="CA46" s="216" t="str">
        <f t="shared" ca="1" si="24"/>
        <v/>
      </c>
      <c r="CB46" s="765" t="str">
        <f t="shared" ca="1" si="25"/>
        <v/>
      </c>
      <c r="CC46" s="411">
        <f t="shared" ca="1" si="26"/>
        <v>0</v>
      </c>
      <c r="CD46" s="218" t="e">
        <f t="shared" ca="1" si="27"/>
        <v>#DIV/0!</v>
      </c>
      <c r="CE46" s="930" t="str">
        <f ca="1">IF(CC46=0,"",IF(CD46&gt;(BM46+$CE$41),Donnees!$C$5,IF(CD46&lt;(BM46-$CE$41),Donnees!$C$6,Donnees!$C$4)))</f>
        <v/>
      </c>
      <c r="CF46" s="473"/>
      <c r="CG46" s="533" t="str">
        <f ca="1">IF(CE46=Donnees!$C$5,Donnees!$B$50,IF(CE46=Donnees!$C$6,Donnees!$B$51,""))</f>
        <v/>
      </c>
      <c r="CH46" s="194"/>
      <c r="CJ46" s="104"/>
    </row>
    <row r="47" spans="1:98" ht="18.75" customHeight="1" x14ac:dyDescent="0.2">
      <c r="A47" s="187" t="str">
        <f t="shared" ca="1" si="7"/>
        <v/>
      </c>
      <c r="B47" s="187" t="str">
        <f t="shared" ca="1" si="7"/>
        <v/>
      </c>
      <c r="C47" s="187" t="str">
        <f t="shared" ca="1" si="7"/>
        <v/>
      </c>
      <c r="D47" s="187" t="str">
        <f t="shared" ca="1" si="7"/>
        <v/>
      </c>
      <c r="E47" s="187" t="str">
        <f t="shared" ca="1" si="7"/>
        <v/>
      </c>
      <c r="F47" s="187" t="str">
        <f t="shared" ca="1" si="7"/>
        <v/>
      </c>
      <c r="G47" s="187" t="str">
        <f t="shared" ca="1" si="7"/>
        <v/>
      </c>
      <c r="H47" s="187" t="str">
        <f t="shared" ca="1" si="7"/>
        <v/>
      </c>
      <c r="I47" s="187" t="str">
        <f t="shared" ca="1" si="7"/>
        <v/>
      </c>
      <c r="J47" s="187" t="str">
        <f t="shared" ca="1" si="7"/>
        <v/>
      </c>
      <c r="K47" s="187" t="str">
        <f t="shared" ca="1" si="7"/>
        <v/>
      </c>
      <c r="L47" s="187" t="str">
        <f t="shared" ca="1" si="7"/>
        <v/>
      </c>
      <c r="M47" s="187" t="str">
        <f t="shared" ca="1" si="7"/>
        <v/>
      </c>
      <c r="N47" s="187" t="str">
        <f t="shared" ca="1" si="7"/>
        <v/>
      </c>
      <c r="O47" s="187" t="str">
        <f t="shared" ca="1" si="7"/>
        <v/>
      </c>
      <c r="P47" s="188" t="str">
        <f t="shared" ca="1" si="8"/>
        <v/>
      </c>
      <c r="Q47" s="188" t="str">
        <f t="shared" ca="1" si="8"/>
        <v/>
      </c>
      <c r="R47" s="188" t="str">
        <f t="shared" ca="1" si="8"/>
        <v/>
      </c>
      <c r="S47" s="188" t="str">
        <f t="shared" ca="1" si="8"/>
        <v/>
      </c>
      <c r="T47" s="188" t="str">
        <f t="shared" ca="1" si="8"/>
        <v/>
      </c>
      <c r="U47" s="188" t="str">
        <f t="shared" ca="1" si="8"/>
        <v/>
      </c>
      <c r="V47" s="188" t="str">
        <f t="shared" ca="1" si="8"/>
        <v/>
      </c>
      <c r="W47" s="188" t="str">
        <f t="shared" ca="1" si="8"/>
        <v/>
      </c>
      <c r="X47" s="188" t="str">
        <f t="shared" ca="1" si="8"/>
        <v/>
      </c>
      <c r="Y47" s="188" t="str">
        <f t="shared" ca="1" si="8"/>
        <v/>
      </c>
      <c r="Z47" s="188" t="str">
        <f t="shared" ca="1" si="8"/>
        <v/>
      </c>
      <c r="AA47" s="188" t="str">
        <f t="shared" ca="1" si="8"/>
        <v/>
      </c>
      <c r="AB47" s="188" t="str">
        <f t="shared" ca="1" si="8"/>
        <v/>
      </c>
      <c r="AC47" s="188" t="str">
        <f t="shared" ca="1" si="8"/>
        <v/>
      </c>
      <c r="AD47" s="188" t="str">
        <f t="shared" ca="1" si="8"/>
        <v/>
      </c>
      <c r="AE47" s="189" t="str">
        <f t="shared" ca="1" si="9"/>
        <v/>
      </c>
      <c r="AF47" s="189" t="str">
        <f t="shared" ca="1" si="9"/>
        <v/>
      </c>
      <c r="AG47" s="189" t="str">
        <f t="shared" ca="1" si="9"/>
        <v/>
      </c>
      <c r="AH47" s="189" t="str">
        <f t="shared" ca="1" si="9"/>
        <v/>
      </c>
      <c r="AI47" s="189" t="str">
        <f t="shared" ca="1" si="9"/>
        <v/>
      </c>
      <c r="AJ47" s="189" t="str">
        <f t="shared" ca="1" si="9"/>
        <v/>
      </c>
      <c r="AK47" s="189" t="str">
        <f t="shared" ca="1" si="9"/>
        <v/>
      </c>
      <c r="AL47" s="189" t="str">
        <f t="shared" ca="1" si="9"/>
        <v/>
      </c>
      <c r="AM47" s="189" t="str">
        <f t="shared" ca="1" si="9"/>
        <v/>
      </c>
      <c r="AN47" s="189" t="str">
        <f t="shared" ca="1" si="9"/>
        <v/>
      </c>
      <c r="AO47" s="189" t="str">
        <f t="shared" ca="1" si="9"/>
        <v/>
      </c>
      <c r="AP47" s="189" t="str">
        <f t="shared" ca="1" si="9"/>
        <v/>
      </c>
      <c r="AQ47" s="189" t="str">
        <f t="shared" ca="1" si="9"/>
        <v/>
      </c>
      <c r="AR47" s="189" t="str">
        <f t="shared" ca="1" si="9"/>
        <v/>
      </c>
      <c r="AS47" s="189" t="str">
        <f t="shared" ca="1" si="9"/>
        <v/>
      </c>
      <c r="AT47" s="190" t="str">
        <f t="shared" ca="1" si="10"/>
        <v/>
      </c>
      <c r="AU47" s="190" t="str">
        <f t="shared" ca="1" si="10"/>
        <v/>
      </c>
      <c r="AV47" s="190" t="str">
        <f t="shared" ca="1" si="10"/>
        <v/>
      </c>
      <c r="AW47" s="190" t="str">
        <f t="shared" ca="1" si="10"/>
        <v/>
      </c>
      <c r="AX47" s="190" t="str">
        <f t="shared" ca="1" si="10"/>
        <v/>
      </c>
      <c r="AY47" s="190" t="str">
        <f t="shared" ca="1" si="10"/>
        <v/>
      </c>
      <c r="AZ47" s="190" t="str">
        <f t="shared" ca="1" si="10"/>
        <v/>
      </c>
      <c r="BA47" s="190" t="str">
        <f t="shared" ca="1" si="10"/>
        <v/>
      </c>
      <c r="BB47" s="190" t="str">
        <f t="shared" ca="1" si="10"/>
        <v/>
      </c>
      <c r="BC47" s="190" t="str">
        <f t="shared" ca="1" si="10"/>
        <v/>
      </c>
      <c r="BD47" s="190" t="str">
        <f t="shared" ca="1" si="10"/>
        <v/>
      </c>
      <c r="BE47" s="190" t="str">
        <f t="shared" ca="1" si="10"/>
        <v/>
      </c>
      <c r="BF47" s="190" t="str">
        <f t="shared" ca="1" si="10"/>
        <v/>
      </c>
      <c r="BG47" s="190" t="str">
        <f t="shared" ca="1" si="10"/>
        <v/>
      </c>
      <c r="BH47" s="190" t="str">
        <f t="shared" ca="1" si="10"/>
        <v/>
      </c>
      <c r="BJ47" s="202">
        <v>6</v>
      </c>
      <c r="BK47" s="203">
        <f>Personnel!D26</f>
        <v>0</v>
      </c>
      <c r="BL47" s="204">
        <f>Personnel!E26</f>
        <v>0</v>
      </c>
      <c r="BM47" s="205">
        <f>Personnel!F26</f>
        <v>0</v>
      </c>
      <c r="BN47" s="212" t="str">
        <f t="shared" ca="1" si="11"/>
        <v/>
      </c>
      <c r="BO47" s="212" t="str">
        <f t="shared" ca="1" si="12"/>
        <v/>
      </c>
      <c r="BP47" s="212" t="str">
        <f t="shared" ca="1" si="13"/>
        <v/>
      </c>
      <c r="BQ47" s="212" t="str">
        <f t="shared" ca="1" si="14"/>
        <v/>
      </c>
      <c r="BR47" s="212" t="str">
        <f t="shared" ca="1" si="15"/>
        <v/>
      </c>
      <c r="BS47" s="212" t="str">
        <f t="shared" ca="1" si="16"/>
        <v/>
      </c>
      <c r="BT47" s="212" t="str">
        <f t="shared" ca="1" si="17"/>
        <v/>
      </c>
      <c r="BU47" s="212" t="str">
        <f t="shared" ca="1" si="18"/>
        <v/>
      </c>
      <c r="BV47" s="212" t="str">
        <f t="shared" ca="1" si="19"/>
        <v/>
      </c>
      <c r="BW47" s="212" t="str">
        <f t="shared" ca="1" si="20"/>
        <v/>
      </c>
      <c r="BX47" s="212" t="str">
        <f t="shared" ca="1" si="21"/>
        <v/>
      </c>
      <c r="BY47" s="212" t="str">
        <f t="shared" ca="1" si="22"/>
        <v/>
      </c>
      <c r="BZ47" s="212" t="str">
        <f t="shared" ca="1" si="23"/>
        <v/>
      </c>
      <c r="CA47" s="212" t="str">
        <f t="shared" ca="1" si="24"/>
        <v/>
      </c>
      <c r="CB47" s="763" t="str">
        <f t="shared" ca="1" si="25"/>
        <v/>
      </c>
      <c r="CC47" s="497">
        <f t="shared" ca="1" si="26"/>
        <v>0</v>
      </c>
      <c r="CD47" s="498" t="e">
        <f t="shared" ca="1" si="27"/>
        <v>#DIV/0!</v>
      </c>
      <c r="CE47" s="928" t="str">
        <f ca="1">IF(CC47=0,"",IF(CD47&gt;(BM47+$CE$41),Donnees!$C$5,IF(CD47&lt;(BM47-$CE$41),Donnees!$C$6,Donnees!$C$4)))</f>
        <v/>
      </c>
      <c r="CF47" s="473"/>
      <c r="CG47" s="533" t="str">
        <f ca="1">IF(CE47=Donnees!$C$5,Donnees!$B$50,IF(CE47=Donnees!$C$6,Donnees!$B$51,""))</f>
        <v/>
      </c>
      <c r="CH47" s="194"/>
      <c r="CJ47" s="104"/>
    </row>
    <row r="48" spans="1:98" ht="18.75" customHeight="1" x14ac:dyDescent="0.2">
      <c r="A48" s="187" t="str">
        <f t="shared" ca="1" si="7"/>
        <v/>
      </c>
      <c r="B48" s="187" t="str">
        <f t="shared" ca="1" si="7"/>
        <v/>
      </c>
      <c r="C48" s="187" t="str">
        <f t="shared" ca="1" si="7"/>
        <v/>
      </c>
      <c r="D48" s="187" t="str">
        <f t="shared" ca="1" si="7"/>
        <v/>
      </c>
      <c r="E48" s="187" t="str">
        <f t="shared" ca="1" si="7"/>
        <v/>
      </c>
      <c r="F48" s="187" t="str">
        <f t="shared" ca="1" si="7"/>
        <v/>
      </c>
      <c r="G48" s="187" t="str">
        <f t="shared" ca="1" si="7"/>
        <v/>
      </c>
      <c r="H48" s="187" t="str">
        <f t="shared" ca="1" si="7"/>
        <v/>
      </c>
      <c r="I48" s="187" t="str">
        <f t="shared" ca="1" si="7"/>
        <v/>
      </c>
      <c r="J48" s="187" t="str">
        <f t="shared" ca="1" si="7"/>
        <v/>
      </c>
      <c r="K48" s="187" t="str">
        <f t="shared" ca="1" si="7"/>
        <v/>
      </c>
      <c r="L48" s="187" t="str">
        <f t="shared" ca="1" si="7"/>
        <v/>
      </c>
      <c r="M48" s="187" t="str">
        <f t="shared" ca="1" si="7"/>
        <v/>
      </c>
      <c r="N48" s="187" t="str">
        <f t="shared" ca="1" si="7"/>
        <v/>
      </c>
      <c r="O48" s="187" t="str">
        <f t="shared" ca="1" si="7"/>
        <v/>
      </c>
      <c r="P48" s="188" t="str">
        <f t="shared" ca="1" si="8"/>
        <v/>
      </c>
      <c r="Q48" s="188" t="str">
        <f t="shared" ca="1" si="8"/>
        <v/>
      </c>
      <c r="R48" s="188" t="str">
        <f t="shared" ca="1" si="8"/>
        <v/>
      </c>
      <c r="S48" s="188" t="str">
        <f t="shared" ca="1" si="8"/>
        <v/>
      </c>
      <c r="T48" s="188" t="str">
        <f t="shared" ca="1" si="8"/>
        <v/>
      </c>
      <c r="U48" s="188" t="str">
        <f t="shared" ca="1" si="8"/>
        <v/>
      </c>
      <c r="V48" s="188" t="str">
        <f t="shared" ca="1" si="8"/>
        <v/>
      </c>
      <c r="W48" s="188" t="str">
        <f t="shared" ca="1" si="8"/>
        <v/>
      </c>
      <c r="X48" s="188" t="str">
        <f t="shared" ca="1" si="8"/>
        <v/>
      </c>
      <c r="Y48" s="188" t="str">
        <f t="shared" ca="1" si="8"/>
        <v/>
      </c>
      <c r="Z48" s="188" t="str">
        <f t="shared" ca="1" si="8"/>
        <v/>
      </c>
      <c r="AA48" s="188" t="str">
        <f t="shared" ca="1" si="8"/>
        <v/>
      </c>
      <c r="AB48" s="188" t="str">
        <f t="shared" ca="1" si="8"/>
        <v/>
      </c>
      <c r="AC48" s="188" t="str">
        <f t="shared" ca="1" si="8"/>
        <v/>
      </c>
      <c r="AD48" s="188" t="str">
        <f t="shared" ca="1" si="8"/>
        <v/>
      </c>
      <c r="AE48" s="189" t="str">
        <f t="shared" ca="1" si="9"/>
        <v/>
      </c>
      <c r="AF48" s="189" t="str">
        <f t="shared" ca="1" si="9"/>
        <v/>
      </c>
      <c r="AG48" s="189" t="str">
        <f t="shared" ca="1" si="9"/>
        <v/>
      </c>
      <c r="AH48" s="189" t="str">
        <f t="shared" ca="1" si="9"/>
        <v/>
      </c>
      <c r="AI48" s="189" t="str">
        <f t="shared" ca="1" si="9"/>
        <v/>
      </c>
      <c r="AJ48" s="189" t="str">
        <f t="shared" ca="1" si="9"/>
        <v/>
      </c>
      <c r="AK48" s="189" t="str">
        <f t="shared" ca="1" si="9"/>
        <v/>
      </c>
      <c r="AL48" s="189" t="str">
        <f t="shared" ca="1" si="9"/>
        <v/>
      </c>
      <c r="AM48" s="189" t="str">
        <f t="shared" ca="1" si="9"/>
        <v/>
      </c>
      <c r="AN48" s="189" t="str">
        <f t="shared" ca="1" si="9"/>
        <v/>
      </c>
      <c r="AO48" s="189" t="str">
        <f t="shared" ca="1" si="9"/>
        <v/>
      </c>
      <c r="AP48" s="189" t="str">
        <f t="shared" ca="1" si="9"/>
        <v/>
      </c>
      <c r="AQ48" s="189" t="str">
        <f t="shared" ca="1" si="9"/>
        <v/>
      </c>
      <c r="AR48" s="189" t="str">
        <f t="shared" ca="1" si="9"/>
        <v/>
      </c>
      <c r="AS48" s="189" t="str">
        <f t="shared" ca="1" si="9"/>
        <v/>
      </c>
      <c r="AT48" s="190" t="str">
        <f t="shared" ca="1" si="10"/>
        <v/>
      </c>
      <c r="AU48" s="190" t="str">
        <f t="shared" ca="1" si="10"/>
        <v/>
      </c>
      <c r="AV48" s="190" t="str">
        <f t="shared" ca="1" si="10"/>
        <v/>
      </c>
      <c r="AW48" s="190" t="str">
        <f t="shared" ca="1" si="10"/>
        <v/>
      </c>
      <c r="AX48" s="190" t="str">
        <f t="shared" ca="1" si="10"/>
        <v/>
      </c>
      <c r="AY48" s="190" t="str">
        <f t="shared" ca="1" si="10"/>
        <v/>
      </c>
      <c r="AZ48" s="190" t="str">
        <f t="shared" ca="1" si="10"/>
        <v/>
      </c>
      <c r="BA48" s="190" t="str">
        <f t="shared" ca="1" si="10"/>
        <v/>
      </c>
      <c r="BB48" s="190" t="str">
        <f t="shared" ca="1" si="10"/>
        <v/>
      </c>
      <c r="BC48" s="190" t="str">
        <f t="shared" ca="1" si="10"/>
        <v/>
      </c>
      <c r="BD48" s="190" t="str">
        <f t="shared" ca="1" si="10"/>
        <v/>
      </c>
      <c r="BE48" s="190" t="str">
        <f t="shared" ca="1" si="10"/>
        <v/>
      </c>
      <c r="BF48" s="190" t="str">
        <f t="shared" ca="1" si="10"/>
        <v/>
      </c>
      <c r="BG48" s="190" t="str">
        <f t="shared" ca="1" si="10"/>
        <v/>
      </c>
      <c r="BH48" s="190" t="str">
        <f t="shared" ca="1" si="10"/>
        <v/>
      </c>
      <c r="BJ48" s="206">
        <v>7</v>
      </c>
      <c r="BK48" s="197">
        <f>Personnel!D27</f>
        <v>0</v>
      </c>
      <c r="BL48" s="198">
        <f>Personnel!E27</f>
        <v>0</v>
      </c>
      <c r="BM48" s="207">
        <f>Personnel!F27</f>
        <v>0</v>
      </c>
      <c r="BN48" s="214" t="str">
        <f t="shared" ca="1" si="11"/>
        <v/>
      </c>
      <c r="BO48" s="214" t="str">
        <f t="shared" ca="1" si="12"/>
        <v/>
      </c>
      <c r="BP48" s="214" t="str">
        <f t="shared" ca="1" si="13"/>
        <v/>
      </c>
      <c r="BQ48" s="214" t="str">
        <f t="shared" ca="1" si="14"/>
        <v/>
      </c>
      <c r="BR48" s="214" t="str">
        <f t="shared" ca="1" si="15"/>
        <v/>
      </c>
      <c r="BS48" s="214" t="str">
        <f t="shared" ca="1" si="16"/>
        <v/>
      </c>
      <c r="BT48" s="214" t="str">
        <f t="shared" ca="1" si="17"/>
        <v/>
      </c>
      <c r="BU48" s="214" t="str">
        <f t="shared" ca="1" si="18"/>
        <v/>
      </c>
      <c r="BV48" s="214" t="str">
        <f t="shared" ca="1" si="19"/>
        <v/>
      </c>
      <c r="BW48" s="214" t="str">
        <f t="shared" ca="1" si="20"/>
        <v/>
      </c>
      <c r="BX48" s="214" t="str">
        <f t="shared" ca="1" si="21"/>
        <v/>
      </c>
      <c r="BY48" s="214" t="str">
        <f t="shared" ca="1" si="22"/>
        <v/>
      </c>
      <c r="BZ48" s="214" t="str">
        <f t="shared" ca="1" si="23"/>
        <v/>
      </c>
      <c r="CA48" s="214" t="str">
        <f t="shared" ca="1" si="24"/>
        <v/>
      </c>
      <c r="CB48" s="764" t="str">
        <f t="shared" ca="1" si="25"/>
        <v/>
      </c>
      <c r="CC48" s="410">
        <f t="shared" ca="1" si="26"/>
        <v>0</v>
      </c>
      <c r="CD48" s="196" t="e">
        <f t="shared" ca="1" si="27"/>
        <v>#DIV/0!</v>
      </c>
      <c r="CE48" s="927" t="str">
        <f ca="1">IF(CC48=0,"",IF(CD48&gt;(BM48+$CE$41),Donnees!$C$5,IF(CD48&lt;(BM48-$CE$41),Donnees!$C$6,Donnees!$C$4)))</f>
        <v/>
      </c>
      <c r="CF48" s="473"/>
      <c r="CG48" s="533" t="str">
        <f ca="1">IF(CE48=Donnees!$C$5,Donnees!$B$50,IF(CE48=Donnees!$C$6,Donnees!$B$51,""))</f>
        <v/>
      </c>
      <c r="CH48" s="194"/>
      <c r="CJ48" s="104"/>
    </row>
    <row r="49" spans="1:94" ht="18.75" customHeight="1" x14ac:dyDescent="0.2">
      <c r="A49" s="187" t="str">
        <f t="shared" ca="1" si="7"/>
        <v/>
      </c>
      <c r="B49" s="187" t="str">
        <f t="shared" ca="1" si="7"/>
        <v/>
      </c>
      <c r="C49" s="187" t="str">
        <f t="shared" ca="1" si="7"/>
        <v/>
      </c>
      <c r="D49" s="187" t="str">
        <f t="shared" ca="1" si="7"/>
        <v/>
      </c>
      <c r="E49" s="187" t="str">
        <f t="shared" ca="1" si="7"/>
        <v/>
      </c>
      <c r="F49" s="187" t="str">
        <f t="shared" ca="1" si="7"/>
        <v/>
      </c>
      <c r="G49" s="187" t="str">
        <f t="shared" ca="1" si="7"/>
        <v/>
      </c>
      <c r="H49" s="187" t="str">
        <f t="shared" ca="1" si="7"/>
        <v/>
      </c>
      <c r="I49" s="187" t="str">
        <f t="shared" ca="1" si="7"/>
        <v/>
      </c>
      <c r="J49" s="187" t="str">
        <f t="shared" ca="1" si="7"/>
        <v/>
      </c>
      <c r="K49" s="187" t="str">
        <f t="shared" ca="1" si="7"/>
        <v/>
      </c>
      <c r="L49" s="187" t="str">
        <f t="shared" ca="1" si="7"/>
        <v/>
      </c>
      <c r="M49" s="187" t="str">
        <f t="shared" ca="1" si="7"/>
        <v/>
      </c>
      <c r="N49" s="187" t="str">
        <f t="shared" ca="1" si="7"/>
        <v/>
      </c>
      <c r="O49" s="187" t="str">
        <f t="shared" ca="1" si="7"/>
        <v/>
      </c>
      <c r="P49" s="188" t="str">
        <f t="shared" ca="1" si="8"/>
        <v/>
      </c>
      <c r="Q49" s="188" t="str">
        <f t="shared" ca="1" si="8"/>
        <v/>
      </c>
      <c r="R49" s="188" t="str">
        <f t="shared" ca="1" si="8"/>
        <v/>
      </c>
      <c r="S49" s="188" t="str">
        <f t="shared" ca="1" si="8"/>
        <v/>
      </c>
      <c r="T49" s="188" t="str">
        <f t="shared" ca="1" si="8"/>
        <v/>
      </c>
      <c r="U49" s="188" t="str">
        <f t="shared" ca="1" si="8"/>
        <v/>
      </c>
      <c r="V49" s="188" t="str">
        <f t="shared" ca="1" si="8"/>
        <v/>
      </c>
      <c r="W49" s="188" t="str">
        <f t="shared" ca="1" si="8"/>
        <v/>
      </c>
      <c r="X49" s="188" t="str">
        <f t="shared" ca="1" si="8"/>
        <v/>
      </c>
      <c r="Y49" s="188" t="str">
        <f t="shared" ca="1" si="8"/>
        <v/>
      </c>
      <c r="Z49" s="188" t="str">
        <f t="shared" ca="1" si="8"/>
        <v/>
      </c>
      <c r="AA49" s="188" t="str">
        <f t="shared" ca="1" si="8"/>
        <v/>
      </c>
      <c r="AB49" s="188" t="str">
        <f t="shared" ca="1" si="8"/>
        <v/>
      </c>
      <c r="AC49" s="188" t="str">
        <f t="shared" ca="1" si="8"/>
        <v/>
      </c>
      <c r="AD49" s="188" t="str">
        <f t="shared" ca="1" si="8"/>
        <v/>
      </c>
      <c r="AE49" s="189" t="str">
        <f t="shared" ca="1" si="9"/>
        <v/>
      </c>
      <c r="AF49" s="189" t="str">
        <f t="shared" ca="1" si="9"/>
        <v/>
      </c>
      <c r="AG49" s="189" t="str">
        <f t="shared" ca="1" si="9"/>
        <v/>
      </c>
      <c r="AH49" s="189" t="str">
        <f t="shared" ca="1" si="9"/>
        <v/>
      </c>
      <c r="AI49" s="189" t="str">
        <f t="shared" ca="1" si="9"/>
        <v/>
      </c>
      <c r="AJ49" s="189" t="str">
        <f t="shared" ca="1" si="9"/>
        <v/>
      </c>
      <c r="AK49" s="189" t="str">
        <f t="shared" ca="1" si="9"/>
        <v/>
      </c>
      <c r="AL49" s="189" t="str">
        <f t="shared" ca="1" si="9"/>
        <v/>
      </c>
      <c r="AM49" s="189" t="str">
        <f t="shared" ca="1" si="9"/>
        <v/>
      </c>
      <c r="AN49" s="189" t="str">
        <f t="shared" ca="1" si="9"/>
        <v/>
      </c>
      <c r="AO49" s="189" t="str">
        <f t="shared" ca="1" si="9"/>
        <v/>
      </c>
      <c r="AP49" s="189" t="str">
        <f t="shared" ca="1" si="9"/>
        <v/>
      </c>
      <c r="AQ49" s="189" t="str">
        <f t="shared" ca="1" si="9"/>
        <v/>
      </c>
      <c r="AR49" s="189" t="str">
        <f t="shared" ca="1" si="9"/>
        <v/>
      </c>
      <c r="AS49" s="189" t="str">
        <f t="shared" ca="1" si="9"/>
        <v/>
      </c>
      <c r="AT49" s="190" t="str">
        <f t="shared" ca="1" si="10"/>
        <v/>
      </c>
      <c r="AU49" s="190" t="str">
        <f t="shared" ca="1" si="10"/>
        <v/>
      </c>
      <c r="AV49" s="190" t="str">
        <f t="shared" ca="1" si="10"/>
        <v/>
      </c>
      <c r="AW49" s="190" t="str">
        <f t="shared" ca="1" si="10"/>
        <v/>
      </c>
      <c r="AX49" s="190" t="str">
        <f t="shared" ca="1" si="10"/>
        <v/>
      </c>
      <c r="AY49" s="190" t="str">
        <f t="shared" ca="1" si="10"/>
        <v/>
      </c>
      <c r="AZ49" s="190" t="str">
        <f t="shared" ca="1" si="10"/>
        <v/>
      </c>
      <c r="BA49" s="190" t="str">
        <f t="shared" ca="1" si="10"/>
        <v/>
      </c>
      <c r="BB49" s="190" t="str">
        <f t="shared" ca="1" si="10"/>
        <v/>
      </c>
      <c r="BC49" s="190" t="str">
        <f t="shared" ca="1" si="10"/>
        <v/>
      </c>
      <c r="BD49" s="190" t="str">
        <f t="shared" ca="1" si="10"/>
        <v/>
      </c>
      <c r="BE49" s="190" t="str">
        <f t="shared" ca="1" si="10"/>
        <v/>
      </c>
      <c r="BF49" s="190" t="str">
        <f t="shared" ca="1" si="10"/>
        <v/>
      </c>
      <c r="BG49" s="190" t="str">
        <f t="shared" ca="1" si="10"/>
        <v/>
      </c>
      <c r="BH49" s="190" t="str">
        <f t="shared" ca="1" si="10"/>
        <v/>
      </c>
      <c r="BJ49" s="206">
        <v>8</v>
      </c>
      <c r="BK49" s="197">
        <f>Personnel!D28</f>
        <v>0</v>
      </c>
      <c r="BL49" s="198">
        <f>Personnel!E28</f>
        <v>0</v>
      </c>
      <c r="BM49" s="207">
        <f>Personnel!F28</f>
        <v>0</v>
      </c>
      <c r="BN49" s="214" t="str">
        <f t="shared" ca="1" si="11"/>
        <v/>
      </c>
      <c r="BO49" s="214" t="str">
        <f t="shared" ca="1" si="12"/>
        <v/>
      </c>
      <c r="BP49" s="214" t="str">
        <f t="shared" ca="1" si="13"/>
        <v/>
      </c>
      <c r="BQ49" s="214" t="str">
        <f t="shared" ca="1" si="14"/>
        <v/>
      </c>
      <c r="BR49" s="214" t="str">
        <f t="shared" ca="1" si="15"/>
        <v/>
      </c>
      <c r="BS49" s="214" t="str">
        <f t="shared" ca="1" si="16"/>
        <v/>
      </c>
      <c r="BT49" s="214" t="str">
        <f t="shared" ca="1" si="17"/>
        <v/>
      </c>
      <c r="BU49" s="214" t="str">
        <f t="shared" ca="1" si="18"/>
        <v/>
      </c>
      <c r="BV49" s="214" t="str">
        <f t="shared" ca="1" si="19"/>
        <v/>
      </c>
      <c r="BW49" s="214" t="str">
        <f t="shared" ca="1" si="20"/>
        <v/>
      </c>
      <c r="BX49" s="214" t="str">
        <f t="shared" ca="1" si="21"/>
        <v/>
      </c>
      <c r="BY49" s="214" t="str">
        <f t="shared" ca="1" si="22"/>
        <v/>
      </c>
      <c r="BZ49" s="214" t="str">
        <f t="shared" ca="1" si="23"/>
        <v/>
      </c>
      <c r="CA49" s="214" t="str">
        <f t="shared" ca="1" si="24"/>
        <v/>
      </c>
      <c r="CB49" s="764" t="str">
        <f t="shared" ca="1" si="25"/>
        <v/>
      </c>
      <c r="CC49" s="410">
        <f t="shared" ca="1" si="26"/>
        <v>0</v>
      </c>
      <c r="CD49" s="196" t="e">
        <f t="shared" ca="1" si="27"/>
        <v>#DIV/0!</v>
      </c>
      <c r="CE49" s="927" t="str">
        <f ca="1">IF(CC49=0,"",IF(CD49&gt;(BM49+$CE$41),Donnees!$C$5,IF(CD49&lt;(BM49-$CE$41),Donnees!$C$6,Donnees!$C$4)))</f>
        <v/>
      </c>
      <c r="CF49" s="473"/>
      <c r="CG49" s="533" t="str">
        <f ca="1">IF(CE49=Donnees!$C$5,Donnees!$B$50,IF(CE49=Donnees!$C$6,Donnees!$B$51,""))</f>
        <v/>
      </c>
      <c r="CH49" s="194"/>
      <c r="CJ49" s="104"/>
    </row>
    <row r="50" spans="1:94" ht="18.75" customHeight="1" x14ac:dyDescent="0.2">
      <c r="A50" s="187" t="str">
        <f t="shared" ref="A50:O66" ca="1" si="28">IF(ISERROR(VLOOKUP($BK50,INDIRECT("'"&amp;A$40&amp;"'!$P$34:$AT$53"),$A$38,FALSE)),"",VLOOKUP($BK50,INDIRECT("'"&amp;A$40&amp;"'!$P$34:$AT$53"),$A$38,FALSE))</f>
        <v/>
      </c>
      <c r="B50" s="187" t="str">
        <f t="shared" ca="1" si="28"/>
        <v/>
      </c>
      <c r="C50" s="187" t="str">
        <f t="shared" ca="1" si="28"/>
        <v/>
      </c>
      <c r="D50" s="187" t="str">
        <f t="shared" ca="1" si="28"/>
        <v/>
      </c>
      <c r="E50" s="187" t="str">
        <f t="shared" ca="1" si="28"/>
        <v/>
      </c>
      <c r="F50" s="187" t="str">
        <f t="shared" ca="1" si="28"/>
        <v/>
      </c>
      <c r="G50" s="187" t="str">
        <f t="shared" ca="1" si="28"/>
        <v/>
      </c>
      <c r="H50" s="187" t="str">
        <f t="shared" ca="1" si="28"/>
        <v/>
      </c>
      <c r="I50" s="187" t="str">
        <f t="shared" ca="1" si="28"/>
        <v/>
      </c>
      <c r="J50" s="187" t="str">
        <f t="shared" ca="1" si="28"/>
        <v/>
      </c>
      <c r="K50" s="187" t="str">
        <f t="shared" ca="1" si="28"/>
        <v/>
      </c>
      <c r="L50" s="187" t="str">
        <f t="shared" ca="1" si="28"/>
        <v/>
      </c>
      <c r="M50" s="187" t="str">
        <f t="shared" ca="1" si="28"/>
        <v/>
      </c>
      <c r="N50" s="187" t="str">
        <f t="shared" ca="1" si="28"/>
        <v/>
      </c>
      <c r="O50" s="187" t="str">
        <f t="shared" ca="1" si="28"/>
        <v/>
      </c>
      <c r="P50" s="188" t="str">
        <f t="shared" ref="P50:AD66" ca="1" si="29">IF(ISERROR(VLOOKUP($BK50,INDIRECT("'"&amp;P$40&amp;"'!$P$34:$AT$53"),$P$38,FALSE)),"",VLOOKUP($BK50,INDIRECT("'"&amp;P$40&amp;"'!$P$34:$AT$53"),$P$38,FALSE))</f>
        <v/>
      </c>
      <c r="Q50" s="188" t="str">
        <f t="shared" ca="1" si="29"/>
        <v/>
      </c>
      <c r="R50" s="188" t="str">
        <f t="shared" ca="1" si="29"/>
        <v/>
      </c>
      <c r="S50" s="188" t="str">
        <f t="shared" ca="1" si="29"/>
        <v/>
      </c>
      <c r="T50" s="188" t="str">
        <f t="shared" ca="1" si="29"/>
        <v/>
      </c>
      <c r="U50" s="188" t="str">
        <f t="shared" ca="1" si="29"/>
        <v/>
      </c>
      <c r="V50" s="188" t="str">
        <f t="shared" ca="1" si="29"/>
        <v/>
      </c>
      <c r="W50" s="188" t="str">
        <f t="shared" ca="1" si="29"/>
        <v/>
      </c>
      <c r="X50" s="188" t="str">
        <f t="shared" ca="1" si="29"/>
        <v/>
      </c>
      <c r="Y50" s="188" t="str">
        <f t="shared" ca="1" si="29"/>
        <v/>
      </c>
      <c r="Z50" s="188" t="str">
        <f t="shared" ca="1" si="29"/>
        <v/>
      </c>
      <c r="AA50" s="188" t="str">
        <f t="shared" ca="1" si="29"/>
        <v/>
      </c>
      <c r="AB50" s="188" t="str">
        <f t="shared" ca="1" si="29"/>
        <v/>
      </c>
      <c r="AC50" s="188" t="str">
        <f t="shared" ca="1" si="29"/>
        <v/>
      </c>
      <c r="AD50" s="188" t="str">
        <f t="shared" ca="1" si="29"/>
        <v/>
      </c>
      <c r="AE50" s="189" t="str">
        <f t="shared" ref="AE50:AS66" ca="1" si="30">IF(ISERROR(VLOOKUP($BK50,INDIRECT("'"&amp;AE$40&amp;"'!$P$34:$AT$53"),$AE$38,FALSE)),"",VLOOKUP($BK50,INDIRECT("'"&amp;AE$40&amp;"'!$P$34:$AT$53"),$AE$38,FALSE))</f>
        <v/>
      </c>
      <c r="AF50" s="189" t="str">
        <f t="shared" ca="1" si="30"/>
        <v/>
      </c>
      <c r="AG50" s="189" t="str">
        <f t="shared" ca="1" si="30"/>
        <v/>
      </c>
      <c r="AH50" s="189" t="str">
        <f t="shared" ca="1" si="30"/>
        <v/>
      </c>
      <c r="AI50" s="189" t="str">
        <f t="shared" ca="1" si="30"/>
        <v/>
      </c>
      <c r="AJ50" s="189" t="str">
        <f t="shared" ca="1" si="30"/>
        <v/>
      </c>
      <c r="AK50" s="189" t="str">
        <f t="shared" ca="1" si="30"/>
        <v/>
      </c>
      <c r="AL50" s="189" t="str">
        <f t="shared" ca="1" si="30"/>
        <v/>
      </c>
      <c r="AM50" s="189" t="str">
        <f t="shared" ca="1" si="30"/>
        <v/>
      </c>
      <c r="AN50" s="189" t="str">
        <f t="shared" ca="1" si="30"/>
        <v/>
      </c>
      <c r="AO50" s="189" t="str">
        <f t="shared" ca="1" si="30"/>
        <v/>
      </c>
      <c r="AP50" s="189" t="str">
        <f t="shared" ca="1" si="30"/>
        <v/>
      </c>
      <c r="AQ50" s="189" t="str">
        <f t="shared" ca="1" si="30"/>
        <v/>
      </c>
      <c r="AR50" s="189" t="str">
        <f t="shared" ca="1" si="30"/>
        <v/>
      </c>
      <c r="AS50" s="189" t="str">
        <f t="shared" ca="1" si="30"/>
        <v/>
      </c>
      <c r="AT50" s="190" t="str">
        <f t="shared" ref="AT50:BH66" ca="1" si="31">IF(ISERROR(VLOOKUP($BK50,INDIRECT("'"&amp;AT$40&amp;"'!$P$34:$AT$53"),$AT$38,FALSE)),"",VLOOKUP($BK50,INDIRECT("'"&amp;AT$40&amp;"'!$P$34:$AT$53"),$AT$38,FALSE))</f>
        <v/>
      </c>
      <c r="AU50" s="190" t="str">
        <f t="shared" ca="1" si="31"/>
        <v/>
      </c>
      <c r="AV50" s="190" t="str">
        <f t="shared" ca="1" si="31"/>
        <v/>
      </c>
      <c r="AW50" s="190" t="str">
        <f t="shared" ca="1" si="31"/>
        <v/>
      </c>
      <c r="AX50" s="190" t="str">
        <f t="shared" ca="1" si="31"/>
        <v/>
      </c>
      <c r="AY50" s="190" t="str">
        <f t="shared" ca="1" si="31"/>
        <v/>
      </c>
      <c r="AZ50" s="190" t="str">
        <f t="shared" ca="1" si="31"/>
        <v/>
      </c>
      <c r="BA50" s="190" t="str">
        <f t="shared" ca="1" si="31"/>
        <v/>
      </c>
      <c r="BB50" s="190" t="str">
        <f t="shared" ca="1" si="31"/>
        <v/>
      </c>
      <c r="BC50" s="190" t="str">
        <f t="shared" ca="1" si="31"/>
        <v/>
      </c>
      <c r="BD50" s="190" t="str">
        <f t="shared" ca="1" si="31"/>
        <v/>
      </c>
      <c r="BE50" s="190" t="str">
        <f t="shared" ca="1" si="31"/>
        <v/>
      </c>
      <c r="BF50" s="190" t="str">
        <f t="shared" ca="1" si="31"/>
        <v/>
      </c>
      <c r="BG50" s="190" t="str">
        <f t="shared" ca="1" si="31"/>
        <v/>
      </c>
      <c r="BH50" s="190" t="str">
        <f t="shared" ca="1" si="31"/>
        <v/>
      </c>
      <c r="BJ50" s="206">
        <v>9</v>
      </c>
      <c r="BK50" s="197">
        <f>Personnel!D29</f>
        <v>0</v>
      </c>
      <c r="BL50" s="198">
        <f>Personnel!E29</f>
        <v>0</v>
      </c>
      <c r="BM50" s="207">
        <f>Personnel!F29</f>
        <v>0</v>
      </c>
      <c r="BN50" s="214" t="str">
        <f t="shared" ca="1" si="11"/>
        <v/>
      </c>
      <c r="BO50" s="214" t="str">
        <f t="shared" ca="1" si="12"/>
        <v/>
      </c>
      <c r="BP50" s="214" t="str">
        <f t="shared" ca="1" si="13"/>
        <v/>
      </c>
      <c r="BQ50" s="214" t="str">
        <f t="shared" ca="1" si="14"/>
        <v/>
      </c>
      <c r="BR50" s="214" t="str">
        <f t="shared" ca="1" si="15"/>
        <v/>
      </c>
      <c r="BS50" s="214" t="str">
        <f t="shared" ca="1" si="16"/>
        <v/>
      </c>
      <c r="BT50" s="214" t="str">
        <f t="shared" ca="1" si="17"/>
        <v/>
      </c>
      <c r="BU50" s="214" t="str">
        <f t="shared" ca="1" si="18"/>
        <v/>
      </c>
      <c r="BV50" s="214" t="str">
        <f t="shared" ca="1" si="19"/>
        <v/>
      </c>
      <c r="BW50" s="214" t="str">
        <f t="shared" ca="1" si="20"/>
        <v/>
      </c>
      <c r="BX50" s="214" t="str">
        <f t="shared" ca="1" si="21"/>
        <v/>
      </c>
      <c r="BY50" s="214" t="str">
        <f t="shared" ca="1" si="22"/>
        <v/>
      </c>
      <c r="BZ50" s="214" t="str">
        <f t="shared" ca="1" si="23"/>
        <v/>
      </c>
      <c r="CA50" s="214" t="str">
        <f t="shared" ca="1" si="24"/>
        <v/>
      </c>
      <c r="CB50" s="764" t="str">
        <f t="shared" ca="1" si="25"/>
        <v/>
      </c>
      <c r="CC50" s="410">
        <f t="shared" ca="1" si="26"/>
        <v>0</v>
      </c>
      <c r="CD50" s="196" t="e">
        <f t="shared" ca="1" si="27"/>
        <v>#DIV/0!</v>
      </c>
      <c r="CE50" s="927" t="str">
        <f ca="1">IF(CC50=0,"",IF(CD50&gt;(BM50+$CE$41),Donnees!$C$5,IF(CD50&lt;(BM50-$CE$41),Donnees!$C$6,Donnees!$C$4)))</f>
        <v/>
      </c>
      <c r="CF50" s="473"/>
      <c r="CG50" s="533" t="str">
        <f ca="1">IF(CE50=Donnees!$C$5,Donnees!$B$50,IF(CE50=Donnees!$C$6,Donnees!$B$51,""))</f>
        <v/>
      </c>
      <c r="CH50" s="194"/>
      <c r="CJ50" s="104"/>
    </row>
    <row r="51" spans="1:94" ht="18.75" customHeight="1" thickBot="1" x14ac:dyDescent="0.25">
      <c r="A51" s="187" t="str">
        <f t="shared" ca="1" si="28"/>
        <v/>
      </c>
      <c r="B51" s="187" t="str">
        <f t="shared" ca="1" si="28"/>
        <v/>
      </c>
      <c r="C51" s="187" t="str">
        <f t="shared" ca="1" si="28"/>
        <v/>
      </c>
      <c r="D51" s="187" t="str">
        <f t="shared" ca="1" si="28"/>
        <v/>
      </c>
      <c r="E51" s="187" t="str">
        <f t="shared" ca="1" si="28"/>
        <v/>
      </c>
      <c r="F51" s="187" t="str">
        <f t="shared" ca="1" si="28"/>
        <v/>
      </c>
      <c r="G51" s="187" t="str">
        <f t="shared" ca="1" si="28"/>
        <v/>
      </c>
      <c r="H51" s="187" t="str">
        <f t="shared" ca="1" si="28"/>
        <v/>
      </c>
      <c r="I51" s="187" t="str">
        <f t="shared" ca="1" si="28"/>
        <v/>
      </c>
      <c r="J51" s="187" t="str">
        <f t="shared" ca="1" si="28"/>
        <v/>
      </c>
      <c r="K51" s="187" t="str">
        <f t="shared" ca="1" si="28"/>
        <v/>
      </c>
      <c r="L51" s="187" t="str">
        <f t="shared" ca="1" si="28"/>
        <v/>
      </c>
      <c r="M51" s="187" t="str">
        <f t="shared" ca="1" si="28"/>
        <v/>
      </c>
      <c r="N51" s="187" t="str">
        <f t="shared" ca="1" si="28"/>
        <v/>
      </c>
      <c r="O51" s="187" t="str">
        <f t="shared" ca="1" si="28"/>
        <v/>
      </c>
      <c r="P51" s="188" t="str">
        <f t="shared" ca="1" si="29"/>
        <v/>
      </c>
      <c r="Q51" s="188" t="str">
        <f t="shared" ca="1" si="29"/>
        <v/>
      </c>
      <c r="R51" s="188" t="str">
        <f t="shared" ca="1" si="29"/>
        <v/>
      </c>
      <c r="S51" s="188" t="str">
        <f t="shared" ca="1" si="29"/>
        <v/>
      </c>
      <c r="T51" s="188" t="str">
        <f t="shared" ca="1" si="29"/>
        <v/>
      </c>
      <c r="U51" s="188" t="str">
        <f t="shared" ca="1" si="29"/>
        <v/>
      </c>
      <c r="V51" s="188" t="str">
        <f t="shared" ca="1" si="29"/>
        <v/>
      </c>
      <c r="W51" s="188" t="str">
        <f t="shared" ca="1" si="29"/>
        <v/>
      </c>
      <c r="X51" s="188" t="str">
        <f t="shared" ca="1" si="29"/>
        <v/>
      </c>
      <c r="Y51" s="188" t="str">
        <f t="shared" ca="1" si="29"/>
        <v/>
      </c>
      <c r="Z51" s="188" t="str">
        <f t="shared" ca="1" si="29"/>
        <v/>
      </c>
      <c r="AA51" s="188" t="str">
        <f t="shared" ca="1" si="29"/>
        <v/>
      </c>
      <c r="AB51" s="188" t="str">
        <f t="shared" ca="1" si="29"/>
        <v/>
      </c>
      <c r="AC51" s="188" t="str">
        <f t="shared" ca="1" si="29"/>
        <v/>
      </c>
      <c r="AD51" s="188" t="str">
        <f t="shared" ca="1" si="29"/>
        <v/>
      </c>
      <c r="AE51" s="189" t="str">
        <f t="shared" ca="1" si="30"/>
        <v/>
      </c>
      <c r="AF51" s="189" t="str">
        <f t="shared" ca="1" si="30"/>
        <v/>
      </c>
      <c r="AG51" s="189" t="str">
        <f t="shared" ca="1" si="30"/>
        <v/>
      </c>
      <c r="AH51" s="189" t="str">
        <f t="shared" ca="1" si="30"/>
        <v/>
      </c>
      <c r="AI51" s="189" t="str">
        <f t="shared" ca="1" si="30"/>
        <v/>
      </c>
      <c r="AJ51" s="189" t="str">
        <f t="shared" ca="1" si="30"/>
        <v/>
      </c>
      <c r="AK51" s="189" t="str">
        <f t="shared" ca="1" si="30"/>
        <v/>
      </c>
      <c r="AL51" s="189" t="str">
        <f t="shared" ca="1" si="30"/>
        <v/>
      </c>
      <c r="AM51" s="189" t="str">
        <f t="shared" ca="1" si="30"/>
        <v/>
      </c>
      <c r="AN51" s="189" t="str">
        <f t="shared" ca="1" si="30"/>
        <v/>
      </c>
      <c r="AO51" s="189" t="str">
        <f t="shared" ca="1" si="30"/>
        <v/>
      </c>
      <c r="AP51" s="189" t="str">
        <f t="shared" ca="1" si="30"/>
        <v/>
      </c>
      <c r="AQ51" s="189" t="str">
        <f t="shared" ca="1" si="30"/>
        <v/>
      </c>
      <c r="AR51" s="189" t="str">
        <f t="shared" ca="1" si="30"/>
        <v/>
      </c>
      <c r="AS51" s="189" t="str">
        <f t="shared" ca="1" si="30"/>
        <v/>
      </c>
      <c r="AT51" s="190" t="str">
        <f t="shared" ca="1" si="31"/>
        <v/>
      </c>
      <c r="AU51" s="190" t="str">
        <f t="shared" ca="1" si="31"/>
        <v/>
      </c>
      <c r="AV51" s="190" t="str">
        <f t="shared" ca="1" si="31"/>
        <v/>
      </c>
      <c r="AW51" s="190" t="str">
        <f t="shared" ca="1" si="31"/>
        <v/>
      </c>
      <c r="AX51" s="190" t="str">
        <f t="shared" ca="1" si="31"/>
        <v/>
      </c>
      <c r="AY51" s="190" t="str">
        <f t="shared" ca="1" si="31"/>
        <v/>
      </c>
      <c r="AZ51" s="190" t="str">
        <f t="shared" ca="1" si="31"/>
        <v/>
      </c>
      <c r="BA51" s="190" t="str">
        <f t="shared" ca="1" si="31"/>
        <v/>
      </c>
      <c r="BB51" s="190" t="str">
        <f t="shared" ca="1" si="31"/>
        <v/>
      </c>
      <c r="BC51" s="190" t="str">
        <f t="shared" ca="1" si="31"/>
        <v/>
      </c>
      <c r="BD51" s="190" t="str">
        <f t="shared" ca="1" si="31"/>
        <v/>
      </c>
      <c r="BE51" s="190" t="str">
        <f t="shared" ca="1" si="31"/>
        <v/>
      </c>
      <c r="BF51" s="190" t="str">
        <f t="shared" ca="1" si="31"/>
        <v/>
      </c>
      <c r="BG51" s="190" t="str">
        <f t="shared" ca="1" si="31"/>
        <v/>
      </c>
      <c r="BH51" s="190" t="str">
        <f t="shared" ca="1" si="31"/>
        <v/>
      </c>
      <c r="BJ51" s="208">
        <v>10</v>
      </c>
      <c r="BK51" s="209">
        <f>Personnel!D30</f>
        <v>0</v>
      </c>
      <c r="BL51" s="210">
        <f>Personnel!E30</f>
        <v>0</v>
      </c>
      <c r="BM51" s="211">
        <f>Personnel!F30</f>
        <v>0</v>
      </c>
      <c r="BN51" s="216" t="str">
        <f t="shared" ca="1" si="11"/>
        <v/>
      </c>
      <c r="BO51" s="216" t="str">
        <f t="shared" ca="1" si="12"/>
        <v/>
      </c>
      <c r="BP51" s="216" t="str">
        <f t="shared" ca="1" si="13"/>
        <v/>
      </c>
      <c r="BQ51" s="216" t="str">
        <f t="shared" ca="1" si="14"/>
        <v/>
      </c>
      <c r="BR51" s="216" t="str">
        <f t="shared" ca="1" si="15"/>
        <v/>
      </c>
      <c r="BS51" s="216" t="str">
        <f t="shared" ca="1" si="16"/>
        <v/>
      </c>
      <c r="BT51" s="216" t="str">
        <f t="shared" ca="1" si="17"/>
        <v/>
      </c>
      <c r="BU51" s="216" t="str">
        <f t="shared" ca="1" si="18"/>
        <v/>
      </c>
      <c r="BV51" s="216" t="str">
        <f t="shared" ca="1" si="19"/>
        <v/>
      </c>
      <c r="BW51" s="216" t="str">
        <f t="shared" ca="1" si="20"/>
        <v/>
      </c>
      <c r="BX51" s="216" t="str">
        <f t="shared" ca="1" si="21"/>
        <v/>
      </c>
      <c r="BY51" s="216" t="str">
        <f t="shared" ca="1" si="22"/>
        <v/>
      </c>
      <c r="BZ51" s="216" t="str">
        <f t="shared" ca="1" si="23"/>
        <v/>
      </c>
      <c r="CA51" s="216" t="str">
        <f t="shared" ca="1" si="24"/>
        <v/>
      </c>
      <c r="CB51" s="765" t="str">
        <f t="shared" ca="1" si="25"/>
        <v/>
      </c>
      <c r="CC51" s="411">
        <f t="shared" ca="1" si="26"/>
        <v>0</v>
      </c>
      <c r="CD51" s="218" t="e">
        <f t="shared" ca="1" si="27"/>
        <v>#DIV/0!</v>
      </c>
      <c r="CE51" s="930" t="str">
        <f ca="1">IF(CC51=0,"",IF(CD51&gt;(BM51+$CE$41),Donnees!$C$5,IF(CD51&lt;(BM51-$CE$41),Donnees!$C$6,Donnees!$C$4)))</f>
        <v/>
      </c>
      <c r="CF51" s="473"/>
      <c r="CG51" s="533" t="str">
        <f ca="1">IF(CE51=Donnees!$C$5,Donnees!$B$50,IF(CE51=Donnees!$C$6,Donnees!$B$51,""))</f>
        <v/>
      </c>
      <c r="CH51" s="194"/>
      <c r="CJ51" s="104"/>
    </row>
    <row r="52" spans="1:94" ht="18.75" customHeight="1" x14ac:dyDescent="0.2">
      <c r="A52" s="187" t="str">
        <f t="shared" ca="1" si="28"/>
        <v/>
      </c>
      <c r="B52" s="187" t="str">
        <f t="shared" ca="1" si="28"/>
        <v/>
      </c>
      <c r="C52" s="187" t="str">
        <f t="shared" ca="1" si="28"/>
        <v/>
      </c>
      <c r="D52" s="187" t="str">
        <f t="shared" ca="1" si="28"/>
        <v/>
      </c>
      <c r="E52" s="187" t="str">
        <f t="shared" ca="1" si="28"/>
        <v/>
      </c>
      <c r="F52" s="187" t="str">
        <f t="shared" ca="1" si="28"/>
        <v/>
      </c>
      <c r="G52" s="187" t="str">
        <f t="shared" ca="1" si="28"/>
        <v/>
      </c>
      <c r="H52" s="187" t="str">
        <f t="shared" ca="1" si="28"/>
        <v/>
      </c>
      <c r="I52" s="187" t="str">
        <f t="shared" ca="1" si="28"/>
        <v/>
      </c>
      <c r="J52" s="187" t="str">
        <f t="shared" ca="1" si="28"/>
        <v/>
      </c>
      <c r="K52" s="187" t="str">
        <f t="shared" ca="1" si="28"/>
        <v/>
      </c>
      <c r="L52" s="187" t="str">
        <f t="shared" ca="1" si="28"/>
        <v/>
      </c>
      <c r="M52" s="187" t="str">
        <f t="shared" ca="1" si="28"/>
        <v/>
      </c>
      <c r="N52" s="187" t="str">
        <f t="shared" ca="1" si="28"/>
        <v/>
      </c>
      <c r="O52" s="187" t="str">
        <f t="shared" ca="1" si="28"/>
        <v/>
      </c>
      <c r="P52" s="188" t="str">
        <f t="shared" ca="1" si="29"/>
        <v/>
      </c>
      <c r="Q52" s="188" t="str">
        <f t="shared" ca="1" si="29"/>
        <v/>
      </c>
      <c r="R52" s="188" t="str">
        <f t="shared" ca="1" si="29"/>
        <v/>
      </c>
      <c r="S52" s="188" t="str">
        <f t="shared" ca="1" si="29"/>
        <v/>
      </c>
      <c r="T52" s="188" t="str">
        <f t="shared" ca="1" si="29"/>
        <v/>
      </c>
      <c r="U52" s="188" t="str">
        <f t="shared" ca="1" si="29"/>
        <v/>
      </c>
      <c r="V52" s="188" t="str">
        <f t="shared" ca="1" si="29"/>
        <v/>
      </c>
      <c r="W52" s="188" t="str">
        <f t="shared" ca="1" si="29"/>
        <v/>
      </c>
      <c r="X52" s="188" t="str">
        <f t="shared" ca="1" si="29"/>
        <v/>
      </c>
      <c r="Y52" s="188" t="str">
        <f t="shared" ca="1" si="29"/>
        <v/>
      </c>
      <c r="Z52" s="188" t="str">
        <f t="shared" ca="1" si="29"/>
        <v/>
      </c>
      <c r="AA52" s="188" t="str">
        <f t="shared" ca="1" si="29"/>
        <v/>
      </c>
      <c r="AB52" s="188" t="str">
        <f t="shared" ca="1" si="29"/>
        <v/>
      </c>
      <c r="AC52" s="188" t="str">
        <f t="shared" ca="1" si="29"/>
        <v/>
      </c>
      <c r="AD52" s="188" t="str">
        <f t="shared" ca="1" si="29"/>
        <v/>
      </c>
      <c r="AE52" s="189" t="str">
        <f t="shared" ca="1" si="30"/>
        <v/>
      </c>
      <c r="AF52" s="189" t="str">
        <f t="shared" ca="1" si="30"/>
        <v/>
      </c>
      <c r="AG52" s="189" t="str">
        <f t="shared" ca="1" si="30"/>
        <v/>
      </c>
      <c r="AH52" s="189" t="str">
        <f t="shared" ca="1" si="30"/>
        <v/>
      </c>
      <c r="AI52" s="189" t="str">
        <f t="shared" ca="1" si="30"/>
        <v/>
      </c>
      <c r="AJ52" s="189" t="str">
        <f t="shared" ca="1" si="30"/>
        <v/>
      </c>
      <c r="AK52" s="189" t="str">
        <f t="shared" ca="1" si="30"/>
        <v/>
      </c>
      <c r="AL52" s="189" t="str">
        <f t="shared" ca="1" si="30"/>
        <v/>
      </c>
      <c r="AM52" s="189" t="str">
        <f t="shared" ca="1" si="30"/>
        <v/>
      </c>
      <c r="AN52" s="189" t="str">
        <f t="shared" ca="1" si="30"/>
        <v/>
      </c>
      <c r="AO52" s="189" t="str">
        <f t="shared" ca="1" si="30"/>
        <v/>
      </c>
      <c r="AP52" s="189" t="str">
        <f t="shared" ca="1" si="30"/>
        <v/>
      </c>
      <c r="AQ52" s="189" t="str">
        <f t="shared" ca="1" si="30"/>
        <v/>
      </c>
      <c r="AR52" s="189" t="str">
        <f t="shared" ca="1" si="30"/>
        <v/>
      </c>
      <c r="AS52" s="189" t="str">
        <f t="shared" ca="1" si="30"/>
        <v/>
      </c>
      <c r="AT52" s="190" t="str">
        <f t="shared" ca="1" si="31"/>
        <v/>
      </c>
      <c r="AU52" s="190" t="str">
        <f t="shared" ca="1" si="31"/>
        <v/>
      </c>
      <c r="AV52" s="190" t="str">
        <f t="shared" ca="1" si="31"/>
        <v/>
      </c>
      <c r="AW52" s="190" t="str">
        <f t="shared" ca="1" si="31"/>
        <v/>
      </c>
      <c r="AX52" s="190" t="str">
        <f t="shared" ca="1" si="31"/>
        <v/>
      </c>
      <c r="AY52" s="190" t="str">
        <f t="shared" ca="1" si="31"/>
        <v/>
      </c>
      <c r="AZ52" s="190" t="str">
        <f t="shared" ca="1" si="31"/>
        <v/>
      </c>
      <c r="BA52" s="190" t="str">
        <f t="shared" ca="1" si="31"/>
        <v/>
      </c>
      <c r="BB52" s="190" t="str">
        <f t="shared" ca="1" si="31"/>
        <v/>
      </c>
      <c r="BC52" s="190" t="str">
        <f t="shared" ca="1" si="31"/>
        <v/>
      </c>
      <c r="BD52" s="190" t="str">
        <f t="shared" ca="1" si="31"/>
        <v/>
      </c>
      <c r="BE52" s="190" t="str">
        <f t="shared" ca="1" si="31"/>
        <v/>
      </c>
      <c r="BF52" s="190" t="str">
        <f t="shared" ca="1" si="31"/>
        <v/>
      </c>
      <c r="BG52" s="190" t="str">
        <f t="shared" ca="1" si="31"/>
        <v/>
      </c>
      <c r="BH52" s="190" t="str">
        <f t="shared" ca="1" si="31"/>
        <v/>
      </c>
      <c r="BJ52" s="202">
        <v>11</v>
      </c>
      <c r="BK52" s="203">
        <f>Personnel!D31</f>
        <v>0</v>
      </c>
      <c r="BL52" s="204">
        <f>Personnel!E31</f>
        <v>0</v>
      </c>
      <c r="BM52" s="205">
        <f>Personnel!F31</f>
        <v>0</v>
      </c>
      <c r="BN52" s="212" t="str">
        <f t="shared" ca="1" si="11"/>
        <v/>
      </c>
      <c r="BO52" s="212" t="str">
        <f t="shared" ca="1" si="12"/>
        <v/>
      </c>
      <c r="BP52" s="212" t="str">
        <f t="shared" ca="1" si="13"/>
        <v/>
      </c>
      <c r="BQ52" s="212" t="str">
        <f t="shared" ca="1" si="14"/>
        <v/>
      </c>
      <c r="BR52" s="212" t="str">
        <f t="shared" ca="1" si="15"/>
        <v/>
      </c>
      <c r="BS52" s="212" t="str">
        <f t="shared" ca="1" si="16"/>
        <v/>
      </c>
      <c r="BT52" s="212" t="str">
        <f t="shared" ca="1" si="17"/>
        <v/>
      </c>
      <c r="BU52" s="212" t="str">
        <f t="shared" ca="1" si="18"/>
        <v/>
      </c>
      <c r="BV52" s="212" t="str">
        <f t="shared" ca="1" si="19"/>
        <v/>
      </c>
      <c r="BW52" s="212" t="str">
        <f t="shared" ca="1" si="20"/>
        <v/>
      </c>
      <c r="BX52" s="212" t="str">
        <f t="shared" ca="1" si="21"/>
        <v/>
      </c>
      <c r="BY52" s="212" t="str">
        <f t="shared" ca="1" si="22"/>
        <v/>
      </c>
      <c r="BZ52" s="212" t="str">
        <f t="shared" ca="1" si="23"/>
        <v/>
      </c>
      <c r="CA52" s="212" t="str">
        <f t="shared" ca="1" si="24"/>
        <v/>
      </c>
      <c r="CB52" s="763" t="str">
        <f t="shared" ca="1" si="25"/>
        <v/>
      </c>
      <c r="CC52" s="497">
        <f t="shared" ca="1" si="26"/>
        <v>0</v>
      </c>
      <c r="CD52" s="498" t="e">
        <f t="shared" ca="1" si="27"/>
        <v>#DIV/0!</v>
      </c>
      <c r="CE52" s="928" t="str">
        <f ca="1">IF(CC52=0,"",IF(CD52&gt;(BM52+$CE$41),Donnees!$C$5,IF(CD52&lt;(BM52-$CE$41),Donnees!$C$6,Donnees!$C$4)))</f>
        <v/>
      </c>
      <c r="CF52" s="473"/>
      <c r="CG52" s="533" t="str">
        <f ca="1">IF(CE52=Donnees!$C$5,Donnees!$B$50,IF(CE52=Donnees!$C$6,Donnees!$B$51,""))</f>
        <v/>
      </c>
      <c r="CH52" s="194"/>
      <c r="CJ52" s="104"/>
    </row>
    <row r="53" spans="1:94" ht="18.75" customHeight="1" x14ac:dyDescent="0.2">
      <c r="A53" s="187" t="str">
        <f t="shared" ca="1" si="28"/>
        <v/>
      </c>
      <c r="B53" s="187" t="str">
        <f t="shared" ca="1" si="28"/>
        <v/>
      </c>
      <c r="C53" s="187" t="str">
        <f t="shared" ca="1" si="28"/>
        <v/>
      </c>
      <c r="D53" s="187" t="str">
        <f t="shared" ca="1" si="28"/>
        <v/>
      </c>
      <c r="E53" s="187" t="str">
        <f t="shared" ca="1" si="28"/>
        <v/>
      </c>
      <c r="F53" s="187" t="str">
        <f t="shared" ca="1" si="28"/>
        <v/>
      </c>
      <c r="G53" s="187" t="str">
        <f t="shared" ca="1" si="28"/>
        <v/>
      </c>
      <c r="H53" s="187" t="str">
        <f t="shared" ca="1" si="28"/>
        <v/>
      </c>
      <c r="I53" s="187" t="str">
        <f t="shared" ca="1" si="28"/>
        <v/>
      </c>
      <c r="J53" s="187" t="str">
        <f t="shared" ca="1" si="28"/>
        <v/>
      </c>
      <c r="K53" s="187" t="str">
        <f t="shared" ca="1" si="28"/>
        <v/>
      </c>
      <c r="L53" s="187" t="str">
        <f t="shared" ca="1" si="28"/>
        <v/>
      </c>
      <c r="M53" s="187" t="str">
        <f t="shared" ca="1" si="28"/>
        <v/>
      </c>
      <c r="N53" s="187" t="str">
        <f t="shared" ca="1" si="28"/>
        <v/>
      </c>
      <c r="O53" s="187" t="str">
        <f t="shared" ca="1" si="28"/>
        <v/>
      </c>
      <c r="P53" s="188" t="str">
        <f t="shared" ca="1" si="29"/>
        <v/>
      </c>
      <c r="Q53" s="188" t="str">
        <f t="shared" ca="1" si="29"/>
        <v/>
      </c>
      <c r="R53" s="188" t="str">
        <f t="shared" ca="1" si="29"/>
        <v/>
      </c>
      <c r="S53" s="188" t="str">
        <f t="shared" ca="1" si="29"/>
        <v/>
      </c>
      <c r="T53" s="188" t="str">
        <f t="shared" ca="1" si="29"/>
        <v/>
      </c>
      <c r="U53" s="188" t="str">
        <f t="shared" ca="1" si="29"/>
        <v/>
      </c>
      <c r="V53" s="188" t="str">
        <f t="shared" ca="1" si="29"/>
        <v/>
      </c>
      <c r="W53" s="188" t="str">
        <f t="shared" ca="1" si="29"/>
        <v/>
      </c>
      <c r="X53" s="188" t="str">
        <f t="shared" ca="1" si="29"/>
        <v/>
      </c>
      <c r="Y53" s="188" t="str">
        <f t="shared" ca="1" si="29"/>
        <v/>
      </c>
      <c r="Z53" s="188" t="str">
        <f t="shared" ca="1" si="29"/>
        <v/>
      </c>
      <c r="AA53" s="188" t="str">
        <f t="shared" ca="1" si="29"/>
        <v/>
      </c>
      <c r="AB53" s="188" t="str">
        <f t="shared" ca="1" si="29"/>
        <v/>
      </c>
      <c r="AC53" s="188" t="str">
        <f t="shared" ca="1" si="29"/>
        <v/>
      </c>
      <c r="AD53" s="188" t="str">
        <f t="shared" ca="1" si="29"/>
        <v/>
      </c>
      <c r="AE53" s="189" t="str">
        <f t="shared" ca="1" si="30"/>
        <v/>
      </c>
      <c r="AF53" s="189" t="str">
        <f t="shared" ca="1" si="30"/>
        <v/>
      </c>
      <c r="AG53" s="189" t="str">
        <f t="shared" ca="1" si="30"/>
        <v/>
      </c>
      <c r="AH53" s="189" t="str">
        <f t="shared" ca="1" si="30"/>
        <v/>
      </c>
      <c r="AI53" s="189" t="str">
        <f t="shared" ca="1" si="30"/>
        <v/>
      </c>
      <c r="AJ53" s="189" t="str">
        <f t="shared" ca="1" si="30"/>
        <v/>
      </c>
      <c r="AK53" s="189" t="str">
        <f t="shared" ca="1" si="30"/>
        <v/>
      </c>
      <c r="AL53" s="189" t="str">
        <f t="shared" ca="1" si="30"/>
        <v/>
      </c>
      <c r="AM53" s="189" t="str">
        <f t="shared" ca="1" si="30"/>
        <v/>
      </c>
      <c r="AN53" s="189" t="str">
        <f t="shared" ca="1" si="30"/>
        <v/>
      </c>
      <c r="AO53" s="189" t="str">
        <f t="shared" ca="1" si="30"/>
        <v/>
      </c>
      <c r="AP53" s="189" t="str">
        <f t="shared" ca="1" si="30"/>
        <v/>
      </c>
      <c r="AQ53" s="189" t="str">
        <f t="shared" ca="1" si="30"/>
        <v/>
      </c>
      <c r="AR53" s="189" t="str">
        <f t="shared" ca="1" si="30"/>
        <v/>
      </c>
      <c r="AS53" s="189" t="str">
        <f t="shared" ca="1" si="30"/>
        <v/>
      </c>
      <c r="AT53" s="190" t="str">
        <f t="shared" ca="1" si="31"/>
        <v/>
      </c>
      <c r="AU53" s="190" t="str">
        <f t="shared" ca="1" si="31"/>
        <v/>
      </c>
      <c r="AV53" s="190" t="str">
        <f t="shared" ca="1" si="31"/>
        <v/>
      </c>
      <c r="AW53" s="190" t="str">
        <f t="shared" ca="1" si="31"/>
        <v/>
      </c>
      <c r="AX53" s="190" t="str">
        <f t="shared" ca="1" si="31"/>
        <v/>
      </c>
      <c r="AY53" s="190" t="str">
        <f t="shared" ca="1" si="31"/>
        <v/>
      </c>
      <c r="AZ53" s="190" t="str">
        <f t="shared" ca="1" si="31"/>
        <v/>
      </c>
      <c r="BA53" s="190" t="str">
        <f t="shared" ca="1" si="31"/>
        <v/>
      </c>
      <c r="BB53" s="190" t="str">
        <f t="shared" ca="1" si="31"/>
        <v/>
      </c>
      <c r="BC53" s="190" t="str">
        <f t="shared" ca="1" si="31"/>
        <v/>
      </c>
      <c r="BD53" s="190" t="str">
        <f t="shared" ca="1" si="31"/>
        <v/>
      </c>
      <c r="BE53" s="190" t="str">
        <f t="shared" ca="1" si="31"/>
        <v/>
      </c>
      <c r="BF53" s="190" t="str">
        <f t="shared" ca="1" si="31"/>
        <v/>
      </c>
      <c r="BG53" s="190" t="str">
        <f t="shared" ca="1" si="31"/>
        <v/>
      </c>
      <c r="BH53" s="190" t="str">
        <f t="shared" ca="1" si="31"/>
        <v/>
      </c>
      <c r="BJ53" s="206">
        <v>12</v>
      </c>
      <c r="BK53" s="197">
        <f>Personnel!D32</f>
        <v>0</v>
      </c>
      <c r="BL53" s="198">
        <f>Personnel!E32</f>
        <v>0</v>
      </c>
      <c r="BM53" s="207">
        <f>Personnel!F32</f>
        <v>0</v>
      </c>
      <c r="BN53" s="214" t="str">
        <f t="shared" ca="1" si="11"/>
        <v/>
      </c>
      <c r="BO53" s="214" t="str">
        <f t="shared" ca="1" si="12"/>
        <v/>
      </c>
      <c r="BP53" s="214" t="str">
        <f t="shared" ca="1" si="13"/>
        <v/>
      </c>
      <c r="BQ53" s="214" t="str">
        <f t="shared" ca="1" si="14"/>
        <v/>
      </c>
      <c r="BR53" s="214" t="str">
        <f t="shared" ca="1" si="15"/>
        <v/>
      </c>
      <c r="BS53" s="214" t="str">
        <f t="shared" ca="1" si="16"/>
        <v/>
      </c>
      <c r="BT53" s="214" t="str">
        <f t="shared" ca="1" si="17"/>
        <v/>
      </c>
      <c r="BU53" s="214" t="str">
        <f t="shared" ca="1" si="18"/>
        <v/>
      </c>
      <c r="BV53" s="214" t="str">
        <f t="shared" ca="1" si="19"/>
        <v/>
      </c>
      <c r="BW53" s="214" t="str">
        <f t="shared" ca="1" si="20"/>
        <v/>
      </c>
      <c r="BX53" s="214" t="str">
        <f t="shared" ca="1" si="21"/>
        <v/>
      </c>
      <c r="BY53" s="214" t="str">
        <f t="shared" ca="1" si="22"/>
        <v/>
      </c>
      <c r="BZ53" s="214" t="str">
        <f t="shared" ca="1" si="23"/>
        <v/>
      </c>
      <c r="CA53" s="214" t="str">
        <f t="shared" ca="1" si="24"/>
        <v/>
      </c>
      <c r="CB53" s="764" t="str">
        <f t="shared" ca="1" si="25"/>
        <v/>
      </c>
      <c r="CC53" s="410">
        <f t="shared" ca="1" si="26"/>
        <v>0</v>
      </c>
      <c r="CD53" s="196" t="e">
        <f t="shared" ca="1" si="27"/>
        <v>#DIV/0!</v>
      </c>
      <c r="CE53" s="927" t="str">
        <f ca="1">IF(CC53=0,"",IF(CD53&gt;(BM53+$CE$41),Donnees!$C$5,IF(CD53&lt;(BM53-$CE$41),Donnees!$C$6,Donnees!$C$4)))</f>
        <v/>
      </c>
      <c r="CF53" s="473"/>
      <c r="CG53" s="533" t="str">
        <f ca="1">IF(CE53=Donnees!$C$5,Donnees!$B$50,IF(CE53=Donnees!$C$6,Donnees!$B$51,""))</f>
        <v/>
      </c>
      <c r="CH53" s="194"/>
      <c r="CJ53" s="104"/>
    </row>
    <row r="54" spans="1:94" ht="18.75" customHeight="1" x14ac:dyDescent="0.2">
      <c r="A54" s="187" t="str">
        <f t="shared" ca="1" si="28"/>
        <v/>
      </c>
      <c r="B54" s="187" t="str">
        <f t="shared" ca="1" si="28"/>
        <v/>
      </c>
      <c r="C54" s="187" t="str">
        <f t="shared" ca="1" si="28"/>
        <v/>
      </c>
      <c r="D54" s="187" t="str">
        <f t="shared" ca="1" si="28"/>
        <v/>
      </c>
      <c r="E54" s="187" t="str">
        <f t="shared" ca="1" si="28"/>
        <v/>
      </c>
      <c r="F54" s="187" t="str">
        <f t="shared" ca="1" si="28"/>
        <v/>
      </c>
      <c r="G54" s="187" t="str">
        <f t="shared" ca="1" si="28"/>
        <v/>
      </c>
      <c r="H54" s="187" t="str">
        <f t="shared" ca="1" si="28"/>
        <v/>
      </c>
      <c r="I54" s="187" t="str">
        <f t="shared" ca="1" si="28"/>
        <v/>
      </c>
      <c r="J54" s="187" t="str">
        <f t="shared" ca="1" si="28"/>
        <v/>
      </c>
      <c r="K54" s="187" t="str">
        <f t="shared" ca="1" si="28"/>
        <v/>
      </c>
      <c r="L54" s="187" t="str">
        <f t="shared" ca="1" si="28"/>
        <v/>
      </c>
      <c r="M54" s="187" t="str">
        <f t="shared" ca="1" si="28"/>
        <v/>
      </c>
      <c r="N54" s="187" t="str">
        <f t="shared" ca="1" si="28"/>
        <v/>
      </c>
      <c r="O54" s="187" t="str">
        <f t="shared" ca="1" si="28"/>
        <v/>
      </c>
      <c r="P54" s="188" t="str">
        <f t="shared" ca="1" si="29"/>
        <v/>
      </c>
      <c r="Q54" s="188" t="str">
        <f t="shared" ca="1" si="29"/>
        <v/>
      </c>
      <c r="R54" s="188" t="str">
        <f t="shared" ca="1" si="29"/>
        <v/>
      </c>
      <c r="S54" s="188" t="str">
        <f t="shared" ca="1" si="29"/>
        <v/>
      </c>
      <c r="T54" s="188" t="str">
        <f t="shared" ca="1" si="29"/>
        <v/>
      </c>
      <c r="U54" s="188" t="str">
        <f t="shared" ca="1" si="29"/>
        <v/>
      </c>
      <c r="V54" s="188" t="str">
        <f t="shared" ca="1" si="29"/>
        <v/>
      </c>
      <c r="W54" s="188" t="str">
        <f t="shared" ca="1" si="29"/>
        <v/>
      </c>
      <c r="X54" s="188" t="str">
        <f t="shared" ca="1" si="29"/>
        <v/>
      </c>
      <c r="Y54" s="188" t="str">
        <f t="shared" ca="1" si="29"/>
        <v/>
      </c>
      <c r="Z54" s="188" t="str">
        <f t="shared" ca="1" si="29"/>
        <v/>
      </c>
      <c r="AA54" s="188" t="str">
        <f t="shared" ca="1" si="29"/>
        <v/>
      </c>
      <c r="AB54" s="188" t="str">
        <f t="shared" ca="1" si="29"/>
        <v/>
      </c>
      <c r="AC54" s="188" t="str">
        <f t="shared" ca="1" si="29"/>
        <v/>
      </c>
      <c r="AD54" s="188" t="str">
        <f t="shared" ca="1" si="29"/>
        <v/>
      </c>
      <c r="AE54" s="189" t="str">
        <f t="shared" ca="1" si="30"/>
        <v/>
      </c>
      <c r="AF54" s="189" t="str">
        <f t="shared" ca="1" si="30"/>
        <v/>
      </c>
      <c r="AG54" s="189" t="str">
        <f t="shared" ca="1" si="30"/>
        <v/>
      </c>
      <c r="AH54" s="189" t="str">
        <f t="shared" ca="1" si="30"/>
        <v/>
      </c>
      <c r="AI54" s="189" t="str">
        <f t="shared" ca="1" si="30"/>
        <v/>
      </c>
      <c r="AJ54" s="189" t="str">
        <f t="shared" ca="1" si="30"/>
        <v/>
      </c>
      <c r="AK54" s="189" t="str">
        <f t="shared" ca="1" si="30"/>
        <v/>
      </c>
      <c r="AL54" s="189" t="str">
        <f t="shared" ca="1" si="30"/>
        <v/>
      </c>
      <c r="AM54" s="189" t="str">
        <f t="shared" ca="1" si="30"/>
        <v/>
      </c>
      <c r="AN54" s="189" t="str">
        <f t="shared" ca="1" si="30"/>
        <v/>
      </c>
      <c r="AO54" s="189" t="str">
        <f t="shared" ca="1" si="30"/>
        <v/>
      </c>
      <c r="AP54" s="189" t="str">
        <f t="shared" ca="1" si="30"/>
        <v/>
      </c>
      <c r="AQ54" s="189" t="str">
        <f t="shared" ca="1" si="30"/>
        <v/>
      </c>
      <c r="AR54" s="189" t="str">
        <f t="shared" ca="1" si="30"/>
        <v/>
      </c>
      <c r="AS54" s="189" t="str">
        <f t="shared" ca="1" si="30"/>
        <v/>
      </c>
      <c r="AT54" s="190" t="str">
        <f t="shared" ca="1" si="31"/>
        <v/>
      </c>
      <c r="AU54" s="190" t="str">
        <f t="shared" ca="1" si="31"/>
        <v/>
      </c>
      <c r="AV54" s="190" t="str">
        <f t="shared" ca="1" si="31"/>
        <v/>
      </c>
      <c r="AW54" s="190" t="str">
        <f t="shared" ca="1" si="31"/>
        <v/>
      </c>
      <c r="AX54" s="190" t="str">
        <f t="shared" ca="1" si="31"/>
        <v/>
      </c>
      <c r="AY54" s="190" t="str">
        <f t="shared" ca="1" si="31"/>
        <v/>
      </c>
      <c r="AZ54" s="190" t="str">
        <f t="shared" ca="1" si="31"/>
        <v/>
      </c>
      <c r="BA54" s="190" t="str">
        <f t="shared" ca="1" si="31"/>
        <v/>
      </c>
      <c r="BB54" s="190" t="str">
        <f t="shared" ca="1" si="31"/>
        <v/>
      </c>
      <c r="BC54" s="190" t="str">
        <f t="shared" ca="1" si="31"/>
        <v/>
      </c>
      <c r="BD54" s="190" t="str">
        <f t="shared" ca="1" si="31"/>
        <v/>
      </c>
      <c r="BE54" s="190" t="str">
        <f t="shared" ca="1" si="31"/>
        <v/>
      </c>
      <c r="BF54" s="190" t="str">
        <f t="shared" ca="1" si="31"/>
        <v/>
      </c>
      <c r="BG54" s="190" t="str">
        <f t="shared" ca="1" si="31"/>
        <v/>
      </c>
      <c r="BH54" s="190" t="str">
        <f t="shared" ca="1" si="31"/>
        <v/>
      </c>
      <c r="BJ54" s="206">
        <v>13</v>
      </c>
      <c r="BK54" s="197">
        <f>Personnel!D33</f>
        <v>0</v>
      </c>
      <c r="BL54" s="198">
        <f>Personnel!E33</f>
        <v>0</v>
      </c>
      <c r="BM54" s="207">
        <f>Personnel!F33</f>
        <v>0</v>
      </c>
      <c r="BN54" s="214" t="str">
        <f t="shared" ca="1" si="11"/>
        <v/>
      </c>
      <c r="BO54" s="214" t="str">
        <f t="shared" ca="1" si="12"/>
        <v/>
      </c>
      <c r="BP54" s="214" t="str">
        <f t="shared" ca="1" si="13"/>
        <v/>
      </c>
      <c r="BQ54" s="214" t="str">
        <f t="shared" ca="1" si="14"/>
        <v/>
      </c>
      <c r="BR54" s="214" t="str">
        <f t="shared" ca="1" si="15"/>
        <v/>
      </c>
      <c r="BS54" s="214" t="str">
        <f t="shared" ca="1" si="16"/>
        <v/>
      </c>
      <c r="BT54" s="214" t="str">
        <f t="shared" ca="1" si="17"/>
        <v/>
      </c>
      <c r="BU54" s="214" t="str">
        <f t="shared" ca="1" si="18"/>
        <v/>
      </c>
      <c r="BV54" s="214" t="str">
        <f t="shared" ca="1" si="19"/>
        <v/>
      </c>
      <c r="BW54" s="214" t="str">
        <f t="shared" ca="1" si="20"/>
        <v/>
      </c>
      <c r="BX54" s="214" t="str">
        <f t="shared" ca="1" si="21"/>
        <v/>
      </c>
      <c r="BY54" s="214" t="str">
        <f t="shared" ca="1" si="22"/>
        <v/>
      </c>
      <c r="BZ54" s="214" t="str">
        <f t="shared" ca="1" si="23"/>
        <v/>
      </c>
      <c r="CA54" s="214" t="str">
        <f t="shared" ca="1" si="24"/>
        <v/>
      </c>
      <c r="CB54" s="764" t="str">
        <f t="shared" ca="1" si="25"/>
        <v/>
      </c>
      <c r="CC54" s="410">
        <f t="shared" ca="1" si="26"/>
        <v>0</v>
      </c>
      <c r="CD54" s="196" t="e">
        <f t="shared" ca="1" si="27"/>
        <v>#DIV/0!</v>
      </c>
      <c r="CE54" s="927" t="str">
        <f ca="1">IF(CC54=0,"",IF(CD54&gt;(BM54+$CE$41),Donnees!$C$5,IF(CD54&lt;(BM54-$CE$41),Donnees!$C$6,Donnees!$C$4)))</f>
        <v/>
      </c>
      <c r="CF54" s="473"/>
      <c r="CG54" s="533" t="str">
        <f ca="1">IF(CE54=Donnees!$C$5,Donnees!$B$50,IF(CE54=Donnees!$C$6,Donnees!$B$51,""))</f>
        <v/>
      </c>
      <c r="CH54" s="194"/>
      <c r="CJ54" s="104"/>
    </row>
    <row r="55" spans="1:94" ht="18.75" customHeight="1" x14ac:dyDescent="0.2">
      <c r="A55" s="187" t="str">
        <f t="shared" ca="1" si="28"/>
        <v/>
      </c>
      <c r="B55" s="187" t="str">
        <f t="shared" ca="1" si="28"/>
        <v/>
      </c>
      <c r="C55" s="187" t="str">
        <f t="shared" ca="1" si="28"/>
        <v/>
      </c>
      <c r="D55" s="187" t="str">
        <f t="shared" ca="1" si="28"/>
        <v/>
      </c>
      <c r="E55" s="187" t="str">
        <f t="shared" ca="1" si="28"/>
        <v/>
      </c>
      <c r="F55" s="187" t="str">
        <f t="shared" ca="1" si="28"/>
        <v/>
      </c>
      <c r="G55" s="187" t="str">
        <f t="shared" ca="1" si="28"/>
        <v/>
      </c>
      <c r="H55" s="187" t="str">
        <f t="shared" ca="1" si="28"/>
        <v/>
      </c>
      <c r="I55" s="187" t="str">
        <f t="shared" ca="1" si="28"/>
        <v/>
      </c>
      <c r="J55" s="187" t="str">
        <f t="shared" ca="1" si="28"/>
        <v/>
      </c>
      <c r="K55" s="187" t="str">
        <f t="shared" ca="1" si="28"/>
        <v/>
      </c>
      <c r="L55" s="187" t="str">
        <f t="shared" ca="1" si="28"/>
        <v/>
      </c>
      <c r="M55" s="187" t="str">
        <f t="shared" ca="1" si="28"/>
        <v/>
      </c>
      <c r="N55" s="187" t="str">
        <f t="shared" ca="1" si="28"/>
        <v/>
      </c>
      <c r="O55" s="187" t="str">
        <f t="shared" ca="1" si="28"/>
        <v/>
      </c>
      <c r="P55" s="188" t="str">
        <f t="shared" ca="1" si="29"/>
        <v/>
      </c>
      <c r="Q55" s="188" t="str">
        <f t="shared" ca="1" si="29"/>
        <v/>
      </c>
      <c r="R55" s="188" t="str">
        <f t="shared" ca="1" si="29"/>
        <v/>
      </c>
      <c r="S55" s="188" t="str">
        <f t="shared" ca="1" si="29"/>
        <v/>
      </c>
      <c r="T55" s="188" t="str">
        <f t="shared" ca="1" si="29"/>
        <v/>
      </c>
      <c r="U55" s="188" t="str">
        <f t="shared" ca="1" si="29"/>
        <v/>
      </c>
      <c r="V55" s="188" t="str">
        <f t="shared" ca="1" si="29"/>
        <v/>
      </c>
      <c r="W55" s="188" t="str">
        <f t="shared" ca="1" si="29"/>
        <v/>
      </c>
      <c r="X55" s="188" t="str">
        <f t="shared" ca="1" si="29"/>
        <v/>
      </c>
      <c r="Y55" s="188" t="str">
        <f t="shared" ca="1" si="29"/>
        <v/>
      </c>
      <c r="Z55" s="188" t="str">
        <f t="shared" ca="1" si="29"/>
        <v/>
      </c>
      <c r="AA55" s="188" t="str">
        <f t="shared" ca="1" si="29"/>
        <v/>
      </c>
      <c r="AB55" s="188" t="str">
        <f t="shared" ca="1" si="29"/>
        <v/>
      </c>
      <c r="AC55" s="188" t="str">
        <f t="shared" ca="1" si="29"/>
        <v/>
      </c>
      <c r="AD55" s="188" t="str">
        <f t="shared" ca="1" si="29"/>
        <v/>
      </c>
      <c r="AE55" s="189" t="str">
        <f t="shared" ca="1" si="30"/>
        <v/>
      </c>
      <c r="AF55" s="189" t="str">
        <f t="shared" ca="1" si="30"/>
        <v/>
      </c>
      <c r="AG55" s="189" t="str">
        <f t="shared" ca="1" si="30"/>
        <v/>
      </c>
      <c r="AH55" s="189" t="str">
        <f t="shared" ca="1" si="30"/>
        <v/>
      </c>
      <c r="AI55" s="189" t="str">
        <f t="shared" ca="1" si="30"/>
        <v/>
      </c>
      <c r="AJ55" s="189" t="str">
        <f t="shared" ca="1" si="30"/>
        <v/>
      </c>
      <c r="AK55" s="189" t="str">
        <f t="shared" ca="1" si="30"/>
        <v/>
      </c>
      <c r="AL55" s="189" t="str">
        <f t="shared" ca="1" si="30"/>
        <v/>
      </c>
      <c r="AM55" s="189" t="str">
        <f t="shared" ca="1" si="30"/>
        <v/>
      </c>
      <c r="AN55" s="189" t="str">
        <f t="shared" ca="1" si="30"/>
        <v/>
      </c>
      <c r="AO55" s="189" t="str">
        <f t="shared" ca="1" si="30"/>
        <v/>
      </c>
      <c r="AP55" s="189" t="str">
        <f t="shared" ca="1" si="30"/>
        <v/>
      </c>
      <c r="AQ55" s="189" t="str">
        <f t="shared" ca="1" si="30"/>
        <v/>
      </c>
      <c r="AR55" s="189" t="str">
        <f t="shared" ca="1" si="30"/>
        <v/>
      </c>
      <c r="AS55" s="189" t="str">
        <f t="shared" ca="1" si="30"/>
        <v/>
      </c>
      <c r="AT55" s="190" t="str">
        <f t="shared" ca="1" si="31"/>
        <v/>
      </c>
      <c r="AU55" s="190" t="str">
        <f t="shared" ca="1" si="31"/>
        <v/>
      </c>
      <c r="AV55" s="190" t="str">
        <f t="shared" ca="1" si="31"/>
        <v/>
      </c>
      <c r="AW55" s="190" t="str">
        <f t="shared" ca="1" si="31"/>
        <v/>
      </c>
      <c r="AX55" s="190" t="str">
        <f t="shared" ca="1" si="31"/>
        <v/>
      </c>
      <c r="AY55" s="190" t="str">
        <f t="shared" ca="1" si="31"/>
        <v/>
      </c>
      <c r="AZ55" s="190" t="str">
        <f t="shared" ca="1" si="31"/>
        <v/>
      </c>
      <c r="BA55" s="190" t="str">
        <f t="shared" ca="1" si="31"/>
        <v/>
      </c>
      <c r="BB55" s="190" t="str">
        <f t="shared" ca="1" si="31"/>
        <v/>
      </c>
      <c r="BC55" s="190" t="str">
        <f t="shared" ca="1" si="31"/>
        <v/>
      </c>
      <c r="BD55" s="190" t="str">
        <f t="shared" ca="1" si="31"/>
        <v/>
      </c>
      <c r="BE55" s="190" t="str">
        <f t="shared" ca="1" si="31"/>
        <v/>
      </c>
      <c r="BF55" s="190" t="str">
        <f t="shared" ca="1" si="31"/>
        <v/>
      </c>
      <c r="BG55" s="190" t="str">
        <f t="shared" ca="1" si="31"/>
        <v/>
      </c>
      <c r="BH55" s="190" t="str">
        <f t="shared" ca="1" si="31"/>
        <v/>
      </c>
      <c r="BJ55" s="206">
        <v>14</v>
      </c>
      <c r="BK55" s="197">
        <f>Personnel!D34</f>
        <v>0</v>
      </c>
      <c r="BL55" s="198">
        <f>Personnel!E34</f>
        <v>0</v>
      </c>
      <c r="BM55" s="207">
        <f>Personnel!F34</f>
        <v>0</v>
      </c>
      <c r="BN55" s="214" t="str">
        <f t="shared" ca="1" si="11"/>
        <v/>
      </c>
      <c r="BO55" s="214" t="str">
        <f t="shared" ca="1" si="12"/>
        <v/>
      </c>
      <c r="BP55" s="214" t="str">
        <f t="shared" ca="1" si="13"/>
        <v/>
      </c>
      <c r="BQ55" s="214" t="str">
        <f t="shared" ca="1" si="14"/>
        <v/>
      </c>
      <c r="BR55" s="214" t="str">
        <f t="shared" ca="1" si="15"/>
        <v/>
      </c>
      <c r="BS55" s="214" t="str">
        <f t="shared" ca="1" si="16"/>
        <v/>
      </c>
      <c r="BT55" s="214" t="str">
        <f t="shared" ca="1" si="17"/>
        <v/>
      </c>
      <c r="BU55" s="214" t="str">
        <f t="shared" ca="1" si="18"/>
        <v/>
      </c>
      <c r="BV55" s="214" t="str">
        <f t="shared" ca="1" si="19"/>
        <v/>
      </c>
      <c r="BW55" s="214" t="str">
        <f t="shared" ca="1" si="20"/>
        <v/>
      </c>
      <c r="BX55" s="214" t="str">
        <f t="shared" ca="1" si="21"/>
        <v/>
      </c>
      <c r="BY55" s="214" t="str">
        <f t="shared" ca="1" si="22"/>
        <v/>
      </c>
      <c r="BZ55" s="214" t="str">
        <f t="shared" ca="1" si="23"/>
        <v/>
      </c>
      <c r="CA55" s="214" t="str">
        <f t="shared" ca="1" si="24"/>
        <v/>
      </c>
      <c r="CB55" s="764" t="str">
        <f t="shared" ca="1" si="25"/>
        <v/>
      </c>
      <c r="CC55" s="410">
        <f t="shared" ca="1" si="26"/>
        <v>0</v>
      </c>
      <c r="CD55" s="196" t="e">
        <f t="shared" ca="1" si="27"/>
        <v>#DIV/0!</v>
      </c>
      <c r="CE55" s="927" t="str">
        <f ca="1">IF(CC55=0,"",IF(CD55&gt;(BM55+$CE$41),Donnees!$C$5,IF(CD55&lt;(BM55-$CE$41),Donnees!$C$6,Donnees!$C$4)))</f>
        <v/>
      </c>
      <c r="CF55" s="473"/>
      <c r="CG55" s="533" t="str">
        <f ca="1">IF(CE55=Donnees!$C$5,Donnees!$B$50,IF(CE55=Donnees!$C$6,Donnees!$B$51,""))</f>
        <v/>
      </c>
      <c r="CH55" s="194"/>
      <c r="CJ55" s="104"/>
      <c r="CP55" s="117"/>
    </row>
    <row r="56" spans="1:94" ht="18.75" customHeight="1" thickBot="1" x14ac:dyDescent="0.25">
      <c r="A56" s="187" t="str">
        <f t="shared" ca="1" si="28"/>
        <v/>
      </c>
      <c r="B56" s="187" t="str">
        <f t="shared" ca="1" si="28"/>
        <v/>
      </c>
      <c r="C56" s="187" t="str">
        <f t="shared" ca="1" si="28"/>
        <v/>
      </c>
      <c r="D56" s="187" t="str">
        <f t="shared" ca="1" si="28"/>
        <v/>
      </c>
      <c r="E56" s="187" t="str">
        <f t="shared" ca="1" si="28"/>
        <v/>
      </c>
      <c r="F56" s="187" t="str">
        <f t="shared" ca="1" si="28"/>
        <v/>
      </c>
      <c r="G56" s="187" t="str">
        <f t="shared" ca="1" si="28"/>
        <v/>
      </c>
      <c r="H56" s="187" t="str">
        <f t="shared" ca="1" si="28"/>
        <v/>
      </c>
      <c r="I56" s="187" t="str">
        <f t="shared" ca="1" si="28"/>
        <v/>
      </c>
      <c r="J56" s="187" t="str">
        <f t="shared" ca="1" si="28"/>
        <v/>
      </c>
      <c r="K56" s="187" t="str">
        <f t="shared" ca="1" si="28"/>
        <v/>
      </c>
      <c r="L56" s="187" t="str">
        <f t="shared" ca="1" si="28"/>
        <v/>
      </c>
      <c r="M56" s="187" t="str">
        <f t="shared" ca="1" si="28"/>
        <v/>
      </c>
      <c r="N56" s="187" t="str">
        <f t="shared" ca="1" si="28"/>
        <v/>
      </c>
      <c r="O56" s="187" t="str">
        <f t="shared" ca="1" si="28"/>
        <v/>
      </c>
      <c r="P56" s="188" t="str">
        <f t="shared" ca="1" si="29"/>
        <v/>
      </c>
      <c r="Q56" s="188" t="str">
        <f t="shared" ca="1" si="29"/>
        <v/>
      </c>
      <c r="R56" s="188" t="str">
        <f t="shared" ca="1" si="29"/>
        <v/>
      </c>
      <c r="S56" s="188" t="str">
        <f t="shared" ca="1" si="29"/>
        <v/>
      </c>
      <c r="T56" s="188" t="str">
        <f t="shared" ca="1" si="29"/>
        <v/>
      </c>
      <c r="U56" s="188" t="str">
        <f t="shared" ca="1" si="29"/>
        <v/>
      </c>
      <c r="V56" s="188" t="str">
        <f t="shared" ca="1" si="29"/>
        <v/>
      </c>
      <c r="W56" s="188" t="str">
        <f t="shared" ca="1" si="29"/>
        <v/>
      </c>
      <c r="X56" s="188" t="str">
        <f t="shared" ca="1" si="29"/>
        <v/>
      </c>
      <c r="Y56" s="188" t="str">
        <f t="shared" ca="1" si="29"/>
        <v/>
      </c>
      <c r="Z56" s="188" t="str">
        <f t="shared" ca="1" si="29"/>
        <v/>
      </c>
      <c r="AA56" s="188" t="str">
        <f t="shared" ca="1" si="29"/>
        <v/>
      </c>
      <c r="AB56" s="188" t="str">
        <f t="shared" ca="1" si="29"/>
        <v/>
      </c>
      <c r="AC56" s="188" t="str">
        <f t="shared" ca="1" si="29"/>
        <v/>
      </c>
      <c r="AD56" s="188" t="str">
        <f t="shared" ca="1" si="29"/>
        <v/>
      </c>
      <c r="AE56" s="189" t="str">
        <f t="shared" ca="1" si="30"/>
        <v/>
      </c>
      <c r="AF56" s="189" t="str">
        <f t="shared" ca="1" si="30"/>
        <v/>
      </c>
      <c r="AG56" s="189" t="str">
        <f t="shared" ca="1" si="30"/>
        <v/>
      </c>
      <c r="AH56" s="189" t="str">
        <f t="shared" ca="1" si="30"/>
        <v/>
      </c>
      <c r="AI56" s="189" t="str">
        <f t="shared" ca="1" si="30"/>
        <v/>
      </c>
      <c r="AJ56" s="189" t="str">
        <f t="shared" ca="1" si="30"/>
        <v/>
      </c>
      <c r="AK56" s="189" t="str">
        <f t="shared" ca="1" si="30"/>
        <v/>
      </c>
      <c r="AL56" s="189" t="str">
        <f t="shared" ca="1" si="30"/>
        <v/>
      </c>
      <c r="AM56" s="189" t="str">
        <f t="shared" ca="1" si="30"/>
        <v/>
      </c>
      <c r="AN56" s="189" t="str">
        <f t="shared" ca="1" si="30"/>
        <v/>
      </c>
      <c r="AO56" s="189" t="str">
        <f t="shared" ca="1" si="30"/>
        <v/>
      </c>
      <c r="AP56" s="189" t="str">
        <f t="shared" ca="1" si="30"/>
        <v/>
      </c>
      <c r="AQ56" s="189" t="str">
        <f t="shared" ca="1" si="30"/>
        <v/>
      </c>
      <c r="AR56" s="189" t="str">
        <f t="shared" ca="1" si="30"/>
        <v/>
      </c>
      <c r="AS56" s="189" t="str">
        <f t="shared" ca="1" si="30"/>
        <v/>
      </c>
      <c r="AT56" s="190" t="str">
        <f t="shared" ca="1" si="31"/>
        <v/>
      </c>
      <c r="AU56" s="190" t="str">
        <f t="shared" ca="1" si="31"/>
        <v/>
      </c>
      <c r="AV56" s="190" t="str">
        <f t="shared" ca="1" si="31"/>
        <v/>
      </c>
      <c r="AW56" s="190" t="str">
        <f t="shared" ca="1" si="31"/>
        <v/>
      </c>
      <c r="AX56" s="190" t="str">
        <f t="shared" ca="1" si="31"/>
        <v/>
      </c>
      <c r="AY56" s="190" t="str">
        <f t="shared" ca="1" si="31"/>
        <v/>
      </c>
      <c r="AZ56" s="190" t="str">
        <f t="shared" ca="1" si="31"/>
        <v/>
      </c>
      <c r="BA56" s="190" t="str">
        <f t="shared" ca="1" si="31"/>
        <v/>
      </c>
      <c r="BB56" s="190" t="str">
        <f t="shared" ca="1" si="31"/>
        <v/>
      </c>
      <c r="BC56" s="190" t="str">
        <f t="shared" ca="1" si="31"/>
        <v/>
      </c>
      <c r="BD56" s="190" t="str">
        <f t="shared" ca="1" si="31"/>
        <v/>
      </c>
      <c r="BE56" s="190" t="str">
        <f t="shared" ca="1" si="31"/>
        <v/>
      </c>
      <c r="BF56" s="190" t="str">
        <f t="shared" ca="1" si="31"/>
        <v/>
      </c>
      <c r="BG56" s="190" t="str">
        <f t="shared" ca="1" si="31"/>
        <v/>
      </c>
      <c r="BH56" s="190" t="str">
        <f t="shared" ca="1" si="31"/>
        <v/>
      </c>
      <c r="BJ56" s="208">
        <v>15</v>
      </c>
      <c r="BK56" s="209">
        <f>Personnel!D35</f>
        <v>0</v>
      </c>
      <c r="BL56" s="210">
        <f>Personnel!E35</f>
        <v>0</v>
      </c>
      <c r="BM56" s="211">
        <f>Personnel!F35</f>
        <v>0</v>
      </c>
      <c r="BN56" s="216" t="str">
        <f t="shared" ca="1" si="11"/>
        <v/>
      </c>
      <c r="BO56" s="216" t="str">
        <f t="shared" ca="1" si="12"/>
        <v/>
      </c>
      <c r="BP56" s="216" t="str">
        <f t="shared" ca="1" si="13"/>
        <v/>
      </c>
      <c r="BQ56" s="216" t="str">
        <f t="shared" ca="1" si="14"/>
        <v/>
      </c>
      <c r="BR56" s="216" t="str">
        <f t="shared" ca="1" si="15"/>
        <v/>
      </c>
      <c r="BS56" s="216" t="str">
        <f t="shared" ca="1" si="16"/>
        <v/>
      </c>
      <c r="BT56" s="216" t="str">
        <f t="shared" ca="1" si="17"/>
        <v/>
      </c>
      <c r="BU56" s="216" t="str">
        <f t="shared" ca="1" si="18"/>
        <v/>
      </c>
      <c r="BV56" s="216" t="str">
        <f t="shared" ca="1" si="19"/>
        <v/>
      </c>
      <c r="BW56" s="216" t="str">
        <f t="shared" ca="1" si="20"/>
        <v/>
      </c>
      <c r="BX56" s="216" t="str">
        <f t="shared" ca="1" si="21"/>
        <v/>
      </c>
      <c r="BY56" s="216" t="str">
        <f t="shared" ca="1" si="22"/>
        <v/>
      </c>
      <c r="BZ56" s="216" t="str">
        <f t="shared" ca="1" si="23"/>
        <v/>
      </c>
      <c r="CA56" s="216" t="str">
        <f t="shared" ca="1" si="24"/>
        <v/>
      </c>
      <c r="CB56" s="765" t="str">
        <f t="shared" ca="1" si="25"/>
        <v/>
      </c>
      <c r="CC56" s="411">
        <f t="shared" ca="1" si="26"/>
        <v>0</v>
      </c>
      <c r="CD56" s="218" t="e">
        <f t="shared" ca="1" si="27"/>
        <v>#DIV/0!</v>
      </c>
      <c r="CE56" s="930" t="str">
        <f ca="1">IF(CC56=0,"",IF(CD56&gt;(BM56+$CE$41),Donnees!$C$5,IF(CD56&lt;(BM56-$CE$41),Donnees!$C$6,Donnees!$C$4)))</f>
        <v/>
      </c>
      <c r="CF56" s="473"/>
      <c r="CG56" s="533" t="str">
        <f ca="1">IF(CE56=Donnees!$C$5,Donnees!$B$50,IF(CE56=Donnees!$C$6,Donnees!$B$51,""))</f>
        <v/>
      </c>
      <c r="CH56" s="194"/>
      <c r="CJ56" s="104"/>
      <c r="CP56" s="117"/>
    </row>
    <row r="57" spans="1:94" ht="18.75" customHeight="1" x14ac:dyDescent="0.2">
      <c r="A57" s="187" t="str">
        <f t="shared" ca="1" si="28"/>
        <v/>
      </c>
      <c r="B57" s="187" t="str">
        <f t="shared" ca="1" si="28"/>
        <v/>
      </c>
      <c r="C57" s="187" t="str">
        <f t="shared" ca="1" si="28"/>
        <v/>
      </c>
      <c r="D57" s="187" t="str">
        <f t="shared" ca="1" si="28"/>
        <v/>
      </c>
      <c r="E57" s="187" t="str">
        <f t="shared" ca="1" si="28"/>
        <v/>
      </c>
      <c r="F57" s="187" t="str">
        <f t="shared" ca="1" si="28"/>
        <v/>
      </c>
      <c r="G57" s="187" t="str">
        <f t="shared" ca="1" si="28"/>
        <v/>
      </c>
      <c r="H57" s="187" t="str">
        <f t="shared" ca="1" si="28"/>
        <v/>
      </c>
      <c r="I57" s="187" t="str">
        <f t="shared" ca="1" si="28"/>
        <v/>
      </c>
      <c r="J57" s="187" t="str">
        <f t="shared" ca="1" si="28"/>
        <v/>
      </c>
      <c r="K57" s="187" t="str">
        <f t="shared" ca="1" si="28"/>
        <v/>
      </c>
      <c r="L57" s="187" t="str">
        <f t="shared" ca="1" si="28"/>
        <v/>
      </c>
      <c r="M57" s="187" t="str">
        <f t="shared" ca="1" si="28"/>
        <v/>
      </c>
      <c r="N57" s="187" t="str">
        <f t="shared" ca="1" si="28"/>
        <v/>
      </c>
      <c r="O57" s="187" t="str">
        <f t="shared" ca="1" si="28"/>
        <v/>
      </c>
      <c r="P57" s="188" t="str">
        <f t="shared" ca="1" si="29"/>
        <v/>
      </c>
      <c r="Q57" s="188" t="str">
        <f t="shared" ca="1" si="29"/>
        <v/>
      </c>
      <c r="R57" s="188" t="str">
        <f t="shared" ca="1" si="29"/>
        <v/>
      </c>
      <c r="S57" s="188" t="str">
        <f t="shared" ca="1" si="29"/>
        <v/>
      </c>
      <c r="T57" s="188" t="str">
        <f t="shared" ca="1" si="29"/>
        <v/>
      </c>
      <c r="U57" s="188" t="str">
        <f t="shared" ca="1" si="29"/>
        <v/>
      </c>
      <c r="V57" s="188" t="str">
        <f t="shared" ca="1" si="29"/>
        <v/>
      </c>
      <c r="W57" s="188" t="str">
        <f t="shared" ca="1" si="29"/>
        <v/>
      </c>
      <c r="X57" s="188" t="str">
        <f t="shared" ca="1" si="29"/>
        <v/>
      </c>
      <c r="Y57" s="188" t="str">
        <f t="shared" ca="1" si="29"/>
        <v/>
      </c>
      <c r="Z57" s="188" t="str">
        <f t="shared" ca="1" si="29"/>
        <v/>
      </c>
      <c r="AA57" s="188" t="str">
        <f t="shared" ca="1" si="29"/>
        <v/>
      </c>
      <c r="AB57" s="188" t="str">
        <f t="shared" ca="1" si="29"/>
        <v/>
      </c>
      <c r="AC57" s="188" t="str">
        <f t="shared" ca="1" si="29"/>
        <v/>
      </c>
      <c r="AD57" s="188" t="str">
        <f t="shared" ca="1" si="29"/>
        <v/>
      </c>
      <c r="AE57" s="189" t="str">
        <f t="shared" ca="1" si="30"/>
        <v/>
      </c>
      <c r="AF57" s="189" t="str">
        <f t="shared" ca="1" si="30"/>
        <v/>
      </c>
      <c r="AG57" s="189" t="str">
        <f t="shared" ca="1" si="30"/>
        <v/>
      </c>
      <c r="AH57" s="189" t="str">
        <f t="shared" ca="1" si="30"/>
        <v/>
      </c>
      <c r="AI57" s="189" t="str">
        <f t="shared" ca="1" si="30"/>
        <v/>
      </c>
      <c r="AJ57" s="189" t="str">
        <f t="shared" ca="1" si="30"/>
        <v/>
      </c>
      <c r="AK57" s="189" t="str">
        <f t="shared" ca="1" si="30"/>
        <v/>
      </c>
      <c r="AL57" s="189" t="str">
        <f t="shared" ca="1" si="30"/>
        <v/>
      </c>
      <c r="AM57" s="189" t="str">
        <f t="shared" ca="1" si="30"/>
        <v/>
      </c>
      <c r="AN57" s="189" t="str">
        <f t="shared" ca="1" si="30"/>
        <v/>
      </c>
      <c r="AO57" s="189" t="str">
        <f t="shared" ca="1" si="30"/>
        <v/>
      </c>
      <c r="AP57" s="189" t="str">
        <f t="shared" ca="1" si="30"/>
        <v/>
      </c>
      <c r="AQ57" s="189" t="str">
        <f t="shared" ca="1" si="30"/>
        <v/>
      </c>
      <c r="AR57" s="189" t="str">
        <f t="shared" ca="1" si="30"/>
        <v/>
      </c>
      <c r="AS57" s="189" t="str">
        <f t="shared" ca="1" si="30"/>
        <v/>
      </c>
      <c r="AT57" s="190" t="str">
        <f t="shared" ca="1" si="31"/>
        <v/>
      </c>
      <c r="AU57" s="190" t="str">
        <f t="shared" ca="1" si="31"/>
        <v/>
      </c>
      <c r="AV57" s="190" t="str">
        <f t="shared" ca="1" si="31"/>
        <v/>
      </c>
      <c r="AW57" s="190" t="str">
        <f t="shared" ca="1" si="31"/>
        <v/>
      </c>
      <c r="AX57" s="190" t="str">
        <f t="shared" ca="1" si="31"/>
        <v/>
      </c>
      <c r="AY57" s="190" t="str">
        <f t="shared" ca="1" si="31"/>
        <v/>
      </c>
      <c r="AZ57" s="190" t="str">
        <f t="shared" ca="1" si="31"/>
        <v/>
      </c>
      <c r="BA57" s="190" t="str">
        <f t="shared" ca="1" si="31"/>
        <v/>
      </c>
      <c r="BB57" s="190" t="str">
        <f t="shared" ca="1" si="31"/>
        <v/>
      </c>
      <c r="BC57" s="190" t="str">
        <f t="shared" ca="1" si="31"/>
        <v/>
      </c>
      <c r="BD57" s="190" t="str">
        <f t="shared" ca="1" si="31"/>
        <v/>
      </c>
      <c r="BE57" s="190" t="str">
        <f t="shared" ca="1" si="31"/>
        <v/>
      </c>
      <c r="BF57" s="190" t="str">
        <f t="shared" ca="1" si="31"/>
        <v/>
      </c>
      <c r="BG57" s="190" t="str">
        <f t="shared" ca="1" si="31"/>
        <v/>
      </c>
      <c r="BH57" s="190" t="str">
        <f t="shared" ca="1" si="31"/>
        <v/>
      </c>
      <c r="BJ57" s="202">
        <v>16</v>
      </c>
      <c r="BK57" s="203">
        <f>Personnel!D36</f>
        <v>0</v>
      </c>
      <c r="BL57" s="204">
        <f>Personnel!E36</f>
        <v>0</v>
      </c>
      <c r="BM57" s="205">
        <f>Personnel!F36</f>
        <v>0</v>
      </c>
      <c r="BN57" s="212" t="str">
        <f t="shared" ca="1" si="11"/>
        <v/>
      </c>
      <c r="BO57" s="212" t="str">
        <f t="shared" ca="1" si="12"/>
        <v/>
      </c>
      <c r="BP57" s="212" t="str">
        <f t="shared" ca="1" si="13"/>
        <v/>
      </c>
      <c r="BQ57" s="212" t="str">
        <f t="shared" ca="1" si="14"/>
        <v/>
      </c>
      <c r="BR57" s="212" t="str">
        <f t="shared" ca="1" si="15"/>
        <v/>
      </c>
      <c r="BS57" s="212" t="str">
        <f t="shared" ca="1" si="16"/>
        <v/>
      </c>
      <c r="BT57" s="212" t="str">
        <f t="shared" ca="1" si="17"/>
        <v/>
      </c>
      <c r="BU57" s="212" t="str">
        <f t="shared" ca="1" si="18"/>
        <v/>
      </c>
      <c r="BV57" s="212" t="str">
        <f t="shared" ca="1" si="19"/>
        <v/>
      </c>
      <c r="BW57" s="212" t="str">
        <f t="shared" ca="1" si="20"/>
        <v/>
      </c>
      <c r="BX57" s="212" t="str">
        <f t="shared" ca="1" si="21"/>
        <v/>
      </c>
      <c r="BY57" s="212" t="str">
        <f t="shared" ca="1" si="22"/>
        <v/>
      </c>
      <c r="BZ57" s="212" t="str">
        <f t="shared" ca="1" si="23"/>
        <v/>
      </c>
      <c r="CA57" s="212" t="str">
        <f t="shared" ca="1" si="24"/>
        <v/>
      </c>
      <c r="CB57" s="763" t="str">
        <f t="shared" ca="1" si="25"/>
        <v/>
      </c>
      <c r="CC57" s="497">
        <f t="shared" ca="1" si="26"/>
        <v>0</v>
      </c>
      <c r="CD57" s="498" t="e">
        <f t="shared" ca="1" si="27"/>
        <v>#DIV/0!</v>
      </c>
      <c r="CE57" s="928" t="str">
        <f ca="1">IF(CC57=0,"",IF(CD57&gt;(BM57+$CE$41),Donnees!$C$5,IF(CD57&lt;(BM57-$CE$41),Donnees!$C$6,Donnees!$C$4)))</f>
        <v/>
      </c>
      <c r="CF57" s="473"/>
      <c r="CG57" s="533" t="str">
        <f ca="1">IF(CE57=Donnees!$C$5,Donnees!$B$50,IF(CE57=Donnees!$C$6,Donnees!$B$51,""))</f>
        <v/>
      </c>
      <c r="CH57" s="194"/>
      <c r="CJ57" s="104"/>
      <c r="CP57" s="117"/>
    </row>
    <row r="58" spans="1:94" ht="18.75" customHeight="1" x14ac:dyDescent="0.2">
      <c r="A58" s="187" t="str">
        <f t="shared" ca="1" si="28"/>
        <v/>
      </c>
      <c r="B58" s="187" t="str">
        <f t="shared" ca="1" si="28"/>
        <v/>
      </c>
      <c r="C58" s="187" t="str">
        <f t="shared" ca="1" si="28"/>
        <v/>
      </c>
      <c r="D58" s="187" t="str">
        <f t="shared" ca="1" si="28"/>
        <v/>
      </c>
      <c r="E58" s="187" t="str">
        <f t="shared" ca="1" si="28"/>
        <v/>
      </c>
      <c r="F58" s="187" t="str">
        <f t="shared" ca="1" si="28"/>
        <v/>
      </c>
      <c r="G58" s="187" t="str">
        <f t="shared" ca="1" si="28"/>
        <v/>
      </c>
      <c r="H58" s="187" t="str">
        <f t="shared" ca="1" si="28"/>
        <v/>
      </c>
      <c r="I58" s="187" t="str">
        <f t="shared" ca="1" si="28"/>
        <v/>
      </c>
      <c r="J58" s="187" t="str">
        <f t="shared" ca="1" si="28"/>
        <v/>
      </c>
      <c r="K58" s="187" t="str">
        <f t="shared" ca="1" si="28"/>
        <v/>
      </c>
      <c r="L58" s="187" t="str">
        <f t="shared" ca="1" si="28"/>
        <v/>
      </c>
      <c r="M58" s="187" t="str">
        <f t="shared" ca="1" si="28"/>
        <v/>
      </c>
      <c r="N58" s="187" t="str">
        <f t="shared" ca="1" si="28"/>
        <v/>
      </c>
      <c r="O58" s="187" t="str">
        <f t="shared" ca="1" si="28"/>
        <v/>
      </c>
      <c r="P58" s="188" t="str">
        <f t="shared" ca="1" si="29"/>
        <v/>
      </c>
      <c r="Q58" s="188" t="str">
        <f t="shared" ca="1" si="29"/>
        <v/>
      </c>
      <c r="R58" s="188" t="str">
        <f t="shared" ca="1" si="29"/>
        <v/>
      </c>
      <c r="S58" s="188" t="str">
        <f t="shared" ca="1" si="29"/>
        <v/>
      </c>
      <c r="T58" s="188" t="str">
        <f t="shared" ca="1" si="29"/>
        <v/>
      </c>
      <c r="U58" s="188" t="str">
        <f t="shared" ca="1" si="29"/>
        <v/>
      </c>
      <c r="V58" s="188" t="str">
        <f t="shared" ca="1" si="29"/>
        <v/>
      </c>
      <c r="W58" s="188" t="str">
        <f t="shared" ca="1" si="29"/>
        <v/>
      </c>
      <c r="X58" s="188" t="str">
        <f t="shared" ca="1" si="29"/>
        <v/>
      </c>
      <c r="Y58" s="188" t="str">
        <f t="shared" ca="1" si="29"/>
        <v/>
      </c>
      <c r="Z58" s="188" t="str">
        <f t="shared" ca="1" si="29"/>
        <v/>
      </c>
      <c r="AA58" s="188" t="str">
        <f t="shared" ca="1" si="29"/>
        <v/>
      </c>
      <c r="AB58" s="188" t="str">
        <f t="shared" ca="1" si="29"/>
        <v/>
      </c>
      <c r="AC58" s="188" t="str">
        <f t="shared" ca="1" si="29"/>
        <v/>
      </c>
      <c r="AD58" s="188" t="str">
        <f t="shared" ca="1" si="29"/>
        <v/>
      </c>
      <c r="AE58" s="189" t="str">
        <f t="shared" ca="1" si="30"/>
        <v/>
      </c>
      <c r="AF58" s="189" t="str">
        <f t="shared" ca="1" si="30"/>
        <v/>
      </c>
      <c r="AG58" s="189" t="str">
        <f t="shared" ca="1" si="30"/>
        <v/>
      </c>
      <c r="AH58" s="189" t="str">
        <f t="shared" ca="1" si="30"/>
        <v/>
      </c>
      <c r="AI58" s="189" t="str">
        <f t="shared" ca="1" si="30"/>
        <v/>
      </c>
      <c r="AJ58" s="189" t="str">
        <f t="shared" ca="1" si="30"/>
        <v/>
      </c>
      <c r="AK58" s="189" t="str">
        <f t="shared" ca="1" si="30"/>
        <v/>
      </c>
      <c r="AL58" s="189" t="str">
        <f t="shared" ca="1" si="30"/>
        <v/>
      </c>
      <c r="AM58" s="189" t="str">
        <f t="shared" ca="1" si="30"/>
        <v/>
      </c>
      <c r="AN58" s="189" t="str">
        <f t="shared" ca="1" si="30"/>
        <v/>
      </c>
      <c r="AO58" s="189" t="str">
        <f t="shared" ca="1" si="30"/>
        <v/>
      </c>
      <c r="AP58" s="189" t="str">
        <f t="shared" ca="1" si="30"/>
        <v/>
      </c>
      <c r="AQ58" s="189" t="str">
        <f t="shared" ca="1" si="30"/>
        <v/>
      </c>
      <c r="AR58" s="189" t="str">
        <f t="shared" ca="1" si="30"/>
        <v/>
      </c>
      <c r="AS58" s="189" t="str">
        <f t="shared" ca="1" si="30"/>
        <v/>
      </c>
      <c r="AT58" s="190" t="str">
        <f t="shared" ca="1" si="31"/>
        <v/>
      </c>
      <c r="AU58" s="190" t="str">
        <f t="shared" ca="1" si="31"/>
        <v/>
      </c>
      <c r="AV58" s="190" t="str">
        <f t="shared" ca="1" si="31"/>
        <v/>
      </c>
      <c r="AW58" s="190" t="str">
        <f t="shared" ca="1" si="31"/>
        <v/>
      </c>
      <c r="AX58" s="190" t="str">
        <f t="shared" ca="1" si="31"/>
        <v/>
      </c>
      <c r="AY58" s="190" t="str">
        <f t="shared" ca="1" si="31"/>
        <v/>
      </c>
      <c r="AZ58" s="190" t="str">
        <f t="shared" ca="1" si="31"/>
        <v/>
      </c>
      <c r="BA58" s="190" t="str">
        <f t="shared" ca="1" si="31"/>
        <v/>
      </c>
      <c r="BB58" s="190" t="str">
        <f t="shared" ca="1" si="31"/>
        <v/>
      </c>
      <c r="BC58" s="190" t="str">
        <f t="shared" ca="1" si="31"/>
        <v/>
      </c>
      <c r="BD58" s="190" t="str">
        <f t="shared" ca="1" si="31"/>
        <v/>
      </c>
      <c r="BE58" s="190" t="str">
        <f t="shared" ca="1" si="31"/>
        <v/>
      </c>
      <c r="BF58" s="190" t="str">
        <f t="shared" ca="1" si="31"/>
        <v/>
      </c>
      <c r="BG58" s="190" t="str">
        <f t="shared" ca="1" si="31"/>
        <v/>
      </c>
      <c r="BH58" s="190" t="str">
        <f t="shared" ca="1" si="31"/>
        <v/>
      </c>
      <c r="BJ58" s="206">
        <v>17</v>
      </c>
      <c r="BK58" s="197">
        <f>Personnel!D37</f>
        <v>0</v>
      </c>
      <c r="BL58" s="198">
        <f>Personnel!E37</f>
        <v>0</v>
      </c>
      <c r="BM58" s="207">
        <f>Personnel!F37</f>
        <v>0</v>
      </c>
      <c r="BN58" s="214" t="str">
        <f t="shared" ca="1" si="11"/>
        <v/>
      </c>
      <c r="BO58" s="214" t="str">
        <f t="shared" ca="1" si="12"/>
        <v/>
      </c>
      <c r="BP58" s="214" t="str">
        <f t="shared" ca="1" si="13"/>
        <v/>
      </c>
      <c r="BQ58" s="214" t="str">
        <f t="shared" ca="1" si="14"/>
        <v/>
      </c>
      <c r="BR58" s="214" t="str">
        <f t="shared" ca="1" si="15"/>
        <v/>
      </c>
      <c r="BS58" s="214" t="str">
        <f t="shared" ca="1" si="16"/>
        <v/>
      </c>
      <c r="BT58" s="214" t="str">
        <f t="shared" ca="1" si="17"/>
        <v/>
      </c>
      <c r="BU58" s="214" t="str">
        <f t="shared" ca="1" si="18"/>
        <v/>
      </c>
      <c r="BV58" s="214" t="str">
        <f t="shared" ca="1" si="19"/>
        <v/>
      </c>
      <c r="BW58" s="214" t="str">
        <f t="shared" ca="1" si="20"/>
        <v/>
      </c>
      <c r="BX58" s="214" t="str">
        <f t="shared" ca="1" si="21"/>
        <v/>
      </c>
      <c r="BY58" s="214" t="str">
        <f t="shared" ca="1" si="22"/>
        <v/>
      </c>
      <c r="BZ58" s="214" t="str">
        <f t="shared" ca="1" si="23"/>
        <v/>
      </c>
      <c r="CA58" s="214" t="str">
        <f t="shared" ca="1" si="24"/>
        <v/>
      </c>
      <c r="CB58" s="764" t="str">
        <f t="shared" ca="1" si="25"/>
        <v/>
      </c>
      <c r="CC58" s="410">
        <f t="shared" ca="1" si="26"/>
        <v>0</v>
      </c>
      <c r="CD58" s="196" t="e">
        <f t="shared" ca="1" si="27"/>
        <v>#DIV/0!</v>
      </c>
      <c r="CE58" s="927" t="str">
        <f ca="1">IF(CC58=0,"",IF(CD58&gt;(BM58+$CE$41),Donnees!$C$5,IF(CD58&lt;(BM58-$CE$41),Donnees!$C$6,Donnees!$C$4)))</f>
        <v/>
      </c>
      <c r="CF58" s="473"/>
      <c r="CG58" s="533" t="str">
        <f ca="1">IF(CE58=Donnees!$C$5,Donnees!$B$50,IF(CE58=Donnees!$C$6,Donnees!$B$51,""))</f>
        <v/>
      </c>
      <c r="CH58" s="194"/>
      <c r="CJ58" s="104"/>
      <c r="CP58" s="117"/>
    </row>
    <row r="59" spans="1:94" ht="18.75" customHeight="1" x14ac:dyDescent="0.2">
      <c r="A59" s="187" t="str">
        <f t="shared" ca="1" si="28"/>
        <v/>
      </c>
      <c r="B59" s="187" t="str">
        <f t="shared" ca="1" si="28"/>
        <v/>
      </c>
      <c r="C59" s="187" t="str">
        <f t="shared" ca="1" si="28"/>
        <v/>
      </c>
      <c r="D59" s="187" t="str">
        <f t="shared" ca="1" si="28"/>
        <v/>
      </c>
      <c r="E59" s="187" t="str">
        <f t="shared" ca="1" si="28"/>
        <v/>
      </c>
      <c r="F59" s="187" t="str">
        <f t="shared" ca="1" si="28"/>
        <v/>
      </c>
      <c r="G59" s="187" t="str">
        <f t="shared" ca="1" si="28"/>
        <v/>
      </c>
      <c r="H59" s="187" t="str">
        <f t="shared" ca="1" si="28"/>
        <v/>
      </c>
      <c r="I59" s="187" t="str">
        <f t="shared" ca="1" si="28"/>
        <v/>
      </c>
      <c r="J59" s="187" t="str">
        <f t="shared" ca="1" si="28"/>
        <v/>
      </c>
      <c r="K59" s="187" t="str">
        <f t="shared" ca="1" si="28"/>
        <v/>
      </c>
      <c r="L59" s="187" t="str">
        <f t="shared" ca="1" si="28"/>
        <v/>
      </c>
      <c r="M59" s="187" t="str">
        <f t="shared" ca="1" si="28"/>
        <v/>
      </c>
      <c r="N59" s="187" t="str">
        <f t="shared" ca="1" si="28"/>
        <v/>
      </c>
      <c r="O59" s="187" t="str">
        <f t="shared" ca="1" si="28"/>
        <v/>
      </c>
      <c r="P59" s="188" t="str">
        <f t="shared" ca="1" si="29"/>
        <v/>
      </c>
      <c r="Q59" s="188" t="str">
        <f t="shared" ca="1" si="29"/>
        <v/>
      </c>
      <c r="R59" s="188" t="str">
        <f t="shared" ca="1" si="29"/>
        <v/>
      </c>
      <c r="S59" s="188" t="str">
        <f t="shared" ca="1" si="29"/>
        <v/>
      </c>
      <c r="T59" s="188" t="str">
        <f t="shared" ca="1" si="29"/>
        <v/>
      </c>
      <c r="U59" s="188" t="str">
        <f t="shared" ca="1" si="29"/>
        <v/>
      </c>
      <c r="V59" s="188" t="str">
        <f t="shared" ca="1" si="29"/>
        <v/>
      </c>
      <c r="W59" s="188" t="str">
        <f t="shared" ca="1" si="29"/>
        <v/>
      </c>
      <c r="X59" s="188" t="str">
        <f t="shared" ca="1" si="29"/>
        <v/>
      </c>
      <c r="Y59" s="188" t="str">
        <f t="shared" ca="1" si="29"/>
        <v/>
      </c>
      <c r="Z59" s="188" t="str">
        <f t="shared" ca="1" si="29"/>
        <v/>
      </c>
      <c r="AA59" s="188" t="str">
        <f t="shared" ca="1" si="29"/>
        <v/>
      </c>
      <c r="AB59" s="188" t="str">
        <f t="shared" ca="1" si="29"/>
        <v/>
      </c>
      <c r="AC59" s="188" t="str">
        <f t="shared" ca="1" si="29"/>
        <v/>
      </c>
      <c r="AD59" s="188" t="str">
        <f t="shared" ca="1" si="29"/>
        <v/>
      </c>
      <c r="AE59" s="189" t="str">
        <f t="shared" ca="1" si="30"/>
        <v/>
      </c>
      <c r="AF59" s="189" t="str">
        <f t="shared" ca="1" si="30"/>
        <v/>
      </c>
      <c r="AG59" s="189" t="str">
        <f t="shared" ca="1" si="30"/>
        <v/>
      </c>
      <c r="AH59" s="189" t="str">
        <f t="shared" ca="1" si="30"/>
        <v/>
      </c>
      <c r="AI59" s="189" t="str">
        <f t="shared" ca="1" si="30"/>
        <v/>
      </c>
      <c r="AJ59" s="189" t="str">
        <f t="shared" ca="1" si="30"/>
        <v/>
      </c>
      <c r="AK59" s="189" t="str">
        <f t="shared" ca="1" si="30"/>
        <v/>
      </c>
      <c r="AL59" s="189" t="str">
        <f t="shared" ca="1" si="30"/>
        <v/>
      </c>
      <c r="AM59" s="189" t="str">
        <f t="shared" ca="1" si="30"/>
        <v/>
      </c>
      <c r="AN59" s="189" t="str">
        <f t="shared" ca="1" si="30"/>
        <v/>
      </c>
      <c r="AO59" s="189" t="str">
        <f t="shared" ca="1" si="30"/>
        <v/>
      </c>
      <c r="AP59" s="189" t="str">
        <f t="shared" ca="1" si="30"/>
        <v/>
      </c>
      <c r="AQ59" s="189" t="str">
        <f t="shared" ca="1" si="30"/>
        <v/>
      </c>
      <c r="AR59" s="189" t="str">
        <f t="shared" ca="1" si="30"/>
        <v/>
      </c>
      <c r="AS59" s="189" t="str">
        <f t="shared" ca="1" si="30"/>
        <v/>
      </c>
      <c r="AT59" s="190" t="str">
        <f t="shared" ca="1" si="31"/>
        <v/>
      </c>
      <c r="AU59" s="190" t="str">
        <f t="shared" ca="1" si="31"/>
        <v/>
      </c>
      <c r="AV59" s="190" t="str">
        <f t="shared" ca="1" si="31"/>
        <v/>
      </c>
      <c r="AW59" s="190" t="str">
        <f t="shared" ca="1" si="31"/>
        <v/>
      </c>
      <c r="AX59" s="190" t="str">
        <f t="shared" ca="1" si="31"/>
        <v/>
      </c>
      <c r="AY59" s="190" t="str">
        <f t="shared" ca="1" si="31"/>
        <v/>
      </c>
      <c r="AZ59" s="190" t="str">
        <f t="shared" ca="1" si="31"/>
        <v/>
      </c>
      <c r="BA59" s="190" t="str">
        <f t="shared" ca="1" si="31"/>
        <v/>
      </c>
      <c r="BB59" s="190" t="str">
        <f t="shared" ca="1" si="31"/>
        <v/>
      </c>
      <c r="BC59" s="190" t="str">
        <f t="shared" ca="1" si="31"/>
        <v/>
      </c>
      <c r="BD59" s="190" t="str">
        <f t="shared" ca="1" si="31"/>
        <v/>
      </c>
      <c r="BE59" s="190" t="str">
        <f t="shared" ca="1" si="31"/>
        <v/>
      </c>
      <c r="BF59" s="190" t="str">
        <f t="shared" ca="1" si="31"/>
        <v/>
      </c>
      <c r="BG59" s="190" t="str">
        <f t="shared" ca="1" si="31"/>
        <v/>
      </c>
      <c r="BH59" s="190" t="str">
        <f t="shared" ca="1" si="31"/>
        <v/>
      </c>
      <c r="BJ59" s="206">
        <v>18</v>
      </c>
      <c r="BK59" s="197">
        <f>Personnel!D38</f>
        <v>0</v>
      </c>
      <c r="BL59" s="198">
        <f>Personnel!E38</f>
        <v>0</v>
      </c>
      <c r="BM59" s="207">
        <f>Personnel!F38</f>
        <v>0</v>
      </c>
      <c r="BN59" s="214" t="str">
        <f t="shared" ca="1" si="11"/>
        <v/>
      </c>
      <c r="BO59" s="214" t="str">
        <f t="shared" ca="1" si="12"/>
        <v/>
      </c>
      <c r="BP59" s="214" t="str">
        <f t="shared" ca="1" si="13"/>
        <v/>
      </c>
      <c r="BQ59" s="214" t="str">
        <f t="shared" ca="1" si="14"/>
        <v/>
      </c>
      <c r="BR59" s="214" t="str">
        <f t="shared" ca="1" si="15"/>
        <v/>
      </c>
      <c r="BS59" s="214" t="str">
        <f t="shared" ca="1" si="16"/>
        <v/>
      </c>
      <c r="BT59" s="214" t="str">
        <f t="shared" ca="1" si="17"/>
        <v/>
      </c>
      <c r="BU59" s="214" t="str">
        <f t="shared" ca="1" si="18"/>
        <v/>
      </c>
      <c r="BV59" s="214" t="str">
        <f t="shared" ca="1" si="19"/>
        <v/>
      </c>
      <c r="BW59" s="214" t="str">
        <f t="shared" ca="1" si="20"/>
        <v/>
      </c>
      <c r="BX59" s="214" t="str">
        <f t="shared" ca="1" si="21"/>
        <v/>
      </c>
      <c r="BY59" s="214" t="str">
        <f t="shared" ca="1" si="22"/>
        <v/>
      </c>
      <c r="BZ59" s="214" t="str">
        <f t="shared" ca="1" si="23"/>
        <v/>
      </c>
      <c r="CA59" s="214" t="str">
        <f t="shared" ca="1" si="24"/>
        <v/>
      </c>
      <c r="CB59" s="764" t="str">
        <f t="shared" ca="1" si="25"/>
        <v/>
      </c>
      <c r="CC59" s="410">
        <f t="shared" ca="1" si="26"/>
        <v>0</v>
      </c>
      <c r="CD59" s="196" t="e">
        <f t="shared" ca="1" si="27"/>
        <v>#DIV/0!</v>
      </c>
      <c r="CE59" s="927" t="str">
        <f ca="1">IF(CC59=0,"",IF(CD59&gt;(BM59+$CE$41),Donnees!$C$5,IF(CD59&lt;(BM59-$CE$41),Donnees!$C$6,Donnees!$C$4)))</f>
        <v/>
      </c>
      <c r="CF59" s="473"/>
      <c r="CG59" s="533" t="str">
        <f ca="1">IF(CE59=Donnees!$C$5,Donnees!$B$50,IF(CE59=Donnees!$C$6,Donnees!$B$51,""))</f>
        <v/>
      </c>
      <c r="CH59" s="194"/>
      <c r="CJ59" s="104"/>
      <c r="CP59" s="117"/>
    </row>
    <row r="60" spans="1:94" ht="18.75" customHeight="1" thickBot="1" x14ac:dyDescent="0.25">
      <c r="A60" s="187" t="str">
        <f t="shared" ca="1" si="28"/>
        <v/>
      </c>
      <c r="B60" s="187" t="str">
        <f t="shared" ca="1" si="28"/>
        <v/>
      </c>
      <c r="C60" s="187" t="str">
        <f t="shared" ca="1" si="28"/>
        <v/>
      </c>
      <c r="D60" s="187" t="str">
        <f t="shared" ca="1" si="28"/>
        <v/>
      </c>
      <c r="E60" s="187" t="str">
        <f t="shared" ca="1" si="28"/>
        <v/>
      </c>
      <c r="F60" s="187" t="str">
        <f t="shared" ca="1" si="28"/>
        <v/>
      </c>
      <c r="G60" s="187" t="str">
        <f t="shared" ca="1" si="28"/>
        <v/>
      </c>
      <c r="H60" s="187" t="str">
        <f t="shared" ca="1" si="28"/>
        <v/>
      </c>
      <c r="I60" s="187" t="str">
        <f t="shared" ca="1" si="28"/>
        <v/>
      </c>
      <c r="J60" s="187" t="str">
        <f t="shared" ca="1" si="28"/>
        <v/>
      </c>
      <c r="K60" s="187" t="str">
        <f t="shared" ca="1" si="28"/>
        <v/>
      </c>
      <c r="L60" s="187" t="str">
        <f t="shared" ca="1" si="28"/>
        <v/>
      </c>
      <c r="M60" s="187" t="str">
        <f t="shared" ca="1" si="28"/>
        <v/>
      </c>
      <c r="N60" s="187" t="str">
        <f t="shared" ca="1" si="28"/>
        <v/>
      </c>
      <c r="O60" s="187" t="str">
        <f t="shared" ca="1" si="28"/>
        <v/>
      </c>
      <c r="P60" s="188" t="str">
        <f t="shared" ca="1" si="29"/>
        <v/>
      </c>
      <c r="Q60" s="188" t="str">
        <f t="shared" ca="1" si="29"/>
        <v/>
      </c>
      <c r="R60" s="188" t="str">
        <f t="shared" ca="1" si="29"/>
        <v/>
      </c>
      <c r="S60" s="188" t="str">
        <f t="shared" ca="1" si="29"/>
        <v/>
      </c>
      <c r="T60" s="188" t="str">
        <f t="shared" ca="1" si="29"/>
        <v/>
      </c>
      <c r="U60" s="188" t="str">
        <f t="shared" ca="1" si="29"/>
        <v/>
      </c>
      <c r="V60" s="188" t="str">
        <f t="shared" ca="1" si="29"/>
        <v/>
      </c>
      <c r="W60" s="188" t="str">
        <f t="shared" ca="1" si="29"/>
        <v/>
      </c>
      <c r="X60" s="188" t="str">
        <f t="shared" ca="1" si="29"/>
        <v/>
      </c>
      <c r="Y60" s="188" t="str">
        <f t="shared" ca="1" si="29"/>
        <v/>
      </c>
      <c r="Z60" s="188" t="str">
        <f t="shared" ca="1" si="29"/>
        <v/>
      </c>
      <c r="AA60" s="188" t="str">
        <f t="shared" ca="1" si="29"/>
        <v/>
      </c>
      <c r="AB60" s="188" t="str">
        <f t="shared" ca="1" si="29"/>
        <v/>
      </c>
      <c r="AC60" s="188" t="str">
        <f t="shared" ca="1" si="29"/>
        <v/>
      </c>
      <c r="AD60" s="188" t="str">
        <f t="shared" ca="1" si="29"/>
        <v/>
      </c>
      <c r="AE60" s="189" t="str">
        <f t="shared" ca="1" si="30"/>
        <v/>
      </c>
      <c r="AF60" s="189" t="str">
        <f t="shared" ca="1" si="30"/>
        <v/>
      </c>
      <c r="AG60" s="189" t="str">
        <f t="shared" ca="1" si="30"/>
        <v/>
      </c>
      <c r="AH60" s="189" t="str">
        <f t="shared" ca="1" si="30"/>
        <v/>
      </c>
      <c r="AI60" s="189" t="str">
        <f t="shared" ca="1" si="30"/>
        <v/>
      </c>
      <c r="AJ60" s="189" t="str">
        <f t="shared" ca="1" si="30"/>
        <v/>
      </c>
      <c r="AK60" s="189" t="str">
        <f t="shared" ca="1" si="30"/>
        <v/>
      </c>
      <c r="AL60" s="189" t="str">
        <f t="shared" ca="1" si="30"/>
        <v/>
      </c>
      <c r="AM60" s="189" t="str">
        <f t="shared" ca="1" si="30"/>
        <v/>
      </c>
      <c r="AN60" s="189" t="str">
        <f t="shared" ca="1" si="30"/>
        <v/>
      </c>
      <c r="AO60" s="189" t="str">
        <f t="shared" ca="1" si="30"/>
        <v/>
      </c>
      <c r="AP60" s="189" t="str">
        <f t="shared" ca="1" si="30"/>
        <v/>
      </c>
      <c r="AQ60" s="189" t="str">
        <f t="shared" ca="1" si="30"/>
        <v/>
      </c>
      <c r="AR60" s="189" t="str">
        <f t="shared" ca="1" si="30"/>
        <v/>
      </c>
      <c r="AS60" s="189" t="str">
        <f t="shared" ca="1" si="30"/>
        <v/>
      </c>
      <c r="AT60" s="190" t="str">
        <f t="shared" ca="1" si="31"/>
        <v/>
      </c>
      <c r="AU60" s="190" t="str">
        <f t="shared" ca="1" si="31"/>
        <v/>
      </c>
      <c r="AV60" s="190" t="str">
        <f t="shared" ca="1" si="31"/>
        <v/>
      </c>
      <c r="AW60" s="190" t="str">
        <f t="shared" ca="1" si="31"/>
        <v/>
      </c>
      <c r="AX60" s="190" t="str">
        <f t="shared" ca="1" si="31"/>
        <v/>
      </c>
      <c r="AY60" s="190" t="str">
        <f t="shared" ca="1" si="31"/>
        <v/>
      </c>
      <c r="AZ60" s="190" t="str">
        <f t="shared" ca="1" si="31"/>
        <v/>
      </c>
      <c r="BA60" s="190" t="str">
        <f t="shared" ca="1" si="31"/>
        <v/>
      </c>
      <c r="BB60" s="190" t="str">
        <f t="shared" ca="1" si="31"/>
        <v/>
      </c>
      <c r="BC60" s="190" t="str">
        <f t="shared" ca="1" si="31"/>
        <v/>
      </c>
      <c r="BD60" s="190" t="str">
        <f t="shared" ca="1" si="31"/>
        <v/>
      </c>
      <c r="BE60" s="190" t="str">
        <f t="shared" ca="1" si="31"/>
        <v/>
      </c>
      <c r="BF60" s="190" t="str">
        <f t="shared" ca="1" si="31"/>
        <v/>
      </c>
      <c r="BG60" s="190" t="str">
        <f t="shared" ca="1" si="31"/>
        <v/>
      </c>
      <c r="BH60" s="190" t="str">
        <f t="shared" ca="1" si="31"/>
        <v/>
      </c>
      <c r="BJ60" s="208">
        <v>19</v>
      </c>
      <c r="BK60" s="209">
        <f>Personnel!D39</f>
        <v>0</v>
      </c>
      <c r="BL60" s="210">
        <f>Personnel!E39</f>
        <v>0</v>
      </c>
      <c r="BM60" s="211">
        <f>Personnel!F39</f>
        <v>0</v>
      </c>
      <c r="BN60" s="216" t="str">
        <f t="shared" ca="1" si="11"/>
        <v/>
      </c>
      <c r="BO60" s="216" t="str">
        <f t="shared" ca="1" si="12"/>
        <v/>
      </c>
      <c r="BP60" s="216" t="str">
        <f t="shared" ca="1" si="13"/>
        <v/>
      </c>
      <c r="BQ60" s="216" t="str">
        <f t="shared" ca="1" si="14"/>
        <v/>
      </c>
      <c r="BR60" s="216" t="str">
        <f t="shared" ca="1" si="15"/>
        <v/>
      </c>
      <c r="BS60" s="216" t="str">
        <f t="shared" ca="1" si="16"/>
        <v/>
      </c>
      <c r="BT60" s="216" t="str">
        <f t="shared" ca="1" si="17"/>
        <v/>
      </c>
      <c r="BU60" s="216" t="str">
        <f t="shared" ca="1" si="18"/>
        <v/>
      </c>
      <c r="BV60" s="216" t="str">
        <f t="shared" ca="1" si="19"/>
        <v/>
      </c>
      <c r="BW60" s="216" t="str">
        <f t="shared" ca="1" si="20"/>
        <v/>
      </c>
      <c r="BX60" s="216" t="str">
        <f t="shared" ca="1" si="21"/>
        <v/>
      </c>
      <c r="BY60" s="216" t="str">
        <f t="shared" ca="1" si="22"/>
        <v/>
      </c>
      <c r="BZ60" s="216" t="str">
        <f t="shared" ca="1" si="23"/>
        <v/>
      </c>
      <c r="CA60" s="216" t="str">
        <f t="shared" ca="1" si="24"/>
        <v/>
      </c>
      <c r="CB60" s="765" t="str">
        <f t="shared" ca="1" si="25"/>
        <v/>
      </c>
      <c r="CC60" s="411">
        <f t="shared" ca="1" si="26"/>
        <v>0</v>
      </c>
      <c r="CD60" s="218" t="e">
        <f t="shared" ca="1" si="27"/>
        <v>#DIV/0!</v>
      </c>
      <c r="CE60" s="930" t="str">
        <f ca="1">IF(CC60=0,"",IF(CD60&gt;(BM60+$CE$41),Donnees!$C$5,IF(CD60&lt;(BM60-$CE$41),Donnees!$C$6,Donnees!$C$4)))</f>
        <v/>
      </c>
      <c r="CF60" s="473"/>
      <c r="CG60" s="533" t="str">
        <f ca="1">IF(CE60=Donnees!$C$5,Donnees!$B$50,IF(CE60=Donnees!$C$6,Donnees!$B$51,""))</f>
        <v/>
      </c>
      <c r="CH60" s="194"/>
      <c r="CJ60" s="104"/>
    </row>
    <row r="61" spans="1:94" ht="18.75" customHeight="1" x14ac:dyDescent="0.2">
      <c r="A61" s="187" t="str">
        <f t="shared" ca="1" si="28"/>
        <v/>
      </c>
      <c r="B61" s="187" t="str">
        <f t="shared" ca="1" si="28"/>
        <v/>
      </c>
      <c r="C61" s="187" t="str">
        <f t="shared" ca="1" si="28"/>
        <v/>
      </c>
      <c r="D61" s="187" t="str">
        <f t="shared" ca="1" si="28"/>
        <v/>
      </c>
      <c r="E61" s="187" t="str">
        <f t="shared" ca="1" si="28"/>
        <v/>
      </c>
      <c r="F61" s="187" t="str">
        <f t="shared" ca="1" si="28"/>
        <v/>
      </c>
      <c r="G61" s="187" t="str">
        <f t="shared" ca="1" si="28"/>
        <v/>
      </c>
      <c r="H61" s="187" t="str">
        <f t="shared" ca="1" si="28"/>
        <v/>
      </c>
      <c r="I61" s="187" t="str">
        <f t="shared" ca="1" si="28"/>
        <v/>
      </c>
      <c r="J61" s="187" t="str">
        <f t="shared" ca="1" si="28"/>
        <v/>
      </c>
      <c r="K61" s="187" t="str">
        <f t="shared" ca="1" si="28"/>
        <v/>
      </c>
      <c r="L61" s="187" t="str">
        <f t="shared" ca="1" si="28"/>
        <v/>
      </c>
      <c r="M61" s="187" t="str">
        <f t="shared" ca="1" si="28"/>
        <v/>
      </c>
      <c r="N61" s="187" t="str">
        <f t="shared" ca="1" si="28"/>
        <v/>
      </c>
      <c r="O61" s="187" t="str">
        <f t="shared" ca="1" si="28"/>
        <v/>
      </c>
      <c r="P61" s="188" t="str">
        <f t="shared" ca="1" si="29"/>
        <v/>
      </c>
      <c r="Q61" s="188" t="str">
        <f t="shared" ca="1" si="29"/>
        <v/>
      </c>
      <c r="R61" s="188" t="str">
        <f t="shared" ca="1" si="29"/>
        <v/>
      </c>
      <c r="S61" s="188" t="str">
        <f t="shared" ca="1" si="29"/>
        <v/>
      </c>
      <c r="T61" s="188" t="str">
        <f t="shared" ca="1" si="29"/>
        <v/>
      </c>
      <c r="U61" s="188" t="str">
        <f t="shared" ca="1" si="29"/>
        <v/>
      </c>
      <c r="V61" s="188" t="str">
        <f t="shared" ca="1" si="29"/>
        <v/>
      </c>
      <c r="W61" s="188" t="str">
        <f t="shared" ca="1" si="29"/>
        <v/>
      </c>
      <c r="X61" s="188" t="str">
        <f t="shared" ca="1" si="29"/>
        <v/>
      </c>
      <c r="Y61" s="188" t="str">
        <f t="shared" ca="1" si="29"/>
        <v/>
      </c>
      <c r="Z61" s="188" t="str">
        <f t="shared" ca="1" si="29"/>
        <v/>
      </c>
      <c r="AA61" s="188" t="str">
        <f t="shared" ca="1" si="29"/>
        <v/>
      </c>
      <c r="AB61" s="188" t="str">
        <f t="shared" ca="1" si="29"/>
        <v/>
      </c>
      <c r="AC61" s="188" t="str">
        <f t="shared" ca="1" si="29"/>
        <v/>
      </c>
      <c r="AD61" s="188" t="str">
        <f t="shared" ca="1" si="29"/>
        <v/>
      </c>
      <c r="AE61" s="189" t="str">
        <f t="shared" ca="1" si="30"/>
        <v/>
      </c>
      <c r="AF61" s="189" t="str">
        <f t="shared" ca="1" si="30"/>
        <v/>
      </c>
      <c r="AG61" s="189" t="str">
        <f t="shared" ca="1" si="30"/>
        <v/>
      </c>
      <c r="AH61" s="189" t="str">
        <f t="shared" ca="1" si="30"/>
        <v/>
      </c>
      <c r="AI61" s="189" t="str">
        <f t="shared" ca="1" si="30"/>
        <v/>
      </c>
      <c r="AJ61" s="189" t="str">
        <f t="shared" ca="1" si="30"/>
        <v/>
      </c>
      <c r="AK61" s="189" t="str">
        <f t="shared" ca="1" si="30"/>
        <v/>
      </c>
      <c r="AL61" s="189" t="str">
        <f t="shared" ca="1" si="30"/>
        <v/>
      </c>
      <c r="AM61" s="189" t="str">
        <f t="shared" ca="1" si="30"/>
        <v/>
      </c>
      <c r="AN61" s="189" t="str">
        <f t="shared" ca="1" si="30"/>
        <v/>
      </c>
      <c r="AO61" s="189" t="str">
        <f t="shared" ca="1" si="30"/>
        <v/>
      </c>
      <c r="AP61" s="189" t="str">
        <f t="shared" ca="1" si="30"/>
        <v/>
      </c>
      <c r="AQ61" s="189" t="str">
        <f t="shared" ca="1" si="30"/>
        <v/>
      </c>
      <c r="AR61" s="189" t="str">
        <f t="shared" ca="1" si="30"/>
        <v/>
      </c>
      <c r="AS61" s="189" t="str">
        <f t="shared" ca="1" si="30"/>
        <v/>
      </c>
      <c r="AT61" s="190" t="str">
        <f t="shared" ca="1" si="31"/>
        <v/>
      </c>
      <c r="AU61" s="190" t="str">
        <f t="shared" ca="1" si="31"/>
        <v/>
      </c>
      <c r="AV61" s="190" t="str">
        <f t="shared" ca="1" si="31"/>
        <v/>
      </c>
      <c r="AW61" s="190" t="str">
        <f t="shared" ca="1" si="31"/>
        <v/>
      </c>
      <c r="AX61" s="190" t="str">
        <f t="shared" ca="1" si="31"/>
        <v/>
      </c>
      <c r="AY61" s="190" t="str">
        <f t="shared" ca="1" si="31"/>
        <v/>
      </c>
      <c r="AZ61" s="190" t="str">
        <f t="shared" ca="1" si="31"/>
        <v/>
      </c>
      <c r="BA61" s="190" t="str">
        <f t="shared" ca="1" si="31"/>
        <v/>
      </c>
      <c r="BB61" s="190" t="str">
        <f t="shared" ca="1" si="31"/>
        <v/>
      </c>
      <c r="BC61" s="190" t="str">
        <f t="shared" ca="1" si="31"/>
        <v/>
      </c>
      <c r="BD61" s="190" t="str">
        <f t="shared" ca="1" si="31"/>
        <v/>
      </c>
      <c r="BE61" s="190" t="str">
        <f t="shared" ca="1" si="31"/>
        <v/>
      </c>
      <c r="BF61" s="190" t="str">
        <f t="shared" ca="1" si="31"/>
        <v/>
      </c>
      <c r="BG61" s="190" t="str">
        <f t="shared" ca="1" si="31"/>
        <v/>
      </c>
      <c r="BH61" s="190" t="str">
        <f t="shared" ca="1" si="31"/>
        <v/>
      </c>
      <c r="BJ61" s="202">
        <v>20</v>
      </c>
      <c r="BK61" s="203">
        <f>Personnel!D40</f>
        <v>0</v>
      </c>
      <c r="BL61" s="204">
        <f>Personnel!E40</f>
        <v>0</v>
      </c>
      <c r="BM61" s="205">
        <f>Personnel!F40</f>
        <v>0</v>
      </c>
      <c r="BN61" s="212" t="str">
        <f t="shared" ca="1" si="11"/>
        <v/>
      </c>
      <c r="BO61" s="212" t="str">
        <f t="shared" ca="1" si="12"/>
        <v/>
      </c>
      <c r="BP61" s="212" t="str">
        <f t="shared" ca="1" si="13"/>
        <v/>
      </c>
      <c r="BQ61" s="212" t="str">
        <f t="shared" ca="1" si="14"/>
        <v/>
      </c>
      <c r="BR61" s="212" t="str">
        <f t="shared" ca="1" si="15"/>
        <v/>
      </c>
      <c r="BS61" s="212" t="str">
        <f t="shared" ca="1" si="16"/>
        <v/>
      </c>
      <c r="BT61" s="212" t="str">
        <f t="shared" ca="1" si="17"/>
        <v/>
      </c>
      <c r="BU61" s="212" t="str">
        <f t="shared" ca="1" si="18"/>
        <v/>
      </c>
      <c r="BV61" s="212" t="str">
        <f t="shared" ca="1" si="19"/>
        <v/>
      </c>
      <c r="BW61" s="212" t="str">
        <f t="shared" ca="1" si="20"/>
        <v/>
      </c>
      <c r="BX61" s="212" t="str">
        <f t="shared" ca="1" si="21"/>
        <v/>
      </c>
      <c r="BY61" s="212" t="str">
        <f t="shared" ca="1" si="22"/>
        <v/>
      </c>
      <c r="BZ61" s="212" t="str">
        <f t="shared" ca="1" si="23"/>
        <v/>
      </c>
      <c r="CA61" s="212" t="str">
        <f t="shared" ca="1" si="24"/>
        <v/>
      </c>
      <c r="CB61" s="763" t="str">
        <f t="shared" ca="1" si="25"/>
        <v/>
      </c>
      <c r="CC61" s="497">
        <f t="shared" ca="1" si="26"/>
        <v>0</v>
      </c>
      <c r="CD61" s="498" t="e">
        <f t="shared" ca="1" si="27"/>
        <v>#DIV/0!</v>
      </c>
      <c r="CE61" s="928" t="str">
        <f ca="1">IF(CC61=0,"",IF(CD61&gt;(BM61+$CE$41),Donnees!$C$5,IF(CD61&lt;(BM61-$CE$41),Donnees!$C$6,Donnees!$C$4)))</f>
        <v/>
      </c>
      <c r="CF61" s="473"/>
      <c r="CG61" s="533" t="str">
        <f ca="1">IF(CE61=Donnees!$C$5,Donnees!$B$50,IF(CE61=Donnees!$C$6,Donnees!$B$51,""))</f>
        <v/>
      </c>
      <c r="CH61" s="194"/>
      <c r="CJ61" s="104"/>
    </row>
    <row r="62" spans="1:94" ht="18.75" customHeight="1" x14ac:dyDescent="0.2">
      <c r="A62" s="187" t="str">
        <f t="shared" ca="1" si="28"/>
        <v/>
      </c>
      <c r="B62" s="187" t="str">
        <f t="shared" ca="1" si="28"/>
        <v/>
      </c>
      <c r="C62" s="187" t="str">
        <f t="shared" ca="1" si="28"/>
        <v/>
      </c>
      <c r="D62" s="187" t="str">
        <f t="shared" ca="1" si="28"/>
        <v/>
      </c>
      <c r="E62" s="187" t="str">
        <f t="shared" ca="1" si="28"/>
        <v/>
      </c>
      <c r="F62" s="187" t="str">
        <f t="shared" ca="1" si="28"/>
        <v/>
      </c>
      <c r="G62" s="187" t="str">
        <f t="shared" ca="1" si="28"/>
        <v/>
      </c>
      <c r="H62" s="187" t="str">
        <f t="shared" ca="1" si="28"/>
        <v/>
      </c>
      <c r="I62" s="187" t="str">
        <f t="shared" ca="1" si="28"/>
        <v/>
      </c>
      <c r="J62" s="187" t="str">
        <f t="shared" ca="1" si="28"/>
        <v/>
      </c>
      <c r="K62" s="187" t="str">
        <f t="shared" ca="1" si="28"/>
        <v/>
      </c>
      <c r="L62" s="187" t="str">
        <f t="shared" ca="1" si="28"/>
        <v/>
      </c>
      <c r="M62" s="187" t="str">
        <f t="shared" ca="1" si="28"/>
        <v/>
      </c>
      <c r="N62" s="187" t="str">
        <f t="shared" ca="1" si="28"/>
        <v/>
      </c>
      <c r="O62" s="187" t="str">
        <f t="shared" ca="1" si="28"/>
        <v/>
      </c>
      <c r="P62" s="188" t="str">
        <f t="shared" ca="1" si="29"/>
        <v/>
      </c>
      <c r="Q62" s="188" t="str">
        <f t="shared" ca="1" si="29"/>
        <v/>
      </c>
      <c r="R62" s="188" t="str">
        <f t="shared" ca="1" si="29"/>
        <v/>
      </c>
      <c r="S62" s="188" t="str">
        <f t="shared" ca="1" si="29"/>
        <v/>
      </c>
      <c r="T62" s="188" t="str">
        <f t="shared" ca="1" si="29"/>
        <v/>
      </c>
      <c r="U62" s="188" t="str">
        <f t="shared" ca="1" si="29"/>
        <v/>
      </c>
      <c r="V62" s="188" t="str">
        <f t="shared" ca="1" si="29"/>
        <v/>
      </c>
      <c r="W62" s="188" t="str">
        <f t="shared" ca="1" si="29"/>
        <v/>
      </c>
      <c r="X62" s="188" t="str">
        <f t="shared" ca="1" si="29"/>
        <v/>
      </c>
      <c r="Y62" s="188" t="str">
        <f t="shared" ca="1" si="29"/>
        <v/>
      </c>
      <c r="Z62" s="188" t="str">
        <f t="shared" ca="1" si="29"/>
        <v/>
      </c>
      <c r="AA62" s="188" t="str">
        <f t="shared" ca="1" si="29"/>
        <v/>
      </c>
      <c r="AB62" s="188" t="str">
        <f t="shared" ca="1" si="29"/>
        <v/>
      </c>
      <c r="AC62" s="188" t="str">
        <f t="shared" ca="1" si="29"/>
        <v/>
      </c>
      <c r="AD62" s="188" t="str">
        <f t="shared" ca="1" si="29"/>
        <v/>
      </c>
      <c r="AE62" s="189" t="str">
        <f t="shared" ca="1" si="30"/>
        <v/>
      </c>
      <c r="AF62" s="189" t="str">
        <f t="shared" ca="1" si="30"/>
        <v/>
      </c>
      <c r="AG62" s="189" t="str">
        <f t="shared" ca="1" si="30"/>
        <v/>
      </c>
      <c r="AH62" s="189" t="str">
        <f t="shared" ca="1" si="30"/>
        <v/>
      </c>
      <c r="AI62" s="189" t="str">
        <f t="shared" ca="1" si="30"/>
        <v/>
      </c>
      <c r="AJ62" s="189" t="str">
        <f t="shared" ca="1" si="30"/>
        <v/>
      </c>
      <c r="AK62" s="189" t="str">
        <f t="shared" ca="1" si="30"/>
        <v/>
      </c>
      <c r="AL62" s="189" t="str">
        <f t="shared" ca="1" si="30"/>
        <v/>
      </c>
      <c r="AM62" s="189" t="str">
        <f t="shared" ca="1" si="30"/>
        <v/>
      </c>
      <c r="AN62" s="189" t="str">
        <f t="shared" ca="1" si="30"/>
        <v/>
      </c>
      <c r="AO62" s="189" t="str">
        <f t="shared" ca="1" si="30"/>
        <v/>
      </c>
      <c r="AP62" s="189" t="str">
        <f t="shared" ca="1" si="30"/>
        <v/>
      </c>
      <c r="AQ62" s="189" t="str">
        <f t="shared" ca="1" si="30"/>
        <v/>
      </c>
      <c r="AR62" s="189" t="str">
        <f t="shared" ca="1" si="30"/>
        <v/>
      </c>
      <c r="AS62" s="189" t="str">
        <f t="shared" ca="1" si="30"/>
        <v/>
      </c>
      <c r="AT62" s="190" t="str">
        <f t="shared" ca="1" si="31"/>
        <v/>
      </c>
      <c r="AU62" s="190" t="str">
        <f t="shared" ca="1" si="31"/>
        <v/>
      </c>
      <c r="AV62" s="190" t="str">
        <f t="shared" ca="1" si="31"/>
        <v/>
      </c>
      <c r="AW62" s="190" t="str">
        <f t="shared" ca="1" si="31"/>
        <v/>
      </c>
      <c r="AX62" s="190" t="str">
        <f t="shared" ca="1" si="31"/>
        <v/>
      </c>
      <c r="AY62" s="190" t="str">
        <f t="shared" ca="1" si="31"/>
        <v/>
      </c>
      <c r="AZ62" s="190" t="str">
        <f t="shared" ca="1" si="31"/>
        <v/>
      </c>
      <c r="BA62" s="190" t="str">
        <f t="shared" ca="1" si="31"/>
        <v/>
      </c>
      <c r="BB62" s="190" t="str">
        <f t="shared" ca="1" si="31"/>
        <v/>
      </c>
      <c r="BC62" s="190" t="str">
        <f t="shared" ca="1" si="31"/>
        <v/>
      </c>
      <c r="BD62" s="190" t="str">
        <f t="shared" ca="1" si="31"/>
        <v/>
      </c>
      <c r="BE62" s="190" t="str">
        <f t="shared" ca="1" si="31"/>
        <v/>
      </c>
      <c r="BF62" s="190" t="str">
        <f t="shared" ca="1" si="31"/>
        <v/>
      </c>
      <c r="BG62" s="190" t="str">
        <f t="shared" ca="1" si="31"/>
        <v/>
      </c>
      <c r="BH62" s="190" t="str">
        <f t="shared" ca="1" si="31"/>
        <v/>
      </c>
      <c r="BJ62" s="206">
        <v>21</v>
      </c>
      <c r="BK62" s="197">
        <f>Personnel!D41</f>
        <v>0</v>
      </c>
      <c r="BL62" s="198">
        <f>Personnel!E41</f>
        <v>0</v>
      </c>
      <c r="BM62" s="207">
        <f>Personnel!F41</f>
        <v>0</v>
      </c>
      <c r="BN62" s="214" t="str">
        <f t="shared" ca="1" si="11"/>
        <v/>
      </c>
      <c r="BO62" s="214" t="str">
        <f t="shared" ca="1" si="12"/>
        <v/>
      </c>
      <c r="BP62" s="214" t="str">
        <f t="shared" ca="1" si="13"/>
        <v/>
      </c>
      <c r="BQ62" s="214" t="str">
        <f t="shared" ca="1" si="14"/>
        <v/>
      </c>
      <c r="BR62" s="214" t="str">
        <f t="shared" ca="1" si="15"/>
        <v/>
      </c>
      <c r="BS62" s="214" t="str">
        <f t="shared" ca="1" si="16"/>
        <v/>
      </c>
      <c r="BT62" s="214" t="str">
        <f t="shared" ca="1" si="17"/>
        <v/>
      </c>
      <c r="BU62" s="214" t="str">
        <f t="shared" ca="1" si="18"/>
        <v/>
      </c>
      <c r="BV62" s="214" t="str">
        <f t="shared" ca="1" si="19"/>
        <v/>
      </c>
      <c r="BW62" s="214" t="str">
        <f t="shared" ca="1" si="20"/>
        <v/>
      </c>
      <c r="BX62" s="214" t="str">
        <f t="shared" ca="1" si="21"/>
        <v/>
      </c>
      <c r="BY62" s="214" t="str">
        <f t="shared" ca="1" si="22"/>
        <v/>
      </c>
      <c r="BZ62" s="214" t="str">
        <f t="shared" ca="1" si="23"/>
        <v/>
      </c>
      <c r="CA62" s="214" t="str">
        <f t="shared" ca="1" si="24"/>
        <v/>
      </c>
      <c r="CB62" s="764" t="str">
        <f t="shared" ca="1" si="25"/>
        <v/>
      </c>
      <c r="CC62" s="410">
        <f t="shared" ca="1" si="26"/>
        <v>0</v>
      </c>
      <c r="CD62" s="196" t="e">
        <f t="shared" ca="1" si="27"/>
        <v>#DIV/0!</v>
      </c>
      <c r="CE62" s="927" t="str">
        <f ca="1">IF(CC62=0,"",IF(CD62&gt;(BM62+$CE$41),Donnees!$C$5,IF(CD62&lt;(BM62-$CE$41),Donnees!$C$6,Donnees!$C$4)))</f>
        <v/>
      </c>
      <c r="CF62" s="473"/>
      <c r="CG62" s="533" t="str">
        <f ca="1">IF(CE62=Donnees!$C$5,Donnees!$B$50,IF(CE62=Donnees!$C$6,Donnees!$B$51,""))</f>
        <v/>
      </c>
      <c r="CH62" s="194"/>
      <c r="CJ62" s="104"/>
    </row>
    <row r="63" spans="1:94" ht="18.75" customHeight="1" x14ac:dyDescent="0.2">
      <c r="A63" s="187" t="str">
        <f t="shared" ca="1" si="28"/>
        <v/>
      </c>
      <c r="B63" s="187" t="str">
        <f t="shared" ca="1" si="28"/>
        <v/>
      </c>
      <c r="C63" s="187" t="str">
        <f t="shared" ca="1" si="28"/>
        <v/>
      </c>
      <c r="D63" s="187" t="str">
        <f t="shared" ca="1" si="28"/>
        <v/>
      </c>
      <c r="E63" s="187" t="str">
        <f t="shared" ca="1" si="28"/>
        <v/>
      </c>
      <c r="F63" s="187" t="str">
        <f t="shared" ca="1" si="28"/>
        <v/>
      </c>
      <c r="G63" s="187" t="str">
        <f t="shared" ca="1" si="28"/>
        <v/>
      </c>
      <c r="H63" s="187" t="str">
        <f t="shared" ca="1" si="28"/>
        <v/>
      </c>
      <c r="I63" s="187" t="str">
        <f t="shared" ca="1" si="28"/>
        <v/>
      </c>
      <c r="J63" s="187" t="str">
        <f t="shared" ca="1" si="28"/>
        <v/>
      </c>
      <c r="K63" s="187" t="str">
        <f t="shared" ca="1" si="28"/>
        <v/>
      </c>
      <c r="L63" s="187" t="str">
        <f t="shared" ca="1" si="28"/>
        <v/>
      </c>
      <c r="M63" s="187" t="str">
        <f t="shared" ca="1" si="28"/>
        <v/>
      </c>
      <c r="N63" s="187" t="str">
        <f t="shared" ca="1" si="28"/>
        <v/>
      </c>
      <c r="O63" s="187" t="str">
        <f t="shared" ca="1" si="28"/>
        <v/>
      </c>
      <c r="P63" s="188" t="str">
        <f t="shared" ca="1" si="29"/>
        <v/>
      </c>
      <c r="Q63" s="188" t="str">
        <f t="shared" ca="1" si="29"/>
        <v/>
      </c>
      <c r="R63" s="188" t="str">
        <f t="shared" ca="1" si="29"/>
        <v/>
      </c>
      <c r="S63" s="188" t="str">
        <f t="shared" ca="1" si="29"/>
        <v/>
      </c>
      <c r="T63" s="188" t="str">
        <f t="shared" ca="1" si="29"/>
        <v/>
      </c>
      <c r="U63" s="188" t="str">
        <f t="shared" ca="1" si="29"/>
        <v/>
      </c>
      <c r="V63" s="188" t="str">
        <f t="shared" ca="1" si="29"/>
        <v/>
      </c>
      <c r="W63" s="188" t="str">
        <f t="shared" ca="1" si="29"/>
        <v/>
      </c>
      <c r="X63" s="188" t="str">
        <f t="shared" ca="1" si="29"/>
        <v/>
      </c>
      <c r="Y63" s="188" t="str">
        <f t="shared" ca="1" si="29"/>
        <v/>
      </c>
      <c r="Z63" s="188" t="str">
        <f t="shared" ca="1" si="29"/>
        <v/>
      </c>
      <c r="AA63" s="188" t="str">
        <f t="shared" ca="1" si="29"/>
        <v/>
      </c>
      <c r="AB63" s="188" t="str">
        <f t="shared" ca="1" si="29"/>
        <v/>
      </c>
      <c r="AC63" s="188" t="str">
        <f t="shared" ca="1" si="29"/>
        <v/>
      </c>
      <c r="AD63" s="188" t="str">
        <f t="shared" ca="1" si="29"/>
        <v/>
      </c>
      <c r="AE63" s="189" t="str">
        <f t="shared" ca="1" si="30"/>
        <v/>
      </c>
      <c r="AF63" s="189" t="str">
        <f t="shared" ca="1" si="30"/>
        <v/>
      </c>
      <c r="AG63" s="189" t="str">
        <f t="shared" ca="1" si="30"/>
        <v/>
      </c>
      <c r="AH63" s="189" t="str">
        <f t="shared" ca="1" si="30"/>
        <v/>
      </c>
      <c r="AI63" s="189" t="str">
        <f t="shared" ca="1" si="30"/>
        <v/>
      </c>
      <c r="AJ63" s="189" t="str">
        <f t="shared" ca="1" si="30"/>
        <v/>
      </c>
      <c r="AK63" s="189" t="str">
        <f t="shared" ca="1" si="30"/>
        <v/>
      </c>
      <c r="AL63" s="189" t="str">
        <f t="shared" ca="1" si="30"/>
        <v/>
      </c>
      <c r="AM63" s="189" t="str">
        <f t="shared" ca="1" si="30"/>
        <v/>
      </c>
      <c r="AN63" s="189" t="str">
        <f t="shared" ca="1" si="30"/>
        <v/>
      </c>
      <c r="AO63" s="189" t="str">
        <f t="shared" ca="1" si="30"/>
        <v/>
      </c>
      <c r="AP63" s="189" t="str">
        <f t="shared" ca="1" si="30"/>
        <v/>
      </c>
      <c r="AQ63" s="189" t="str">
        <f t="shared" ca="1" si="30"/>
        <v/>
      </c>
      <c r="AR63" s="189" t="str">
        <f t="shared" ca="1" si="30"/>
        <v/>
      </c>
      <c r="AS63" s="189" t="str">
        <f t="shared" ca="1" si="30"/>
        <v/>
      </c>
      <c r="AT63" s="190" t="str">
        <f t="shared" ca="1" si="31"/>
        <v/>
      </c>
      <c r="AU63" s="190" t="str">
        <f t="shared" ca="1" si="31"/>
        <v/>
      </c>
      <c r="AV63" s="190" t="str">
        <f t="shared" ca="1" si="31"/>
        <v/>
      </c>
      <c r="AW63" s="190" t="str">
        <f t="shared" ca="1" si="31"/>
        <v/>
      </c>
      <c r="AX63" s="190" t="str">
        <f t="shared" ca="1" si="31"/>
        <v/>
      </c>
      <c r="AY63" s="190" t="str">
        <f t="shared" ca="1" si="31"/>
        <v/>
      </c>
      <c r="AZ63" s="190" t="str">
        <f t="shared" ca="1" si="31"/>
        <v/>
      </c>
      <c r="BA63" s="190" t="str">
        <f t="shared" ca="1" si="31"/>
        <v/>
      </c>
      <c r="BB63" s="190" t="str">
        <f t="shared" ca="1" si="31"/>
        <v/>
      </c>
      <c r="BC63" s="190" t="str">
        <f t="shared" ca="1" si="31"/>
        <v/>
      </c>
      <c r="BD63" s="190" t="str">
        <f t="shared" ca="1" si="31"/>
        <v/>
      </c>
      <c r="BE63" s="190" t="str">
        <f t="shared" ca="1" si="31"/>
        <v/>
      </c>
      <c r="BF63" s="190" t="str">
        <f t="shared" ca="1" si="31"/>
        <v/>
      </c>
      <c r="BG63" s="190" t="str">
        <f t="shared" ca="1" si="31"/>
        <v/>
      </c>
      <c r="BH63" s="190" t="str">
        <f t="shared" ca="1" si="31"/>
        <v/>
      </c>
      <c r="BJ63" s="206">
        <v>22</v>
      </c>
      <c r="BK63" s="197">
        <f>Personnel!D42</f>
        <v>0</v>
      </c>
      <c r="BL63" s="198">
        <f>Personnel!E42</f>
        <v>0</v>
      </c>
      <c r="BM63" s="207">
        <f>Personnel!F42</f>
        <v>0</v>
      </c>
      <c r="BN63" s="214" t="str">
        <f t="shared" ca="1" si="11"/>
        <v/>
      </c>
      <c r="BO63" s="214" t="str">
        <f t="shared" ca="1" si="12"/>
        <v/>
      </c>
      <c r="BP63" s="214" t="str">
        <f t="shared" ca="1" si="13"/>
        <v/>
      </c>
      <c r="BQ63" s="214" t="str">
        <f t="shared" ca="1" si="14"/>
        <v/>
      </c>
      <c r="BR63" s="214" t="str">
        <f t="shared" ca="1" si="15"/>
        <v/>
      </c>
      <c r="BS63" s="214" t="str">
        <f t="shared" ca="1" si="16"/>
        <v/>
      </c>
      <c r="BT63" s="214" t="str">
        <f t="shared" ca="1" si="17"/>
        <v/>
      </c>
      <c r="BU63" s="214" t="str">
        <f t="shared" ca="1" si="18"/>
        <v/>
      </c>
      <c r="BV63" s="214" t="str">
        <f t="shared" ca="1" si="19"/>
        <v/>
      </c>
      <c r="BW63" s="214" t="str">
        <f t="shared" ca="1" si="20"/>
        <v/>
      </c>
      <c r="BX63" s="214" t="str">
        <f t="shared" ca="1" si="21"/>
        <v/>
      </c>
      <c r="BY63" s="214" t="str">
        <f t="shared" ca="1" si="22"/>
        <v/>
      </c>
      <c r="BZ63" s="214" t="str">
        <f t="shared" ca="1" si="23"/>
        <v/>
      </c>
      <c r="CA63" s="214" t="str">
        <f t="shared" ca="1" si="24"/>
        <v/>
      </c>
      <c r="CB63" s="764" t="str">
        <f t="shared" ca="1" si="25"/>
        <v/>
      </c>
      <c r="CC63" s="410">
        <f t="shared" ca="1" si="26"/>
        <v>0</v>
      </c>
      <c r="CD63" s="196" t="e">
        <f t="shared" ca="1" si="27"/>
        <v>#DIV/0!</v>
      </c>
      <c r="CE63" s="927" t="str">
        <f ca="1">IF(CC63=0,"",IF(CD63&gt;(BM63+$CE$41),Donnees!$C$5,IF(CD63&lt;(BM63-$CE$41),Donnees!$C$6,Donnees!$C$4)))</f>
        <v/>
      </c>
      <c r="CF63" s="473"/>
      <c r="CG63" s="533" t="str">
        <f ca="1">IF(CE63=Donnees!$C$5,Donnees!$B$50,IF(CE63=Donnees!$C$6,Donnees!$B$51,""))</f>
        <v/>
      </c>
      <c r="CH63" s="194"/>
      <c r="CJ63" s="104"/>
    </row>
    <row r="64" spans="1:94" ht="18.75" customHeight="1" x14ac:dyDescent="0.2">
      <c r="A64" s="187" t="str">
        <f t="shared" ca="1" si="28"/>
        <v/>
      </c>
      <c r="B64" s="187" t="str">
        <f t="shared" ca="1" si="28"/>
        <v/>
      </c>
      <c r="C64" s="187" t="str">
        <f t="shared" ca="1" si="28"/>
        <v/>
      </c>
      <c r="D64" s="187" t="str">
        <f t="shared" ca="1" si="28"/>
        <v/>
      </c>
      <c r="E64" s="187" t="str">
        <f t="shared" ca="1" si="28"/>
        <v/>
      </c>
      <c r="F64" s="187" t="str">
        <f t="shared" ca="1" si="28"/>
        <v/>
      </c>
      <c r="G64" s="187" t="str">
        <f t="shared" ca="1" si="28"/>
        <v/>
      </c>
      <c r="H64" s="187" t="str">
        <f t="shared" ca="1" si="28"/>
        <v/>
      </c>
      <c r="I64" s="187" t="str">
        <f t="shared" ca="1" si="28"/>
        <v/>
      </c>
      <c r="J64" s="187" t="str">
        <f t="shared" ca="1" si="28"/>
        <v/>
      </c>
      <c r="K64" s="187" t="str">
        <f t="shared" ca="1" si="28"/>
        <v/>
      </c>
      <c r="L64" s="187" t="str">
        <f t="shared" ca="1" si="28"/>
        <v/>
      </c>
      <c r="M64" s="187" t="str">
        <f t="shared" ca="1" si="28"/>
        <v/>
      </c>
      <c r="N64" s="187" t="str">
        <f t="shared" ca="1" si="28"/>
        <v/>
      </c>
      <c r="O64" s="187" t="str">
        <f t="shared" ca="1" si="28"/>
        <v/>
      </c>
      <c r="P64" s="188" t="str">
        <f t="shared" ca="1" si="29"/>
        <v/>
      </c>
      <c r="Q64" s="188" t="str">
        <f t="shared" ca="1" si="29"/>
        <v/>
      </c>
      <c r="R64" s="188" t="str">
        <f t="shared" ca="1" si="29"/>
        <v/>
      </c>
      <c r="S64" s="188" t="str">
        <f t="shared" ca="1" si="29"/>
        <v/>
      </c>
      <c r="T64" s="188" t="str">
        <f t="shared" ca="1" si="29"/>
        <v/>
      </c>
      <c r="U64" s="188" t="str">
        <f t="shared" ca="1" si="29"/>
        <v/>
      </c>
      <c r="V64" s="188" t="str">
        <f t="shared" ca="1" si="29"/>
        <v/>
      </c>
      <c r="W64" s="188" t="str">
        <f t="shared" ca="1" si="29"/>
        <v/>
      </c>
      <c r="X64" s="188" t="str">
        <f t="shared" ca="1" si="29"/>
        <v/>
      </c>
      <c r="Y64" s="188" t="str">
        <f t="shared" ca="1" si="29"/>
        <v/>
      </c>
      <c r="Z64" s="188" t="str">
        <f t="shared" ca="1" si="29"/>
        <v/>
      </c>
      <c r="AA64" s="188" t="str">
        <f t="shared" ca="1" si="29"/>
        <v/>
      </c>
      <c r="AB64" s="188" t="str">
        <f t="shared" ca="1" si="29"/>
        <v/>
      </c>
      <c r="AC64" s="188" t="str">
        <f t="shared" ca="1" si="29"/>
        <v/>
      </c>
      <c r="AD64" s="188" t="str">
        <f t="shared" ca="1" si="29"/>
        <v/>
      </c>
      <c r="AE64" s="189" t="str">
        <f t="shared" ca="1" si="30"/>
        <v/>
      </c>
      <c r="AF64" s="189" t="str">
        <f t="shared" ca="1" si="30"/>
        <v/>
      </c>
      <c r="AG64" s="189" t="str">
        <f t="shared" ca="1" si="30"/>
        <v/>
      </c>
      <c r="AH64" s="189" t="str">
        <f t="shared" ca="1" si="30"/>
        <v/>
      </c>
      <c r="AI64" s="189" t="str">
        <f t="shared" ca="1" si="30"/>
        <v/>
      </c>
      <c r="AJ64" s="189" t="str">
        <f t="shared" ca="1" si="30"/>
        <v/>
      </c>
      <c r="AK64" s="189" t="str">
        <f t="shared" ca="1" si="30"/>
        <v/>
      </c>
      <c r="AL64" s="189" t="str">
        <f t="shared" ca="1" si="30"/>
        <v/>
      </c>
      <c r="AM64" s="189" t="str">
        <f t="shared" ca="1" si="30"/>
        <v/>
      </c>
      <c r="AN64" s="189" t="str">
        <f t="shared" ca="1" si="30"/>
        <v/>
      </c>
      <c r="AO64" s="189" t="str">
        <f t="shared" ca="1" si="30"/>
        <v/>
      </c>
      <c r="AP64" s="189" t="str">
        <f t="shared" ca="1" si="30"/>
        <v/>
      </c>
      <c r="AQ64" s="189" t="str">
        <f t="shared" ca="1" si="30"/>
        <v/>
      </c>
      <c r="AR64" s="189" t="str">
        <f t="shared" ca="1" si="30"/>
        <v/>
      </c>
      <c r="AS64" s="189" t="str">
        <f t="shared" ca="1" si="30"/>
        <v/>
      </c>
      <c r="AT64" s="190" t="str">
        <f t="shared" ca="1" si="31"/>
        <v/>
      </c>
      <c r="AU64" s="190" t="str">
        <f t="shared" ca="1" si="31"/>
        <v/>
      </c>
      <c r="AV64" s="190" t="str">
        <f t="shared" ca="1" si="31"/>
        <v/>
      </c>
      <c r="AW64" s="190" t="str">
        <f t="shared" ca="1" si="31"/>
        <v/>
      </c>
      <c r="AX64" s="190" t="str">
        <f t="shared" ca="1" si="31"/>
        <v/>
      </c>
      <c r="AY64" s="190" t="str">
        <f t="shared" ca="1" si="31"/>
        <v/>
      </c>
      <c r="AZ64" s="190" t="str">
        <f t="shared" ca="1" si="31"/>
        <v/>
      </c>
      <c r="BA64" s="190" t="str">
        <f t="shared" ca="1" si="31"/>
        <v/>
      </c>
      <c r="BB64" s="190" t="str">
        <f t="shared" ca="1" si="31"/>
        <v/>
      </c>
      <c r="BC64" s="190" t="str">
        <f t="shared" ca="1" si="31"/>
        <v/>
      </c>
      <c r="BD64" s="190" t="str">
        <f t="shared" ca="1" si="31"/>
        <v/>
      </c>
      <c r="BE64" s="190" t="str">
        <f t="shared" ca="1" si="31"/>
        <v/>
      </c>
      <c r="BF64" s="190" t="str">
        <f t="shared" ca="1" si="31"/>
        <v/>
      </c>
      <c r="BG64" s="190" t="str">
        <f t="shared" ca="1" si="31"/>
        <v/>
      </c>
      <c r="BH64" s="190" t="str">
        <f t="shared" ca="1" si="31"/>
        <v/>
      </c>
      <c r="BJ64" s="206">
        <v>23</v>
      </c>
      <c r="BK64" s="197">
        <f>Personnel!D43</f>
        <v>0</v>
      </c>
      <c r="BL64" s="198">
        <f>Personnel!E43</f>
        <v>0</v>
      </c>
      <c r="BM64" s="207">
        <f>Personnel!F43</f>
        <v>0</v>
      </c>
      <c r="BN64" s="214" t="str">
        <f t="shared" ca="1" si="11"/>
        <v/>
      </c>
      <c r="BO64" s="214" t="str">
        <f t="shared" ca="1" si="12"/>
        <v/>
      </c>
      <c r="BP64" s="214" t="str">
        <f t="shared" ca="1" si="13"/>
        <v/>
      </c>
      <c r="BQ64" s="214" t="str">
        <f t="shared" ca="1" si="14"/>
        <v/>
      </c>
      <c r="BR64" s="214" t="str">
        <f t="shared" ca="1" si="15"/>
        <v/>
      </c>
      <c r="BS64" s="214" t="str">
        <f t="shared" ca="1" si="16"/>
        <v/>
      </c>
      <c r="BT64" s="214" t="str">
        <f t="shared" ca="1" si="17"/>
        <v/>
      </c>
      <c r="BU64" s="214" t="str">
        <f t="shared" ca="1" si="18"/>
        <v/>
      </c>
      <c r="BV64" s="214" t="str">
        <f t="shared" ca="1" si="19"/>
        <v/>
      </c>
      <c r="BW64" s="214" t="str">
        <f t="shared" ca="1" si="20"/>
        <v/>
      </c>
      <c r="BX64" s="214" t="str">
        <f t="shared" ca="1" si="21"/>
        <v/>
      </c>
      <c r="BY64" s="214" t="str">
        <f t="shared" ca="1" si="22"/>
        <v/>
      </c>
      <c r="BZ64" s="214" t="str">
        <f t="shared" ca="1" si="23"/>
        <v/>
      </c>
      <c r="CA64" s="214" t="str">
        <f t="shared" ca="1" si="24"/>
        <v/>
      </c>
      <c r="CB64" s="764" t="str">
        <f t="shared" ca="1" si="25"/>
        <v/>
      </c>
      <c r="CC64" s="410">
        <f t="shared" ca="1" si="26"/>
        <v>0</v>
      </c>
      <c r="CD64" s="196" t="e">
        <f t="shared" ca="1" si="27"/>
        <v>#DIV/0!</v>
      </c>
      <c r="CE64" s="927" t="str">
        <f ca="1">IF(CC64=0,"",IF(CD64&gt;(BM64+$CE$41),Donnees!$C$5,IF(CD64&lt;(BM64-$CE$41),Donnees!$C$6,Donnees!$C$4)))</f>
        <v/>
      </c>
      <c r="CF64" s="473"/>
      <c r="CG64" s="533" t="str">
        <f ca="1">IF(CE64=Donnees!$C$5,Donnees!$B$50,IF(CE64=Donnees!$C$6,Donnees!$B$51,""))</f>
        <v/>
      </c>
      <c r="CH64" s="194"/>
      <c r="CJ64" s="104"/>
    </row>
    <row r="65" spans="1:88" ht="18.75" customHeight="1" x14ac:dyDescent="0.2">
      <c r="A65" s="187" t="str">
        <f t="shared" ca="1" si="28"/>
        <v/>
      </c>
      <c r="B65" s="187" t="str">
        <f t="shared" ca="1" si="28"/>
        <v/>
      </c>
      <c r="C65" s="187" t="str">
        <f t="shared" ca="1" si="28"/>
        <v/>
      </c>
      <c r="D65" s="187" t="str">
        <f t="shared" ca="1" si="28"/>
        <v/>
      </c>
      <c r="E65" s="187" t="str">
        <f t="shared" ca="1" si="28"/>
        <v/>
      </c>
      <c r="F65" s="187" t="str">
        <f t="shared" ca="1" si="28"/>
        <v/>
      </c>
      <c r="G65" s="187" t="str">
        <f t="shared" ca="1" si="28"/>
        <v/>
      </c>
      <c r="H65" s="187" t="str">
        <f t="shared" ca="1" si="28"/>
        <v/>
      </c>
      <c r="I65" s="187" t="str">
        <f t="shared" ca="1" si="28"/>
        <v/>
      </c>
      <c r="J65" s="187" t="str">
        <f t="shared" ca="1" si="28"/>
        <v/>
      </c>
      <c r="K65" s="187" t="str">
        <f t="shared" ca="1" si="28"/>
        <v/>
      </c>
      <c r="L65" s="187" t="str">
        <f t="shared" ca="1" si="28"/>
        <v/>
      </c>
      <c r="M65" s="187" t="str">
        <f t="shared" ca="1" si="28"/>
        <v/>
      </c>
      <c r="N65" s="187" t="str">
        <f t="shared" ca="1" si="28"/>
        <v/>
      </c>
      <c r="O65" s="187" t="str">
        <f t="shared" ca="1" si="28"/>
        <v/>
      </c>
      <c r="P65" s="188" t="str">
        <f t="shared" ca="1" si="29"/>
        <v/>
      </c>
      <c r="Q65" s="188" t="str">
        <f t="shared" ca="1" si="29"/>
        <v/>
      </c>
      <c r="R65" s="188" t="str">
        <f t="shared" ca="1" si="29"/>
        <v/>
      </c>
      <c r="S65" s="188" t="str">
        <f t="shared" ca="1" si="29"/>
        <v/>
      </c>
      <c r="T65" s="188" t="str">
        <f t="shared" ca="1" si="29"/>
        <v/>
      </c>
      <c r="U65" s="188" t="str">
        <f t="shared" ca="1" si="29"/>
        <v/>
      </c>
      <c r="V65" s="188" t="str">
        <f t="shared" ca="1" si="29"/>
        <v/>
      </c>
      <c r="W65" s="188" t="str">
        <f t="shared" ca="1" si="29"/>
        <v/>
      </c>
      <c r="X65" s="188" t="str">
        <f t="shared" ca="1" si="29"/>
        <v/>
      </c>
      <c r="Y65" s="188" t="str">
        <f t="shared" ca="1" si="29"/>
        <v/>
      </c>
      <c r="Z65" s="188" t="str">
        <f t="shared" ca="1" si="29"/>
        <v/>
      </c>
      <c r="AA65" s="188" t="str">
        <f t="shared" ca="1" si="29"/>
        <v/>
      </c>
      <c r="AB65" s="188" t="str">
        <f t="shared" ca="1" si="29"/>
        <v/>
      </c>
      <c r="AC65" s="188" t="str">
        <f t="shared" ca="1" si="29"/>
        <v/>
      </c>
      <c r="AD65" s="188" t="str">
        <f t="shared" ca="1" si="29"/>
        <v/>
      </c>
      <c r="AE65" s="189" t="str">
        <f t="shared" ca="1" si="30"/>
        <v/>
      </c>
      <c r="AF65" s="189" t="str">
        <f t="shared" ca="1" si="30"/>
        <v/>
      </c>
      <c r="AG65" s="189" t="str">
        <f t="shared" ca="1" si="30"/>
        <v/>
      </c>
      <c r="AH65" s="189" t="str">
        <f t="shared" ca="1" si="30"/>
        <v/>
      </c>
      <c r="AI65" s="189" t="str">
        <f t="shared" ca="1" si="30"/>
        <v/>
      </c>
      <c r="AJ65" s="189" t="str">
        <f t="shared" ca="1" si="30"/>
        <v/>
      </c>
      <c r="AK65" s="189" t="str">
        <f t="shared" ca="1" si="30"/>
        <v/>
      </c>
      <c r="AL65" s="189" t="str">
        <f t="shared" ca="1" si="30"/>
        <v/>
      </c>
      <c r="AM65" s="189" t="str">
        <f t="shared" ca="1" si="30"/>
        <v/>
      </c>
      <c r="AN65" s="189" t="str">
        <f t="shared" ca="1" si="30"/>
        <v/>
      </c>
      <c r="AO65" s="189" t="str">
        <f t="shared" ca="1" si="30"/>
        <v/>
      </c>
      <c r="AP65" s="189" t="str">
        <f t="shared" ca="1" si="30"/>
        <v/>
      </c>
      <c r="AQ65" s="189" t="str">
        <f t="shared" ca="1" si="30"/>
        <v/>
      </c>
      <c r="AR65" s="189" t="str">
        <f t="shared" ca="1" si="30"/>
        <v/>
      </c>
      <c r="AS65" s="189" t="str">
        <f t="shared" ca="1" si="30"/>
        <v/>
      </c>
      <c r="AT65" s="190" t="str">
        <f t="shared" ca="1" si="31"/>
        <v/>
      </c>
      <c r="AU65" s="190" t="str">
        <f t="shared" ca="1" si="31"/>
        <v/>
      </c>
      <c r="AV65" s="190" t="str">
        <f t="shared" ca="1" si="31"/>
        <v/>
      </c>
      <c r="AW65" s="190" t="str">
        <f t="shared" ca="1" si="31"/>
        <v/>
      </c>
      <c r="AX65" s="190" t="str">
        <f t="shared" ca="1" si="31"/>
        <v/>
      </c>
      <c r="AY65" s="190" t="str">
        <f t="shared" ca="1" si="31"/>
        <v/>
      </c>
      <c r="AZ65" s="190" t="str">
        <f t="shared" ca="1" si="31"/>
        <v/>
      </c>
      <c r="BA65" s="190" t="str">
        <f t="shared" ca="1" si="31"/>
        <v/>
      </c>
      <c r="BB65" s="190" t="str">
        <f t="shared" ca="1" si="31"/>
        <v/>
      </c>
      <c r="BC65" s="190" t="str">
        <f t="shared" ca="1" si="31"/>
        <v/>
      </c>
      <c r="BD65" s="190" t="str">
        <f t="shared" ca="1" si="31"/>
        <v/>
      </c>
      <c r="BE65" s="190" t="str">
        <f t="shared" ca="1" si="31"/>
        <v/>
      </c>
      <c r="BF65" s="190" t="str">
        <f t="shared" ca="1" si="31"/>
        <v/>
      </c>
      <c r="BG65" s="190" t="str">
        <f t="shared" ca="1" si="31"/>
        <v/>
      </c>
      <c r="BH65" s="190" t="str">
        <f t="shared" ca="1" si="31"/>
        <v/>
      </c>
      <c r="BJ65" s="206">
        <v>24</v>
      </c>
      <c r="BK65" s="197">
        <f>Personnel!D44</f>
        <v>0</v>
      </c>
      <c r="BL65" s="198">
        <f>Personnel!E44</f>
        <v>0</v>
      </c>
      <c r="BM65" s="207">
        <f>Personnel!F44</f>
        <v>0</v>
      </c>
      <c r="BN65" s="214" t="str">
        <f t="shared" ca="1" si="11"/>
        <v/>
      </c>
      <c r="BO65" s="214" t="str">
        <f t="shared" ca="1" si="12"/>
        <v/>
      </c>
      <c r="BP65" s="214" t="str">
        <f t="shared" ca="1" si="13"/>
        <v/>
      </c>
      <c r="BQ65" s="214" t="str">
        <f t="shared" ca="1" si="14"/>
        <v/>
      </c>
      <c r="BR65" s="214" t="str">
        <f t="shared" ca="1" si="15"/>
        <v/>
      </c>
      <c r="BS65" s="214" t="str">
        <f t="shared" ca="1" si="16"/>
        <v/>
      </c>
      <c r="BT65" s="214" t="str">
        <f t="shared" ca="1" si="17"/>
        <v/>
      </c>
      <c r="BU65" s="214" t="str">
        <f t="shared" ca="1" si="18"/>
        <v/>
      </c>
      <c r="BV65" s="214" t="str">
        <f t="shared" ca="1" si="19"/>
        <v/>
      </c>
      <c r="BW65" s="214" t="str">
        <f t="shared" ca="1" si="20"/>
        <v/>
      </c>
      <c r="BX65" s="214" t="str">
        <f t="shared" ca="1" si="21"/>
        <v/>
      </c>
      <c r="BY65" s="214" t="str">
        <f t="shared" ca="1" si="22"/>
        <v/>
      </c>
      <c r="BZ65" s="214" t="str">
        <f t="shared" ca="1" si="23"/>
        <v/>
      </c>
      <c r="CA65" s="214" t="str">
        <f t="shared" ca="1" si="24"/>
        <v/>
      </c>
      <c r="CB65" s="764" t="str">
        <f t="shared" ca="1" si="25"/>
        <v/>
      </c>
      <c r="CC65" s="410">
        <f t="shared" ca="1" si="26"/>
        <v>0</v>
      </c>
      <c r="CD65" s="196" t="e">
        <f t="shared" ca="1" si="27"/>
        <v>#DIV/0!</v>
      </c>
      <c r="CE65" s="927" t="str">
        <f ca="1">IF(CC65=0,"",IF(CD65&gt;(BM65+$CE$41),Donnees!$C$5,IF(CD65&lt;(BM65-$CE$41),Donnees!$C$6,Donnees!$C$4)))</f>
        <v/>
      </c>
      <c r="CF65" s="473"/>
      <c r="CG65" s="533" t="str">
        <f ca="1">IF(CE65=Donnees!$C$5,Donnees!$B$50,IF(CE65=Donnees!$C$6,Donnees!$B$51,""))</f>
        <v/>
      </c>
      <c r="CH65" s="194"/>
      <c r="CJ65" s="104"/>
    </row>
    <row r="66" spans="1:88" ht="18.75" customHeight="1" thickBot="1" x14ac:dyDescent="0.25">
      <c r="A66" s="187" t="str">
        <f t="shared" ca="1" si="28"/>
        <v/>
      </c>
      <c r="B66" s="187" t="str">
        <f t="shared" ca="1" si="28"/>
        <v/>
      </c>
      <c r="C66" s="187" t="str">
        <f t="shared" ca="1" si="28"/>
        <v/>
      </c>
      <c r="D66" s="187" t="str">
        <f t="shared" ca="1" si="28"/>
        <v/>
      </c>
      <c r="E66" s="187" t="str">
        <f t="shared" ca="1" si="28"/>
        <v/>
      </c>
      <c r="F66" s="187" t="str">
        <f t="shared" ca="1" si="28"/>
        <v/>
      </c>
      <c r="G66" s="187" t="str">
        <f t="shared" ca="1" si="28"/>
        <v/>
      </c>
      <c r="H66" s="187" t="str">
        <f t="shared" ca="1" si="28"/>
        <v/>
      </c>
      <c r="I66" s="187" t="str">
        <f t="shared" ca="1" si="28"/>
        <v/>
      </c>
      <c r="J66" s="187" t="str">
        <f t="shared" ca="1" si="28"/>
        <v/>
      </c>
      <c r="K66" s="187" t="str">
        <f t="shared" ca="1" si="28"/>
        <v/>
      </c>
      <c r="L66" s="187" t="str">
        <f t="shared" ca="1" si="28"/>
        <v/>
      </c>
      <c r="M66" s="187" t="str">
        <f t="shared" ca="1" si="28"/>
        <v/>
      </c>
      <c r="N66" s="187" t="str">
        <f t="shared" ca="1" si="28"/>
        <v/>
      </c>
      <c r="O66" s="187" t="str">
        <f t="shared" ca="1" si="28"/>
        <v/>
      </c>
      <c r="P66" s="188" t="str">
        <f t="shared" ca="1" si="29"/>
        <v/>
      </c>
      <c r="Q66" s="188" t="str">
        <f t="shared" ca="1" si="29"/>
        <v/>
      </c>
      <c r="R66" s="188" t="str">
        <f t="shared" ca="1" si="29"/>
        <v/>
      </c>
      <c r="S66" s="188" t="str">
        <f t="shared" ca="1" si="29"/>
        <v/>
      </c>
      <c r="T66" s="188" t="str">
        <f t="shared" ca="1" si="29"/>
        <v/>
      </c>
      <c r="U66" s="188" t="str">
        <f t="shared" ca="1" si="29"/>
        <v/>
      </c>
      <c r="V66" s="188" t="str">
        <f t="shared" ca="1" si="29"/>
        <v/>
      </c>
      <c r="W66" s="188" t="str">
        <f t="shared" ca="1" si="29"/>
        <v/>
      </c>
      <c r="X66" s="188" t="str">
        <f t="shared" ca="1" si="29"/>
        <v/>
      </c>
      <c r="Y66" s="188" t="str">
        <f t="shared" ca="1" si="29"/>
        <v/>
      </c>
      <c r="Z66" s="188" t="str">
        <f t="shared" ca="1" si="29"/>
        <v/>
      </c>
      <c r="AA66" s="188" t="str">
        <f t="shared" ca="1" si="29"/>
        <v/>
      </c>
      <c r="AB66" s="188" t="str">
        <f t="shared" ca="1" si="29"/>
        <v/>
      </c>
      <c r="AC66" s="188" t="str">
        <f t="shared" ca="1" si="29"/>
        <v/>
      </c>
      <c r="AD66" s="188" t="str">
        <f t="shared" ca="1" si="29"/>
        <v/>
      </c>
      <c r="AE66" s="189" t="str">
        <f t="shared" ca="1" si="30"/>
        <v/>
      </c>
      <c r="AF66" s="189" t="str">
        <f t="shared" ca="1" si="30"/>
        <v/>
      </c>
      <c r="AG66" s="189" t="str">
        <f t="shared" ca="1" si="30"/>
        <v/>
      </c>
      <c r="AH66" s="189" t="str">
        <f t="shared" ca="1" si="30"/>
        <v/>
      </c>
      <c r="AI66" s="189" t="str">
        <f t="shared" ca="1" si="30"/>
        <v/>
      </c>
      <c r="AJ66" s="189" t="str">
        <f t="shared" ca="1" si="30"/>
        <v/>
      </c>
      <c r="AK66" s="189" t="str">
        <f t="shared" ca="1" si="30"/>
        <v/>
      </c>
      <c r="AL66" s="189" t="str">
        <f t="shared" ca="1" si="30"/>
        <v/>
      </c>
      <c r="AM66" s="189" t="str">
        <f t="shared" ca="1" si="30"/>
        <v/>
      </c>
      <c r="AN66" s="189" t="str">
        <f t="shared" ca="1" si="30"/>
        <v/>
      </c>
      <c r="AO66" s="189" t="str">
        <f t="shared" ca="1" si="30"/>
        <v/>
      </c>
      <c r="AP66" s="189" t="str">
        <f t="shared" ca="1" si="30"/>
        <v/>
      </c>
      <c r="AQ66" s="189" t="str">
        <f t="shared" ca="1" si="30"/>
        <v/>
      </c>
      <c r="AR66" s="189" t="str">
        <f t="shared" ca="1" si="30"/>
        <v/>
      </c>
      <c r="AS66" s="189" t="str">
        <f t="shared" ca="1" si="30"/>
        <v/>
      </c>
      <c r="AT66" s="190" t="str">
        <f t="shared" ca="1" si="31"/>
        <v/>
      </c>
      <c r="AU66" s="190" t="str">
        <f t="shared" ca="1" si="31"/>
        <v/>
      </c>
      <c r="AV66" s="190" t="str">
        <f t="shared" ca="1" si="31"/>
        <v/>
      </c>
      <c r="AW66" s="190" t="str">
        <f t="shared" ca="1" si="31"/>
        <v/>
      </c>
      <c r="AX66" s="190" t="str">
        <f t="shared" ca="1" si="31"/>
        <v/>
      </c>
      <c r="AY66" s="190" t="str">
        <f t="shared" ca="1" si="31"/>
        <v/>
      </c>
      <c r="AZ66" s="190" t="str">
        <f t="shared" ca="1" si="31"/>
        <v/>
      </c>
      <c r="BA66" s="190" t="str">
        <f t="shared" ca="1" si="31"/>
        <v/>
      </c>
      <c r="BB66" s="190" t="str">
        <f t="shared" ca="1" si="31"/>
        <v/>
      </c>
      <c r="BC66" s="190" t="str">
        <f t="shared" ca="1" si="31"/>
        <v/>
      </c>
      <c r="BD66" s="190" t="str">
        <f t="shared" ca="1" si="31"/>
        <v/>
      </c>
      <c r="BE66" s="190" t="str">
        <f t="shared" ca="1" si="31"/>
        <v/>
      </c>
      <c r="BF66" s="190" t="str">
        <f t="shared" ca="1" si="31"/>
        <v/>
      </c>
      <c r="BG66" s="190" t="str">
        <f t="shared" ca="1" si="31"/>
        <v/>
      </c>
      <c r="BH66" s="190" t="str">
        <f t="shared" ca="1" si="31"/>
        <v/>
      </c>
      <c r="BJ66" s="208">
        <v>25</v>
      </c>
      <c r="BK66" s="209">
        <f>Personnel!D45</f>
        <v>0</v>
      </c>
      <c r="BL66" s="210">
        <f>Personnel!E45</f>
        <v>0</v>
      </c>
      <c r="BM66" s="211">
        <f>Personnel!F45</f>
        <v>0</v>
      </c>
      <c r="BN66" s="216" t="str">
        <f t="shared" ca="1" si="11"/>
        <v/>
      </c>
      <c r="BO66" s="216" t="str">
        <f t="shared" ca="1" si="12"/>
        <v/>
      </c>
      <c r="BP66" s="216" t="str">
        <f t="shared" ca="1" si="13"/>
        <v/>
      </c>
      <c r="BQ66" s="216" t="str">
        <f t="shared" ca="1" si="14"/>
        <v/>
      </c>
      <c r="BR66" s="216" t="str">
        <f t="shared" ca="1" si="15"/>
        <v/>
      </c>
      <c r="BS66" s="216" t="str">
        <f t="shared" ca="1" si="16"/>
        <v/>
      </c>
      <c r="BT66" s="216" t="str">
        <f t="shared" ca="1" si="17"/>
        <v/>
      </c>
      <c r="BU66" s="216" t="str">
        <f t="shared" ca="1" si="18"/>
        <v/>
      </c>
      <c r="BV66" s="216" t="str">
        <f t="shared" ca="1" si="19"/>
        <v/>
      </c>
      <c r="BW66" s="216" t="str">
        <f t="shared" ca="1" si="20"/>
        <v/>
      </c>
      <c r="BX66" s="216" t="str">
        <f t="shared" ca="1" si="21"/>
        <v/>
      </c>
      <c r="BY66" s="216" t="str">
        <f t="shared" ca="1" si="22"/>
        <v/>
      </c>
      <c r="BZ66" s="216" t="str">
        <f t="shared" ca="1" si="23"/>
        <v/>
      </c>
      <c r="CA66" s="216" t="str">
        <f t="shared" ca="1" si="24"/>
        <v/>
      </c>
      <c r="CB66" s="765" t="str">
        <f t="shared" ca="1" si="25"/>
        <v/>
      </c>
      <c r="CC66" s="411">
        <f t="shared" ca="1" si="26"/>
        <v>0</v>
      </c>
      <c r="CD66" s="218" t="e">
        <f t="shared" ca="1" si="27"/>
        <v>#DIV/0!</v>
      </c>
      <c r="CE66" s="930" t="str">
        <f ca="1">IF(CC66=0,"",IF(CD66&gt;(BM66+$CE$41),Donnees!$C$5,IF(CD66&lt;(BM66-$CE$41),Donnees!$C$6,Donnees!$C$4)))</f>
        <v/>
      </c>
      <c r="CF66" s="473"/>
      <c r="CG66" s="533" t="str">
        <f ca="1">IF(CE66=Donnees!$C$5,Donnees!$B$50,IF(CE66=Donnees!$C$6,Donnees!$B$51,""))</f>
        <v/>
      </c>
      <c r="CH66" s="194"/>
      <c r="CJ66" s="104"/>
    </row>
    <row r="67" spans="1:88" ht="18.75" customHeight="1" x14ac:dyDescent="0.2">
      <c r="A67" s="187" t="str">
        <f t="shared" ref="A67:O83" ca="1" si="32">IF(ISERROR(VLOOKUP($BK67,INDIRECT("'"&amp;A$40&amp;"'!$P$34:$AT$53"),$A$38,FALSE)),"",VLOOKUP($BK67,INDIRECT("'"&amp;A$40&amp;"'!$P$34:$AT$53"),$A$38,FALSE))</f>
        <v/>
      </c>
      <c r="B67" s="187" t="str">
        <f t="shared" ca="1" si="32"/>
        <v/>
      </c>
      <c r="C67" s="187" t="str">
        <f t="shared" ca="1" si="32"/>
        <v/>
      </c>
      <c r="D67" s="187" t="str">
        <f t="shared" ca="1" si="32"/>
        <v/>
      </c>
      <c r="E67" s="187" t="str">
        <f t="shared" ca="1" si="32"/>
        <v/>
      </c>
      <c r="F67" s="187" t="str">
        <f t="shared" ca="1" si="32"/>
        <v/>
      </c>
      <c r="G67" s="187" t="str">
        <f t="shared" ca="1" si="32"/>
        <v/>
      </c>
      <c r="H67" s="187" t="str">
        <f t="shared" ca="1" si="32"/>
        <v/>
      </c>
      <c r="I67" s="187" t="str">
        <f t="shared" ca="1" si="32"/>
        <v/>
      </c>
      <c r="J67" s="187" t="str">
        <f t="shared" ca="1" si="32"/>
        <v/>
      </c>
      <c r="K67" s="187" t="str">
        <f t="shared" ca="1" si="32"/>
        <v/>
      </c>
      <c r="L67" s="187" t="str">
        <f t="shared" ca="1" si="32"/>
        <v/>
      </c>
      <c r="M67" s="187" t="str">
        <f t="shared" ca="1" si="32"/>
        <v/>
      </c>
      <c r="N67" s="187" t="str">
        <f t="shared" ca="1" si="32"/>
        <v/>
      </c>
      <c r="O67" s="187" t="str">
        <f t="shared" ca="1" si="32"/>
        <v/>
      </c>
      <c r="P67" s="188" t="str">
        <f t="shared" ref="P67:AD83" ca="1" si="33">IF(ISERROR(VLOOKUP($BK67,INDIRECT("'"&amp;P$40&amp;"'!$P$34:$AT$53"),$P$38,FALSE)),"",VLOOKUP($BK67,INDIRECT("'"&amp;P$40&amp;"'!$P$34:$AT$53"),$P$38,FALSE))</f>
        <v/>
      </c>
      <c r="Q67" s="188" t="str">
        <f t="shared" ca="1" si="33"/>
        <v/>
      </c>
      <c r="R67" s="188" t="str">
        <f t="shared" ca="1" si="33"/>
        <v/>
      </c>
      <c r="S67" s="188" t="str">
        <f t="shared" ca="1" si="33"/>
        <v/>
      </c>
      <c r="T67" s="188" t="str">
        <f t="shared" ca="1" si="33"/>
        <v/>
      </c>
      <c r="U67" s="188" t="str">
        <f t="shared" ca="1" si="33"/>
        <v/>
      </c>
      <c r="V67" s="188" t="str">
        <f t="shared" ca="1" si="33"/>
        <v/>
      </c>
      <c r="W67" s="188" t="str">
        <f t="shared" ca="1" si="33"/>
        <v/>
      </c>
      <c r="X67" s="188" t="str">
        <f t="shared" ca="1" si="33"/>
        <v/>
      </c>
      <c r="Y67" s="188" t="str">
        <f t="shared" ca="1" si="33"/>
        <v/>
      </c>
      <c r="Z67" s="188" t="str">
        <f t="shared" ca="1" si="33"/>
        <v/>
      </c>
      <c r="AA67" s="188" t="str">
        <f t="shared" ca="1" si="33"/>
        <v/>
      </c>
      <c r="AB67" s="188" t="str">
        <f t="shared" ca="1" si="33"/>
        <v/>
      </c>
      <c r="AC67" s="188" t="str">
        <f t="shared" ca="1" si="33"/>
        <v/>
      </c>
      <c r="AD67" s="188" t="str">
        <f t="shared" ca="1" si="33"/>
        <v/>
      </c>
      <c r="AE67" s="189" t="str">
        <f t="shared" ref="AE67:AS83" ca="1" si="34">IF(ISERROR(VLOOKUP($BK67,INDIRECT("'"&amp;AE$40&amp;"'!$P$34:$AT$53"),$AE$38,FALSE)),"",VLOOKUP($BK67,INDIRECT("'"&amp;AE$40&amp;"'!$P$34:$AT$53"),$AE$38,FALSE))</f>
        <v/>
      </c>
      <c r="AF67" s="189" t="str">
        <f t="shared" ca="1" si="34"/>
        <v/>
      </c>
      <c r="AG67" s="189" t="str">
        <f t="shared" ca="1" si="34"/>
        <v/>
      </c>
      <c r="AH67" s="189" t="str">
        <f t="shared" ca="1" si="34"/>
        <v/>
      </c>
      <c r="AI67" s="189" t="str">
        <f t="shared" ca="1" si="34"/>
        <v/>
      </c>
      <c r="AJ67" s="189" t="str">
        <f t="shared" ca="1" si="34"/>
        <v/>
      </c>
      <c r="AK67" s="189" t="str">
        <f t="shared" ca="1" si="34"/>
        <v/>
      </c>
      <c r="AL67" s="189" t="str">
        <f t="shared" ca="1" si="34"/>
        <v/>
      </c>
      <c r="AM67" s="189" t="str">
        <f t="shared" ca="1" si="34"/>
        <v/>
      </c>
      <c r="AN67" s="189" t="str">
        <f t="shared" ca="1" si="34"/>
        <v/>
      </c>
      <c r="AO67" s="189" t="str">
        <f t="shared" ca="1" si="34"/>
        <v/>
      </c>
      <c r="AP67" s="189" t="str">
        <f t="shared" ca="1" si="34"/>
        <v/>
      </c>
      <c r="AQ67" s="189" t="str">
        <f t="shared" ca="1" si="34"/>
        <v/>
      </c>
      <c r="AR67" s="189" t="str">
        <f t="shared" ca="1" si="34"/>
        <v/>
      </c>
      <c r="AS67" s="189" t="str">
        <f t="shared" ca="1" si="34"/>
        <v/>
      </c>
      <c r="AT67" s="190" t="str">
        <f t="shared" ref="AT67:BH83" ca="1" si="35">IF(ISERROR(VLOOKUP($BK67,INDIRECT("'"&amp;AT$40&amp;"'!$P$34:$AT$53"),$AT$38,FALSE)),"",VLOOKUP($BK67,INDIRECT("'"&amp;AT$40&amp;"'!$P$34:$AT$53"),$AT$38,FALSE))</f>
        <v/>
      </c>
      <c r="AU67" s="190" t="str">
        <f t="shared" ca="1" si="35"/>
        <v/>
      </c>
      <c r="AV67" s="190" t="str">
        <f t="shared" ca="1" si="35"/>
        <v/>
      </c>
      <c r="AW67" s="190" t="str">
        <f t="shared" ca="1" si="35"/>
        <v/>
      </c>
      <c r="AX67" s="190" t="str">
        <f t="shared" ca="1" si="35"/>
        <v/>
      </c>
      <c r="AY67" s="190" t="str">
        <f t="shared" ca="1" si="35"/>
        <v/>
      </c>
      <c r="AZ67" s="190" t="str">
        <f t="shared" ca="1" si="35"/>
        <v/>
      </c>
      <c r="BA67" s="190" t="str">
        <f t="shared" ca="1" si="35"/>
        <v/>
      </c>
      <c r="BB67" s="190" t="str">
        <f t="shared" ca="1" si="35"/>
        <v/>
      </c>
      <c r="BC67" s="190" t="str">
        <f t="shared" ca="1" si="35"/>
        <v/>
      </c>
      <c r="BD67" s="190" t="str">
        <f t="shared" ca="1" si="35"/>
        <v/>
      </c>
      <c r="BE67" s="190" t="str">
        <f t="shared" ca="1" si="35"/>
        <v/>
      </c>
      <c r="BF67" s="190" t="str">
        <f t="shared" ca="1" si="35"/>
        <v/>
      </c>
      <c r="BG67" s="190" t="str">
        <f t="shared" ca="1" si="35"/>
        <v/>
      </c>
      <c r="BH67" s="190" t="str">
        <f t="shared" ca="1" si="35"/>
        <v/>
      </c>
      <c r="BJ67" s="202">
        <v>26</v>
      </c>
      <c r="BK67" s="203">
        <f>Personnel!D46</f>
        <v>0</v>
      </c>
      <c r="BL67" s="204">
        <f>Personnel!E46</f>
        <v>0</v>
      </c>
      <c r="BM67" s="205">
        <f>Personnel!F46</f>
        <v>0</v>
      </c>
      <c r="BN67" s="212" t="str">
        <f t="shared" ca="1" si="11"/>
        <v/>
      </c>
      <c r="BO67" s="212" t="str">
        <f t="shared" ca="1" si="12"/>
        <v/>
      </c>
      <c r="BP67" s="212" t="str">
        <f t="shared" ca="1" si="13"/>
        <v/>
      </c>
      <c r="BQ67" s="212" t="str">
        <f t="shared" ca="1" si="14"/>
        <v/>
      </c>
      <c r="BR67" s="212" t="str">
        <f t="shared" ca="1" si="15"/>
        <v/>
      </c>
      <c r="BS67" s="212" t="str">
        <f t="shared" ca="1" si="16"/>
        <v/>
      </c>
      <c r="BT67" s="212" t="str">
        <f t="shared" ca="1" si="17"/>
        <v/>
      </c>
      <c r="BU67" s="212" t="str">
        <f t="shared" ca="1" si="18"/>
        <v/>
      </c>
      <c r="BV67" s="212" t="str">
        <f t="shared" ca="1" si="19"/>
        <v/>
      </c>
      <c r="BW67" s="212" t="str">
        <f t="shared" ca="1" si="20"/>
        <v/>
      </c>
      <c r="BX67" s="212" t="str">
        <f t="shared" ca="1" si="21"/>
        <v/>
      </c>
      <c r="BY67" s="212" t="str">
        <f t="shared" ca="1" si="22"/>
        <v/>
      </c>
      <c r="BZ67" s="212" t="str">
        <f t="shared" ca="1" si="23"/>
        <v/>
      </c>
      <c r="CA67" s="212" t="str">
        <f t="shared" ca="1" si="24"/>
        <v/>
      </c>
      <c r="CB67" s="763" t="str">
        <f t="shared" ca="1" si="25"/>
        <v/>
      </c>
      <c r="CC67" s="497">
        <f t="shared" ca="1" si="26"/>
        <v>0</v>
      </c>
      <c r="CD67" s="498" t="e">
        <f t="shared" ca="1" si="27"/>
        <v>#DIV/0!</v>
      </c>
      <c r="CE67" s="928" t="str">
        <f ca="1">IF(CC67=0,"",IF(CD67&gt;(BM67+$CE$41),Donnees!$C$5,IF(CD67&lt;(BM67-$CE$41),Donnees!$C$6,Donnees!$C$4)))</f>
        <v/>
      </c>
      <c r="CF67" s="473"/>
      <c r="CG67" s="533" t="str">
        <f ca="1">IF(CE67=Donnees!$C$5,Donnees!$B$50,IF(CE67=Donnees!$C$6,Donnees!$B$51,""))</f>
        <v/>
      </c>
      <c r="CH67" s="194"/>
      <c r="CJ67" s="104"/>
    </row>
    <row r="68" spans="1:88" ht="18.75" customHeight="1" x14ac:dyDescent="0.2">
      <c r="A68" s="187" t="str">
        <f t="shared" ca="1" si="32"/>
        <v/>
      </c>
      <c r="B68" s="187" t="str">
        <f t="shared" ca="1" si="32"/>
        <v/>
      </c>
      <c r="C68" s="187" t="str">
        <f t="shared" ca="1" si="32"/>
        <v/>
      </c>
      <c r="D68" s="187" t="str">
        <f t="shared" ca="1" si="32"/>
        <v/>
      </c>
      <c r="E68" s="187" t="str">
        <f t="shared" ca="1" si="32"/>
        <v/>
      </c>
      <c r="F68" s="187" t="str">
        <f t="shared" ca="1" si="32"/>
        <v/>
      </c>
      <c r="G68" s="187" t="str">
        <f t="shared" ca="1" si="32"/>
        <v/>
      </c>
      <c r="H68" s="187" t="str">
        <f t="shared" ca="1" si="32"/>
        <v/>
      </c>
      <c r="I68" s="187" t="str">
        <f t="shared" ca="1" si="32"/>
        <v/>
      </c>
      <c r="J68" s="187" t="str">
        <f t="shared" ca="1" si="32"/>
        <v/>
      </c>
      <c r="K68" s="187" t="str">
        <f t="shared" ca="1" si="32"/>
        <v/>
      </c>
      <c r="L68" s="187" t="str">
        <f t="shared" ca="1" si="32"/>
        <v/>
      </c>
      <c r="M68" s="187" t="str">
        <f t="shared" ca="1" si="32"/>
        <v/>
      </c>
      <c r="N68" s="187" t="str">
        <f t="shared" ca="1" si="32"/>
        <v/>
      </c>
      <c r="O68" s="187" t="str">
        <f t="shared" ca="1" si="32"/>
        <v/>
      </c>
      <c r="P68" s="188" t="str">
        <f t="shared" ca="1" si="33"/>
        <v/>
      </c>
      <c r="Q68" s="188" t="str">
        <f t="shared" ca="1" si="33"/>
        <v/>
      </c>
      <c r="R68" s="188" t="str">
        <f t="shared" ca="1" si="33"/>
        <v/>
      </c>
      <c r="S68" s="188" t="str">
        <f t="shared" ca="1" si="33"/>
        <v/>
      </c>
      <c r="T68" s="188" t="str">
        <f t="shared" ca="1" si="33"/>
        <v/>
      </c>
      <c r="U68" s="188" t="str">
        <f t="shared" ca="1" si="33"/>
        <v/>
      </c>
      <c r="V68" s="188" t="str">
        <f t="shared" ca="1" si="33"/>
        <v/>
      </c>
      <c r="W68" s="188" t="str">
        <f t="shared" ca="1" si="33"/>
        <v/>
      </c>
      <c r="X68" s="188" t="str">
        <f t="shared" ca="1" si="33"/>
        <v/>
      </c>
      <c r="Y68" s="188" t="str">
        <f t="shared" ca="1" si="33"/>
        <v/>
      </c>
      <c r="Z68" s="188" t="str">
        <f t="shared" ca="1" si="33"/>
        <v/>
      </c>
      <c r="AA68" s="188" t="str">
        <f t="shared" ca="1" si="33"/>
        <v/>
      </c>
      <c r="AB68" s="188" t="str">
        <f t="shared" ca="1" si="33"/>
        <v/>
      </c>
      <c r="AC68" s="188" t="str">
        <f t="shared" ca="1" si="33"/>
        <v/>
      </c>
      <c r="AD68" s="188" t="str">
        <f t="shared" ca="1" si="33"/>
        <v/>
      </c>
      <c r="AE68" s="189" t="str">
        <f t="shared" ca="1" si="34"/>
        <v/>
      </c>
      <c r="AF68" s="189" t="str">
        <f t="shared" ca="1" si="34"/>
        <v/>
      </c>
      <c r="AG68" s="189" t="str">
        <f t="shared" ca="1" si="34"/>
        <v/>
      </c>
      <c r="AH68" s="189" t="str">
        <f t="shared" ca="1" si="34"/>
        <v/>
      </c>
      <c r="AI68" s="189" t="str">
        <f t="shared" ca="1" si="34"/>
        <v/>
      </c>
      <c r="AJ68" s="189" t="str">
        <f t="shared" ca="1" si="34"/>
        <v/>
      </c>
      <c r="AK68" s="189" t="str">
        <f t="shared" ca="1" si="34"/>
        <v/>
      </c>
      <c r="AL68" s="189" t="str">
        <f t="shared" ca="1" si="34"/>
        <v/>
      </c>
      <c r="AM68" s="189" t="str">
        <f t="shared" ca="1" si="34"/>
        <v/>
      </c>
      <c r="AN68" s="189" t="str">
        <f t="shared" ca="1" si="34"/>
        <v/>
      </c>
      <c r="AO68" s="189" t="str">
        <f t="shared" ca="1" si="34"/>
        <v/>
      </c>
      <c r="AP68" s="189" t="str">
        <f t="shared" ca="1" si="34"/>
        <v/>
      </c>
      <c r="AQ68" s="189" t="str">
        <f t="shared" ca="1" si="34"/>
        <v/>
      </c>
      <c r="AR68" s="189" t="str">
        <f t="shared" ca="1" si="34"/>
        <v/>
      </c>
      <c r="AS68" s="189" t="str">
        <f t="shared" ca="1" si="34"/>
        <v/>
      </c>
      <c r="AT68" s="190" t="str">
        <f t="shared" ca="1" si="35"/>
        <v/>
      </c>
      <c r="AU68" s="190" t="str">
        <f t="shared" ca="1" si="35"/>
        <v/>
      </c>
      <c r="AV68" s="190" t="str">
        <f t="shared" ca="1" si="35"/>
        <v/>
      </c>
      <c r="AW68" s="190" t="str">
        <f t="shared" ca="1" si="35"/>
        <v/>
      </c>
      <c r="AX68" s="190" t="str">
        <f t="shared" ca="1" si="35"/>
        <v/>
      </c>
      <c r="AY68" s="190" t="str">
        <f t="shared" ca="1" si="35"/>
        <v/>
      </c>
      <c r="AZ68" s="190" t="str">
        <f t="shared" ca="1" si="35"/>
        <v/>
      </c>
      <c r="BA68" s="190" t="str">
        <f t="shared" ca="1" si="35"/>
        <v/>
      </c>
      <c r="BB68" s="190" t="str">
        <f t="shared" ca="1" si="35"/>
        <v/>
      </c>
      <c r="BC68" s="190" t="str">
        <f t="shared" ca="1" si="35"/>
        <v/>
      </c>
      <c r="BD68" s="190" t="str">
        <f t="shared" ca="1" si="35"/>
        <v/>
      </c>
      <c r="BE68" s="190" t="str">
        <f t="shared" ca="1" si="35"/>
        <v/>
      </c>
      <c r="BF68" s="190" t="str">
        <f t="shared" ca="1" si="35"/>
        <v/>
      </c>
      <c r="BG68" s="190" t="str">
        <f t="shared" ca="1" si="35"/>
        <v/>
      </c>
      <c r="BH68" s="190" t="str">
        <f t="shared" ca="1" si="35"/>
        <v/>
      </c>
      <c r="BJ68" s="206">
        <v>27</v>
      </c>
      <c r="BK68" s="197">
        <f>Personnel!D47</f>
        <v>0</v>
      </c>
      <c r="BL68" s="198">
        <f>Personnel!E47</f>
        <v>0</v>
      </c>
      <c r="BM68" s="207">
        <f>Personnel!F47</f>
        <v>0</v>
      </c>
      <c r="BN68" s="214" t="str">
        <f t="shared" ca="1" si="11"/>
        <v/>
      </c>
      <c r="BO68" s="214" t="str">
        <f t="shared" ca="1" si="12"/>
        <v/>
      </c>
      <c r="BP68" s="214" t="str">
        <f t="shared" ca="1" si="13"/>
        <v/>
      </c>
      <c r="BQ68" s="214" t="str">
        <f t="shared" ca="1" si="14"/>
        <v/>
      </c>
      <c r="BR68" s="214" t="str">
        <f t="shared" ca="1" si="15"/>
        <v/>
      </c>
      <c r="BS68" s="214" t="str">
        <f t="shared" ca="1" si="16"/>
        <v/>
      </c>
      <c r="BT68" s="214" t="str">
        <f t="shared" ca="1" si="17"/>
        <v/>
      </c>
      <c r="BU68" s="214" t="str">
        <f t="shared" ca="1" si="18"/>
        <v/>
      </c>
      <c r="BV68" s="214" t="str">
        <f t="shared" ca="1" si="19"/>
        <v/>
      </c>
      <c r="BW68" s="214" t="str">
        <f t="shared" ca="1" si="20"/>
        <v/>
      </c>
      <c r="BX68" s="214" t="str">
        <f t="shared" ca="1" si="21"/>
        <v/>
      </c>
      <c r="BY68" s="214" t="str">
        <f t="shared" ca="1" si="22"/>
        <v/>
      </c>
      <c r="BZ68" s="214" t="str">
        <f t="shared" ca="1" si="23"/>
        <v/>
      </c>
      <c r="CA68" s="214" t="str">
        <f t="shared" ca="1" si="24"/>
        <v/>
      </c>
      <c r="CB68" s="764" t="str">
        <f t="shared" ca="1" si="25"/>
        <v/>
      </c>
      <c r="CC68" s="410">
        <f t="shared" ca="1" si="26"/>
        <v>0</v>
      </c>
      <c r="CD68" s="196" t="e">
        <f t="shared" ca="1" si="27"/>
        <v>#DIV/0!</v>
      </c>
      <c r="CE68" s="927" t="str">
        <f ca="1">IF(CC68=0,"",IF(CD68&gt;(BM68+$CE$41),Donnees!$C$5,IF(CD68&lt;(BM68-$CE$41),Donnees!$C$6,Donnees!$C$4)))</f>
        <v/>
      </c>
      <c r="CF68" s="473"/>
      <c r="CG68" s="533" t="str">
        <f ca="1">IF(CE68=Donnees!$C$5,Donnees!$B$50,IF(CE68=Donnees!$C$6,Donnees!$B$51,""))</f>
        <v/>
      </c>
      <c r="CH68" s="194"/>
      <c r="CJ68" s="104"/>
    </row>
    <row r="69" spans="1:88" ht="18.75" customHeight="1" x14ac:dyDescent="0.2">
      <c r="A69" s="187" t="str">
        <f t="shared" ca="1" si="32"/>
        <v/>
      </c>
      <c r="B69" s="187" t="str">
        <f t="shared" ca="1" si="32"/>
        <v/>
      </c>
      <c r="C69" s="187" t="str">
        <f t="shared" ca="1" si="32"/>
        <v/>
      </c>
      <c r="D69" s="187" t="str">
        <f t="shared" ca="1" si="32"/>
        <v/>
      </c>
      <c r="E69" s="187" t="str">
        <f t="shared" ca="1" si="32"/>
        <v/>
      </c>
      <c r="F69" s="187" t="str">
        <f t="shared" ca="1" si="32"/>
        <v/>
      </c>
      <c r="G69" s="187" t="str">
        <f t="shared" ca="1" si="32"/>
        <v/>
      </c>
      <c r="H69" s="187" t="str">
        <f t="shared" ca="1" si="32"/>
        <v/>
      </c>
      <c r="I69" s="187" t="str">
        <f t="shared" ca="1" si="32"/>
        <v/>
      </c>
      <c r="J69" s="187" t="str">
        <f t="shared" ca="1" si="32"/>
        <v/>
      </c>
      <c r="K69" s="187" t="str">
        <f t="shared" ca="1" si="32"/>
        <v/>
      </c>
      <c r="L69" s="187" t="str">
        <f t="shared" ca="1" si="32"/>
        <v/>
      </c>
      <c r="M69" s="187" t="str">
        <f t="shared" ca="1" si="32"/>
        <v/>
      </c>
      <c r="N69" s="187" t="str">
        <f t="shared" ca="1" si="32"/>
        <v/>
      </c>
      <c r="O69" s="187" t="str">
        <f t="shared" ca="1" si="32"/>
        <v/>
      </c>
      <c r="P69" s="188" t="str">
        <f t="shared" ca="1" si="33"/>
        <v/>
      </c>
      <c r="Q69" s="188" t="str">
        <f t="shared" ca="1" si="33"/>
        <v/>
      </c>
      <c r="R69" s="188" t="str">
        <f t="shared" ca="1" si="33"/>
        <v/>
      </c>
      <c r="S69" s="188" t="str">
        <f t="shared" ca="1" si="33"/>
        <v/>
      </c>
      <c r="T69" s="188" t="str">
        <f t="shared" ca="1" si="33"/>
        <v/>
      </c>
      <c r="U69" s="188" t="str">
        <f t="shared" ca="1" si="33"/>
        <v/>
      </c>
      <c r="V69" s="188" t="str">
        <f t="shared" ca="1" si="33"/>
        <v/>
      </c>
      <c r="W69" s="188" t="str">
        <f t="shared" ca="1" si="33"/>
        <v/>
      </c>
      <c r="X69" s="188" t="str">
        <f t="shared" ca="1" si="33"/>
        <v/>
      </c>
      <c r="Y69" s="188" t="str">
        <f t="shared" ca="1" si="33"/>
        <v/>
      </c>
      <c r="Z69" s="188" t="str">
        <f t="shared" ca="1" si="33"/>
        <v/>
      </c>
      <c r="AA69" s="188" t="str">
        <f t="shared" ca="1" si="33"/>
        <v/>
      </c>
      <c r="AB69" s="188" t="str">
        <f t="shared" ca="1" si="33"/>
        <v/>
      </c>
      <c r="AC69" s="188" t="str">
        <f t="shared" ca="1" si="33"/>
        <v/>
      </c>
      <c r="AD69" s="188" t="str">
        <f t="shared" ca="1" si="33"/>
        <v/>
      </c>
      <c r="AE69" s="189" t="str">
        <f t="shared" ca="1" si="34"/>
        <v/>
      </c>
      <c r="AF69" s="189" t="str">
        <f t="shared" ca="1" si="34"/>
        <v/>
      </c>
      <c r="AG69" s="189" t="str">
        <f t="shared" ca="1" si="34"/>
        <v/>
      </c>
      <c r="AH69" s="189" t="str">
        <f t="shared" ca="1" si="34"/>
        <v/>
      </c>
      <c r="AI69" s="189" t="str">
        <f t="shared" ca="1" si="34"/>
        <v/>
      </c>
      <c r="AJ69" s="189" t="str">
        <f t="shared" ca="1" si="34"/>
        <v/>
      </c>
      <c r="AK69" s="189" t="str">
        <f t="shared" ca="1" si="34"/>
        <v/>
      </c>
      <c r="AL69" s="189" t="str">
        <f t="shared" ca="1" si="34"/>
        <v/>
      </c>
      <c r="AM69" s="189" t="str">
        <f t="shared" ca="1" si="34"/>
        <v/>
      </c>
      <c r="AN69" s="189" t="str">
        <f t="shared" ca="1" si="34"/>
        <v/>
      </c>
      <c r="AO69" s="189" t="str">
        <f t="shared" ca="1" si="34"/>
        <v/>
      </c>
      <c r="AP69" s="189" t="str">
        <f t="shared" ca="1" si="34"/>
        <v/>
      </c>
      <c r="AQ69" s="189" t="str">
        <f t="shared" ca="1" si="34"/>
        <v/>
      </c>
      <c r="AR69" s="189" t="str">
        <f t="shared" ca="1" si="34"/>
        <v/>
      </c>
      <c r="AS69" s="189" t="str">
        <f t="shared" ca="1" si="34"/>
        <v/>
      </c>
      <c r="AT69" s="190" t="str">
        <f t="shared" ca="1" si="35"/>
        <v/>
      </c>
      <c r="AU69" s="190" t="str">
        <f t="shared" ca="1" si="35"/>
        <v/>
      </c>
      <c r="AV69" s="190" t="str">
        <f t="shared" ca="1" si="35"/>
        <v/>
      </c>
      <c r="AW69" s="190" t="str">
        <f t="shared" ca="1" si="35"/>
        <v/>
      </c>
      <c r="AX69" s="190" t="str">
        <f t="shared" ca="1" si="35"/>
        <v/>
      </c>
      <c r="AY69" s="190" t="str">
        <f t="shared" ca="1" si="35"/>
        <v/>
      </c>
      <c r="AZ69" s="190" t="str">
        <f t="shared" ca="1" si="35"/>
        <v/>
      </c>
      <c r="BA69" s="190" t="str">
        <f t="shared" ca="1" si="35"/>
        <v/>
      </c>
      <c r="BB69" s="190" t="str">
        <f t="shared" ca="1" si="35"/>
        <v/>
      </c>
      <c r="BC69" s="190" t="str">
        <f t="shared" ca="1" si="35"/>
        <v/>
      </c>
      <c r="BD69" s="190" t="str">
        <f t="shared" ca="1" si="35"/>
        <v/>
      </c>
      <c r="BE69" s="190" t="str">
        <f t="shared" ca="1" si="35"/>
        <v/>
      </c>
      <c r="BF69" s="190" t="str">
        <f t="shared" ca="1" si="35"/>
        <v/>
      </c>
      <c r="BG69" s="190" t="str">
        <f t="shared" ca="1" si="35"/>
        <v/>
      </c>
      <c r="BH69" s="190" t="str">
        <f t="shared" ca="1" si="35"/>
        <v/>
      </c>
      <c r="BJ69" s="206">
        <v>28</v>
      </c>
      <c r="BK69" s="197">
        <f>Personnel!D48</f>
        <v>0</v>
      </c>
      <c r="BL69" s="198">
        <f>Personnel!E48</f>
        <v>0</v>
      </c>
      <c r="BM69" s="207">
        <f>Personnel!F48</f>
        <v>0</v>
      </c>
      <c r="BN69" s="214" t="str">
        <f t="shared" ca="1" si="11"/>
        <v/>
      </c>
      <c r="BO69" s="214" t="str">
        <f t="shared" ca="1" si="12"/>
        <v/>
      </c>
      <c r="BP69" s="214" t="str">
        <f t="shared" ca="1" si="13"/>
        <v/>
      </c>
      <c r="BQ69" s="214" t="str">
        <f t="shared" ca="1" si="14"/>
        <v/>
      </c>
      <c r="BR69" s="214" t="str">
        <f t="shared" ca="1" si="15"/>
        <v/>
      </c>
      <c r="BS69" s="214" t="str">
        <f t="shared" ca="1" si="16"/>
        <v/>
      </c>
      <c r="BT69" s="214" t="str">
        <f t="shared" ca="1" si="17"/>
        <v/>
      </c>
      <c r="BU69" s="214" t="str">
        <f t="shared" ca="1" si="18"/>
        <v/>
      </c>
      <c r="BV69" s="214" t="str">
        <f t="shared" ca="1" si="19"/>
        <v/>
      </c>
      <c r="BW69" s="214" t="str">
        <f t="shared" ca="1" si="20"/>
        <v/>
      </c>
      <c r="BX69" s="214" t="str">
        <f t="shared" ca="1" si="21"/>
        <v/>
      </c>
      <c r="BY69" s="214" t="str">
        <f t="shared" ca="1" si="22"/>
        <v/>
      </c>
      <c r="BZ69" s="214" t="str">
        <f t="shared" ca="1" si="23"/>
        <v/>
      </c>
      <c r="CA69" s="214" t="str">
        <f t="shared" ca="1" si="24"/>
        <v/>
      </c>
      <c r="CB69" s="764" t="str">
        <f t="shared" ca="1" si="25"/>
        <v/>
      </c>
      <c r="CC69" s="410">
        <f t="shared" ca="1" si="26"/>
        <v>0</v>
      </c>
      <c r="CD69" s="196" t="e">
        <f t="shared" ca="1" si="27"/>
        <v>#DIV/0!</v>
      </c>
      <c r="CE69" s="927" t="str">
        <f ca="1">IF(CC69=0,"",IF(CD69&gt;(BM69+$CE$41),Donnees!$C$5,IF(CD69&lt;(BM69-$CE$41),Donnees!$C$6,Donnees!$C$4)))</f>
        <v/>
      </c>
      <c r="CF69" s="473"/>
      <c r="CG69" s="533" t="str">
        <f ca="1">IF(CE69=Donnees!$C$5,Donnees!$B$50,IF(CE69=Donnees!$C$6,Donnees!$B$51,""))</f>
        <v/>
      </c>
      <c r="CH69" s="194"/>
      <c r="CJ69" s="104"/>
    </row>
    <row r="70" spans="1:88" ht="18.75" customHeight="1" x14ac:dyDescent="0.2">
      <c r="A70" s="187" t="str">
        <f t="shared" ca="1" si="32"/>
        <v/>
      </c>
      <c r="B70" s="187" t="str">
        <f t="shared" ca="1" si="32"/>
        <v/>
      </c>
      <c r="C70" s="187" t="str">
        <f t="shared" ca="1" si="32"/>
        <v/>
      </c>
      <c r="D70" s="187" t="str">
        <f t="shared" ca="1" si="32"/>
        <v/>
      </c>
      <c r="E70" s="187" t="str">
        <f t="shared" ca="1" si="32"/>
        <v/>
      </c>
      <c r="F70" s="187" t="str">
        <f t="shared" ca="1" si="32"/>
        <v/>
      </c>
      <c r="G70" s="187" t="str">
        <f t="shared" ca="1" si="32"/>
        <v/>
      </c>
      <c r="H70" s="187" t="str">
        <f t="shared" ca="1" si="32"/>
        <v/>
      </c>
      <c r="I70" s="187" t="str">
        <f t="shared" ca="1" si="32"/>
        <v/>
      </c>
      <c r="J70" s="187" t="str">
        <f t="shared" ca="1" si="32"/>
        <v/>
      </c>
      <c r="K70" s="187" t="str">
        <f t="shared" ca="1" si="32"/>
        <v/>
      </c>
      <c r="L70" s="187" t="str">
        <f t="shared" ca="1" si="32"/>
        <v/>
      </c>
      <c r="M70" s="187" t="str">
        <f t="shared" ca="1" si="32"/>
        <v/>
      </c>
      <c r="N70" s="187" t="str">
        <f t="shared" ca="1" si="32"/>
        <v/>
      </c>
      <c r="O70" s="187" t="str">
        <f t="shared" ca="1" si="32"/>
        <v/>
      </c>
      <c r="P70" s="188" t="str">
        <f t="shared" ca="1" si="33"/>
        <v/>
      </c>
      <c r="Q70" s="188" t="str">
        <f t="shared" ca="1" si="33"/>
        <v/>
      </c>
      <c r="R70" s="188" t="str">
        <f t="shared" ca="1" si="33"/>
        <v/>
      </c>
      <c r="S70" s="188" t="str">
        <f t="shared" ca="1" si="33"/>
        <v/>
      </c>
      <c r="T70" s="188" t="str">
        <f t="shared" ca="1" si="33"/>
        <v/>
      </c>
      <c r="U70" s="188" t="str">
        <f t="shared" ca="1" si="33"/>
        <v/>
      </c>
      <c r="V70" s="188" t="str">
        <f t="shared" ca="1" si="33"/>
        <v/>
      </c>
      <c r="W70" s="188" t="str">
        <f t="shared" ca="1" si="33"/>
        <v/>
      </c>
      <c r="X70" s="188" t="str">
        <f t="shared" ca="1" si="33"/>
        <v/>
      </c>
      <c r="Y70" s="188" t="str">
        <f t="shared" ca="1" si="33"/>
        <v/>
      </c>
      <c r="Z70" s="188" t="str">
        <f t="shared" ca="1" si="33"/>
        <v/>
      </c>
      <c r="AA70" s="188" t="str">
        <f t="shared" ca="1" si="33"/>
        <v/>
      </c>
      <c r="AB70" s="188" t="str">
        <f t="shared" ca="1" si="33"/>
        <v/>
      </c>
      <c r="AC70" s="188" t="str">
        <f t="shared" ca="1" si="33"/>
        <v/>
      </c>
      <c r="AD70" s="188" t="str">
        <f t="shared" ca="1" si="33"/>
        <v/>
      </c>
      <c r="AE70" s="189" t="str">
        <f t="shared" ca="1" si="34"/>
        <v/>
      </c>
      <c r="AF70" s="189" t="str">
        <f t="shared" ca="1" si="34"/>
        <v/>
      </c>
      <c r="AG70" s="189" t="str">
        <f t="shared" ca="1" si="34"/>
        <v/>
      </c>
      <c r="AH70" s="189" t="str">
        <f t="shared" ca="1" si="34"/>
        <v/>
      </c>
      <c r="AI70" s="189" t="str">
        <f t="shared" ca="1" si="34"/>
        <v/>
      </c>
      <c r="AJ70" s="189" t="str">
        <f t="shared" ca="1" si="34"/>
        <v/>
      </c>
      <c r="AK70" s="189" t="str">
        <f t="shared" ca="1" si="34"/>
        <v/>
      </c>
      <c r="AL70" s="189" t="str">
        <f t="shared" ca="1" si="34"/>
        <v/>
      </c>
      <c r="AM70" s="189" t="str">
        <f t="shared" ca="1" si="34"/>
        <v/>
      </c>
      <c r="AN70" s="189" t="str">
        <f t="shared" ca="1" si="34"/>
        <v/>
      </c>
      <c r="AO70" s="189" t="str">
        <f t="shared" ca="1" si="34"/>
        <v/>
      </c>
      <c r="AP70" s="189" t="str">
        <f t="shared" ca="1" si="34"/>
        <v/>
      </c>
      <c r="AQ70" s="189" t="str">
        <f t="shared" ca="1" si="34"/>
        <v/>
      </c>
      <c r="AR70" s="189" t="str">
        <f t="shared" ca="1" si="34"/>
        <v/>
      </c>
      <c r="AS70" s="189" t="str">
        <f t="shared" ca="1" si="34"/>
        <v/>
      </c>
      <c r="AT70" s="190" t="str">
        <f t="shared" ca="1" si="35"/>
        <v/>
      </c>
      <c r="AU70" s="190" t="str">
        <f t="shared" ca="1" si="35"/>
        <v/>
      </c>
      <c r="AV70" s="190" t="str">
        <f t="shared" ca="1" si="35"/>
        <v/>
      </c>
      <c r="AW70" s="190" t="str">
        <f t="shared" ca="1" si="35"/>
        <v/>
      </c>
      <c r="AX70" s="190" t="str">
        <f t="shared" ca="1" si="35"/>
        <v/>
      </c>
      <c r="AY70" s="190" t="str">
        <f t="shared" ca="1" si="35"/>
        <v/>
      </c>
      <c r="AZ70" s="190" t="str">
        <f t="shared" ca="1" si="35"/>
        <v/>
      </c>
      <c r="BA70" s="190" t="str">
        <f t="shared" ca="1" si="35"/>
        <v/>
      </c>
      <c r="BB70" s="190" t="str">
        <f t="shared" ca="1" si="35"/>
        <v/>
      </c>
      <c r="BC70" s="190" t="str">
        <f t="shared" ca="1" si="35"/>
        <v/>
      </c>
      <c r="BD70" s="190" t="str">
        <f t="shared" ca="1" si="35"/>
        <v/>
      </c>
      <c r="BE70" s="190" t="str">
        <f t="shared" ca="1" si="35"/>
        <v/>
      </c>
      <c r="BF70" s="190" t="str">
        <f t="shared" ca="1" si="35"/>
        <v/>
      </c>
      <c r="BG70" s="190" t="str">
        <f t="shared" ca="1" si="35"/>
        <v/>
      </c>
      <c r="BH70" s="190" t="str">
        <f t="shared" ca="1" si="35"/>
        <v/>
      </c>
      <c r="BJ70" s="206">
        <v>29</v>
      </c>
      <c r="BK70" s="197">
        <f>Personnel!D49</f>
        <v>0</v>
      </c>
      <c r="BL70" s="198">
        <f>Personnel!E49</f>
        <v>0</v>
      </c>
      <c r="BM70" s="207">
        <f>Personnel!F49</f>
        <v>0</v>
      </c>
      <c r="BN70" s="214" t="str">
        <f t="shared" ca="1" si="11"/>
        <v/>
      </c>
      <c r="BO70" s="214" t="str">
        <f t="shared" ca="1" si="12"/>
        <v/>
      </c>
      <c r="BP70" s="214" t="str">
        <f t="shared" ca="1" si="13"/>
        <v/>
      </c>
      <c r="BQ70" s="214" t="str">
        <f t="shared" ca="1" si="14"/>
        <v/>
      </c>
      <c r="BR70" s="214" t="str">
        <f t="shared" ca="1" si="15"/>
        <v/>
      </c>
      <c r="BS70" s="214" t="str">
        <f t="shared" ca="1" si="16"/>
        <v/>
      </c>
      <c r="BT70" s="214" t="str">
        <f t="shared" ca="1" si="17"/>
        <v/>
      </c>
      <c r="BU70" s="214" t="str">
        <f t="shared" ca="1" si="18"/>
        <v/>
      </c>
      <c r="BV70" s="214" t="str">
        <f t="shared" ca="1" si="19"/>
        <v/>
      </c>
      <c r="BW70" s="214" t="str">
        <f t="shared" ca="1" si="20"/>
        <v/>
      </c>
      <c r="BX70" s="214" t="str">
        <f t="shared" ca="1" si="21"/>
        <v/>
      </c>
      <c r="BY70" s="214" t="str">
        <f t="shared" ca="1" si="22"/>
        <v/>
      </c>
      <c r="BZ70" s="214" t="str">
        <f t="shared" ca="1" si="23"/>
        <v/>
      </c>
      <c r="CA70" s="214" t="str">
        <f t="shared" ca="1" si="24"/>
        <v/>
      </c>
      <c r="CB70" s="764" t="str">
        <f t="shared" ca="1" si="25"/>
        <v/>
      </c>
      <c r="CC70" s="410">
        <f t="shared" ca="1" si="26"/>
        <v>0</v>
      </c>
      <c r="CD70" s="196" t="e">
        <f t="shared" ca="1" si="27"/>
        <v>#DIV/0!</v>
      </c>
      <c r="CE70" s="927" t="str">
        <f ca="1">IF(CC70=0,"",IF(CD70&gt;(BM70+$CE$41),Donnees!$C$5,IF(CD70&lt;(BM70-$CE$41),Donnees!$C$6,Donnees!$C$4)))</f>
        <v/>
      </c>
      <c r="CF70" s="473"/>
      <c r="CG70" s="533" t="str">
        <f ca="1">IF(CE70=Donnees!$C$5,Donnees!$B$50,IF(CE70=Donnees!$C$6,Donnees!$B$51,""))</f>
        <v/>
      </c>
      <c r="CH70" s="194"/>
      <c r="CJ70" s="104"/>
    </row>
    <row r="71" spans="1:88" ht="18.75" customHeight="1" thickBot="1" x14ac:dyDescent="0.25">
      <c r="A71" s="187" t="str">
        <f t="shared" ca="1" si="32"/>
        <v/>
      </c>
      <c r="B71" s="187" t="str">
        <f t="shared" ca="1" si="32"/>
        <v/>
      </c>
      <c r="C71" s="187" t="str">
        <f t="shared" ca="1" si="32"/>
        <v/>
      </c>
      <c r="D71" s="187" t="str">
        <f t="shared" ca="1" si="32"/>
        <v/>
      </c>
      <c r="E71" s="187" t="str">
        <f t="shared" ca="1" si="32"/>
        <v/>
      </c>
      <c r="F71" s="187" t="str">
        <f t="shared" ca="1" si="32"/>
        <v/>
      </c>
      <c r="G71" s="187" t="str">
        <f t="shared" ca="1" si="32"/>
        <v/>
      </c>
      <c r="H71" s="187" t="str">
        <f t="shared" ca="1" si="32"/>
        <v/>
      </c>
      <c r="I71" s="187" t="str">
        <f t="shared" ca="1" si="32"/>
        <v/>
      </c>
      <c r="J71" s="187" t="str">
        <f t="shared" ca="1" si="32"/>
        <v/>
      </c>
      <c r="K71" s="187" t="str">
        <f t="shared" ca="1" si="32"/>
        <v/>
      </c>
      <c r="L71" s="187" t="str">
        <f t="shared" ca="1" si="32"/>
        <v/>
      </c>
      <c r="M71" s="187" t="str">
        <f t="shared" ca="1" si="32"/>
        <v/>
      </c>
      <c r="N71" s="187" t="str">
        <f t="shared" ca="1" si="32"/>
        <v/>
      </c>
      <c r="O71" s="187" t="str">
        <f t="shared" ca="1" si="32"/>
        <v/>
      </c>
      <c r="P71" s="188" t="str">
        <f t="shared" ca="1" si="33"/>
        <v/>
      </c>
      <c r="Q71" s="188" t="str">
        <f t="shared" ca="1" si="33"/>
        <v/>
      </c>
      <c r="R71" s="188" t="str">
        <f t="shared" ca="1" si="33"/>
        <v/>
      </c>
      <c r="S71" s="188" t="str">
        <f t="shared" ca="1" si="33"/>
        <v/>
      </c>
      <c r="T71" s="188" t="str">
        <f t="shared" ca="1" si="33"/>
        <v/>
      </c>
      <c r="U71" s="188" t="str">
        <f t="shared" ca="1" si="33"/>
        <v/>
      </c>
      <c r="V71" s="188" t="str">
        <f t="shared" ca="1" si="33"/>
        <v/>
      </c>
      <c r="W71" s="188" t="str">
        <f t="shared" ca="1" si="33"/>
        <v/>
      </c>
      <c r="X71" s="188" t="str">
        <f t="shared" ca="1" si="33"/>
        <v/>
      </c>
      <c r="Y71" s="188" t="str">
        <f t="shared" ca="1" si="33"/>
        <v/>
      </c>
      <c r="Z71" s="188" t="str">
        <f t="shared" ca="1" si="33"/>
        <v/>
      </c>
      <c r="AA71" s="188" t="str">
        <f t="shared" ca="1" si="33"/>
        <v/>
      </c>
      <c r="AB71" s="188" t="str">
        <f t="shared" ca="1" si="33"/>
        <v/>
      </c>
      <c r="AC71" s="188" t="str">
        <f t="shared" ca="1" si="33"/>
        <v/>
      </c>
      <c r="AD71" s="188" t="str">
        <f t="shared" ca="1" si="33"/>
        <v/>
      </c>
      <c r="AE71" s="189" t="str">
        <f t="shared" ca="1" si="34"/>
        <v/>
      </c>
      <c r="AF71" s="189" t="str">
        <f t="shared" ca="1" si="34"/>
        <v/>
      </c>
      <c r="AG71" s="189" t="str">
        <f t="shared" ca="1" si="34"/>
        <v/>
      </c>
      <c r="AH71" s="189" t="str">
        <f t="shared" ca="1" si="34"/>
        <v/>
      </c>
      <c r="AI71" s="189" t="str">
        <f t="shared" ca="1" si="34"/>
        <v/>
      </c>
      <c r="AJ71" s="189" t="str">
        <f t="shared" ca="1" si="34"/>
        <v/>
      </c>
      <c r="AK71" s="189" t="str">
        <f t="shared" ca="1" si="34"/>
        <v/>
      </c>
      <c r="AL71" s="189" t="str">
        <f t="shared" ca="1" si="34"/>
        <v/>
      </c>
      <c r="AM71" s="189" t="str">
        <f t="shared" ca="1" si="34"/>
        <v/>
      </c>
      <c r="AN71" s="189" t="str">
        <f t="shared" ca="1" si="34"/>
        <v/>
      </c>
      <c r="AO71" s="189" t="str">
        <f t="shared" ca="1" si="34"/>
        <v/>
      </c>
      <c r="AP71" s="189" t="str">
        <f t="shared" ca="1" si="34"/>
        <v/>
      </c>
      <c r="AQ71" s="189" t="str">
        <f t="shared" ca="1" si="34"/>
        <v/>
      </c>
      <c r="AR71" s="189" t="str">
        <f t="shared" ca="1" si="34"/>
        <v/>
      </c>
      <c r="AS71" s="189" t="str">
        <f t="shared" ca="1" si="34"/>
        <v/>
      </c>
      <c r="AT71" s="190" t="str">
        <f t="shared" ca="1" si="35"/>
        <v/>
      </c>
      <c r="AU71" s="190" t="str">
        <f t="shared" ca="1" si="35"/>
        <v/>
      </c>
      <c r="AV71" s="190" t="str">
        <f t="shared" ca="1" si="35"/>
        <v/>
      </c>
      <c r="AW71" s="190" t="str">
        <f t="shared" ca="1" si="35"/>
        <v/>
      </c>
      <c r="AX71" s="190" t="str">
        <f t="shared" ca="1" si="35"/>
        <v/>
      </c>
      <c r="AY71" s="190" t="str">
        <f t="shared" ca="1" si="35"/>
        <v/>
      </c>
      <c r="AZ71" s="190" t="str">
        <f t="shared" ca="1" si="35"/>
        <v/>
      </c>
      <c r="BA71" s="190" t="str">
        <f t="shared" ca="1" si="35"/>
        <v/>
      </c>
      <c r="BB71" s="190" t="str">
        <f t="shared" ca="1" si="35"/>
        <v/>
      </c>
      <c r="BC71" s="190" t="str">
        <f t="shared" ca="1" si="35"/>
        <v/>
      </c>
      <c r="BD71" s="190" t="str">
        <f t="shared" ca="1" si="35"/>
        <v/>
      </c>
      <c r="BE71" s="190" t="str">
        <f t="shared" ca="1" si="35"/>
        <v/>
      </c>
      <c r="BF71" s="190" t="str">
        <f t="shared" ca="1" si="35"/>
        <v/>
      </c>
      <c r="BG71" s="190" t="str">
        <f t="shared" ca="1" si="35"/>
        <v/>
      </c>
      <c r="BH71" s="190" t="str">
        <f t="shared" ca="1" si="35"/>
        <v/>
      </c>
      <c r="BJ71" s="208">
        <v>30</v>
      </c>
      <c r="BK71" s="209">
        <f>Personnel!D50</f>
        <v>0</v>
      </c>
      <c r="BL71" s="210">
        <f>Personnel!E50</f>
        <v>0</v>
      </c>
      <c r="BM71" s="211">
        <f>Personnel!F50</f>
        <v>0</v>
      </c>
      <c r="BN71" s="216" t="str">
        <f t="shared" ca="1" si="11"/>
        <v/>
      </c>
      <c r="BO71" s="216" t="str">
        <f t="shared" ca="1" si="12"/>
        <v/>
      </c>
      <c r="BP71" s="216" t="str">
        <f t="shared" ca="1" si="13"/>
        <v/>
      </c>
      <c r="BQ71" s="216" t="str">
        <f t="shared" ca="1" si="14"/>
        <v/>
      </c>
      <c r="BR71" s="216" t="str">
        <f t="shared" ca="1" si="15"/>
        <v/>
      </c>
      <c r="BS71" s="216" t="str">
        <f t="shared" ca="1" si="16"/>
        <v/>
      </c>
      <c r="BT71" s="216" t="str">
        <f t="shared" ca="1" si="17"/>
        <v/>
      </c>
      <c r="BU71" s="216" t="str">
        <f t="shared" ca="1" si="18"/>
        <v/>
      </c>
      <c r="BV71" s="216" t="str">
        <f t="shared" ca="1" si="19"/>
        <v/>
      </c>
      <c r="BW71" s="216" t="str">
        <f t="shared" ca="1" si="20"/>
        <v/>
      </c>
      <c r="BX71" s="216" t="str">
        <f t="shared" ca="1" si="21"/>
        <v/>
      </c>
      <c r="BY71" s="216" t="str">
        <f t="shared" ca="1" si="22"/>
        <v/>
      </c>
      <c r="BZ71" s="216" t="str">
        <f t="shared" ca="1" si="23"/>
        <v/>
      </c>
      <c r="CA71" s="216" t="str">
        <f t="shared" ca="1" si="24"/>
        <v/>
      </c>
      <c r="CB71" s="765" t="str">
        <f t="shared" ca="1" si="25"/>
        <v/>
      </c>
      <c r="CC71" s="411">
        <f t="shared" ca="1" si="26"/>
        <v>0</v>
      </c>
      <c r="CD71" s="218" t="e">
        <f t="shared" ca="1" si="27"/>
        <v>#DIV/0!</v>
      </c>
      <c r="CE71" s="930" t="str">
        <f ca="1">IF(CC71=0,"",IF(CD71&gt;(BM71+$CE$41),Donnees!$C$5,IF(CD71&lt;(BM71-$CE$41),Donnees!$C$6,Donnees!$C$4)))</f>
        <v/>
      </c>
      <c r="CF71" s="473"/>
      <c r="CG71" s="533" t="str">
        <f ca="1">IF(CE71=Donnees!$C$5,Donnees!$B$50,IF(CE71=Donnees!$C$6,Donnees!$B$51,""))</f>
        <v/>
      </c>
      <c r="CH71" s="194"/>
      <c r="CJ71" s="104"/>
    </row>
    <row r="72" spans="1:88" ht="18.75" customHeight="1" x14ac:dyDescent="0.2">
      <c r="A72" s="187" t="str">
        <f t="shared" ca="1" si="32"/>
        <v/>
      </c>
      <c r="B72" s="187" t="str">
        <f t="shared" ca="1" si="32"/>
        <v/>
      </c>
      <c r="C72" s="187" t="str">
        <f t="shared" ca="1" si="32"/>
        <v/>
      </c>
      <c r="D72" s="187" t="str">
        <f t="shared" ca="1" si="32"/>
        <v/>
      </c>
      <c r="E72" s="187" t="str">
        <f t="shared" ca="1" si="32"/>
        <v/>
      </c>
      <c r="F72" s="187" t="str">
        <f t="shared" ca="1" si="32"/>
        <v/>
      </c>
      <c r="G72" s="187" t="str">
        <f t="shared" ca="1" si="32"/>
        <v/>
      </c>
      <c r="H72" s="187" t="str">
        <f t="shared" ca="1" si="32"/>
        <v/>
      </c>
      <c r="I72" s="187" t="str">
        <f t="shared" ca="1" si="32"/>
        <v/>
      </c>
      <c r="J72" s="187" t="str">
        <f t="shared" ca="1" si="32"/>
        <v/>
      </c>
      <c r="K72" s="187" t="str">
        <f t="shared" ca="1" si="32"/>
        <v/>
      </c>
      <c r="L72" s="187" t="str">
        <f t="shared" ca="1" si="32"/>
        <v/>
      </c>
      <c r="M72" s="187" t="str">
        <f t="shared" ca="1" si="32"/>
        <v/>
      </c>
      <c r="N72" s="187" t="str">
        <f t="shared" ca="1" si="32"/>
        <v/>
      </c>
      <c r="O72" s="187" t="str">
        <f t="shared" ca="1" si="32"/>
        <v/>
      </c>
      <c r="P72" s="188" t="str">
        <f t="shared" ca="1" si="33"/>
        <v/>
      </c>
      <c r="Q72" s="188" t="str">
        <f t="shared" ca="1" si="33"/>
        <v/>
      </c>
      <c r="R72" s="188" t="str">
        <f t="shared" ca="1" si="33"/>
        <v/>
      </c>
      <c r="S72" s="188" t="str">
        <f t="shared" ca="1" si="33"/>
        <v/>
      </c>
      <c r="T72" s="188" t="str">
        <f t="shared" ca="1" si="33"/>
        <v/>
      </c>
      <c r="U72" s="188" t="str">
        <f t="shared" ca="1" si="33"/>
        <v/>
      </c>
      <c r="V72" s="188" t="str">
        <f t="shared" ca="1" si="33"/>
        <v/>
      </c>
      <c r="W72" s="188" t="str">
        <f t="shared" ca="1" si="33"/>
        <v/>
      </c>
      <c r="X72" s="188" t="str">
        <f t="shared" ca="1" si="33"/>
        <v/>
      </c>
      <c r="Y72" s="188" t="str">
        <f t="shared" ca="1" si="33"/>
        <v/>
      </c>
      <c r="Z72" s="188" t="str">
        <f t="shared" ca="1" si="33"/>
        <v/>
      </c>
      <c r="AA72" s="188" t="str">
        <f t="shared" ca="1" si="33"/>
        <v/>
      </c>
      <c r="AB72" s="188" t="str">
        <f t="shared" ca="1" si="33"/>
        <v/>
      </c>
      <c r="AC72" s="188" t="str">
        <f t="shared" ca="1" si="33"/>
        <v/>
      </c>
      <c r="AD72" s="188" t="str">
        <f t="shared" ca="1" si="33"/>
        <v/>
      </c>
      <c r="AE72" s="189" t="str">
        <f t="shared" ca="1" si="34"/>
        <v/>
      </c>
      <c r="AF72" s="189" t="str">
        <f t="shared" ca="1" si="34"/>
        <v/>
      </c>
      <c r="AG72" s="189" t="str">
        <f t="shared" ca="1" si="34"/>
        <v/>
      </c>
      <c r="AH72" s="189" t="str">
        <f t="shared" ca="1" si="34"/>
        <v/>
      </c>
      <c r="AI72" s="189" t="str">
        <f t="shared" ca="1" si="34"/>
        <v/>
      </c>
      <c r="AJ72" s="189" t="str">
        <f t="shared" ca="1" si="34"/>
        <v/>
      </c>
      <c r="AK72" s="189" t="str">
        <f t="shared" ca="1" si="34"/>
        <v/>
      </c>
      <c r="AL72" s="189" t="str">
        <f t="shared" ca="1" si="34"/>
        <v/>
      </c>
      <c r="AM72" s="189" t="str">
        <f t="shared" ca="1" si="34"/>
        <v/>
      </c>
      <c r="AN72" s="189" t="str">
        <f t="shared" ca="1" si="34"/>
        <v/>
      </c>
      <c r="AO72" s="189" t="str">
        <f t="shared" ca="1" si="34"/>
        <v/>
      </c>
      <c r="AP72" s="189" t="str">
        <f t="shared" ca="1" si="34"/>
        <v/>
      </c>
      <c r="AQ72" s="189" t="str">
        <f t="shared" ca="1" si="34"/>
        <v/>
      </c>
      <c r="AR72" s="189" t="str">
        <f t="shared" ca="1" si="34"/>
        <v/>
      </c>
      <c r="AS72" s="189" t="str">
        <f t="shared" ca="1" si="34"/>
        <v/>
      </c>
      <c r="AT72" s="190" t="str">
        <f t="shared" ca="1" si="35"/>
        <v/>
      </c>
      <c r="AU72" s="190" t="str">
        <f t="shared" ca="1" si="35"/>
        <v/>
      </c>
      <c r="AV72" s="190" t="str">
        <f t="shared" ca="1" si="35"/>
        <v/>
      </c>
      <c r="AW72" s="190" t="str">
        <f t="shared" ca="1" si="35"/>
        <v/>
      </c>
      <c r="AX72" s="190" t="str">
        <f t="shared" ca="1" si="35"/>
        <v/>
      </c>
      <c r="AY72" s="190" t="str">
        <f t="shared" ca="1" si="35"/>
        <v/>
      </c>
      <c r="AZ72" s="190" t="str">
        <f t="shared" ca="1" si="35"/>
        <v/>
      </c>
      <c r="BA72" s="190" t="str">
        <f t="shared" ca="1" si="35"/>
        <v/>
      </c>
      <c r="BB72" s="190" t="str">
        <f t="shared" ca="1" si="35"/>
        <v/>
      </c>
      <c r="BC72" s="190" t="str">
        <f t="shared" ca="1" si="35"/>
        <v/>
      </c>
      <c r="BD72" s="190" t="str">
        <f t="shared" ca="1" si="35"/>
        <v/>
      </c>
      <c r="BE72" s="190" t="str">
        <f t="shared" ca="1" si="35"/>
        <v/>
      </c>
      <c r="BF72" s="190" t="str">
        <f t="shared" ca="1" si="35"/>
        <v/>
      </c>
      <c r="BG72" s="190" t="str">
        <f t="shared" ca="1" si="35"/>
        <v/>
      </c>
      <c r="BH72" s="190" t="str">
        <f t="shared" ca="1" si="35"/>
        <v/>
      </c>
      <c r="BJ72" s="202">
        <v>31</v>
      </c>
      <c r="BK72" s="203">
        <f>Personnel!D51</f>
        <v>0</v>
      </c>
      <c r="BL72" s="204">
        <f>Personnel!E51</f>
        <v>0</v>
      </c>
      <c r="BM72" s="205">
        <f>Personnel!F51</f>
        <v>0</v>
      </c>
      <c r="BN72" s="212" t="str">
        <f t="shared" ca="1" si="11"/>
        <v/>
      </c>
      <c r="BO72" s="212" t="str">
        <f t="shared" ca="1" si="12"/>
        <v/>
      </c>
      <c r="BP72" s="212" t="str">
        <f t="shared" ca="1" si="13"/>
        <v/>
      </c>
      <c r="BQ72" s="212" t="str">
        <f t="shared" ca="1" si="14"/>
        <v/>
      </c>
      <c r="BR72" s="212" t="str">
        <f t="shared" ca="1" si="15"/>
        <v/>
      </c>
      <c r="BS72" s="212" t="str">
        <f t="shared" ca="1" si="16"/>
        <v/>
      </c>
      <c r="BT72" s="212" t="str">
        <f t="shared" ca="1" si="17"/>
        <v/>
      </c>
      <c r="BU72" s="212" t="str">
        <f t="shared" ca="1" si="18"/>
        <v/>
      </c>
      <c r="BV72" s="212" t="str">
        <f t="shared" ca="1" si="19"/>
        <v/>
      </c>
      <c r="BW72" s="212" t="str">
        <f t="shared" ca="1" si="20"/>
        <v/>
      </c>
      <c r="BX72" s="212" t="str">
        <f t="shared" ca="1" si="21"/>
        <v/>
      </c>
      <c r="BY72" s="212" t="str">
        <f t="shared" ca="1" si="22"/>
        <v/>
      </c>
      <c r="BZ72" s="212" t="str">
        <f t="shared" ca="1" si="23"/>
        <v/>
      </c>
      <c r="CA72" s="212" t="str">
        <f t="shared" ca="1" si="24"/>
        <v/>
      </c>
      <c r="CB72" s="763" t="str">
        <f t="shared" ca="1" si="25"/>
        <v/>
      </c>
      <c r="CC72" s="497">
        <f t="shared" ca="1" si="26"/>
        <v>0</v>
      </c>
      <c r="CD72" s="498" t="e">
        <f t="shared" ca="1" si="27"/>
        <v>#DIV/0!</v>
      </c>
      <c r="CE72" s="928" t="str">
        <f ca="1">IF(CC72=0,"",IF(CD72&gt;(BM72+$CE$41),Donnees!$C$5,IF(CD72&lt;(BM72-$CE$41),Donnees!$C$6,Donnees!$C$4)))</f>
        <v/>
      </c>
      <c r="CF72" s="473"/>
      <c r="CG72" s="533" t="str">
        <f ca="1">IF(CE72=Donnees!$C$5,Donnees!$B$50,IF(CE72=Donnees!$C$6,Donnees!$B$51,""))</f>
        <v/>
      </c>
      <c r="CH72" s="194"/>
      <c r="CJ72" s="104"/>
    </row>
    <row r="73" spans="1:88" ht="18.75" customHeight="1" x14ac:dyDescent="0.2">
      <c r="A73" s="187" t="str">
        <f t="shared" ca="1" si="32"/>
        <v/>
      </c>
      <c r="B73" s="187" t="str">
        <f t="shared" ca="1" si="32"/>
        <v/>
      </c>
      <c r="C73" s="187" t="str">
        <f t="shared" ca="1" si="32"/>
        <v/>
      </c>
      <c r="D73" s="187" t="str">
        <f t="shared" ca="1" si="32"/>
        <v/>
      </c>
      <c r="E73" s="187" t="str">
        <f t="shared" ca="1" si="32"/>
        <v/>
      </c>
      <c r="F73" s="187" t="str">
        <f t="shared" ca="1" si="32"/>
        <v/>
      </c>
      <c r="G73" s="187" t="str">
        <f t="shared" ca="1" si="32"/>
        <v/>
      </c>
      <c r="H73" s="187" t="str">
        <f t="shared" ca="1" si="32"/>
        <v/>
      </c>
      <c r="I73" s="187" t="str">
        <f t="shared" ca="1" si="32"/>
        <v/>
      </c>
      <c r="J73" s="187" t="str">
        <f t="shared" ca="1" si="32"/>
        <v/>
      </c>
      <c r="K73" s="187" t="str">
        <f t="shared" ca="1" si="32"/>
        <v/>
      </c>
      <c r="L73" s="187" t="str">
        <f t="shared" ca="1" si="32"/>
        <v/>
      </c>
      <c r="M73" s="187" t="str">
        <f t="shared" ca="1" si="32"/>
        <v/>
      </c>
      <c r="N73" s="187" t="str">
        <f t="shared" ca="1" si="32"/>
        <v/>
      </c>
      <c r="O73" s="187" t="str">
        <f t="shared" ca="1" si="32"/>
        <v/>
      </c>
      <c r="P73" s="188" t="str">
        <f t="shared" ca="1" si="33"/>
        <v/>
      </c>
      <c r="Q73" s="188" t="str">
        <f t="shared" ca="1" si="33"/>
        <v/>
      </c>
      <c r="R73" s="188" t="str">
        <f t="shared" ca="1" si="33"/>
        <v/>
      </c>
      <c r="S73" s="188" t="str">
        <f t="shared" ca="1" si="33"/>
        <v/>
      </c>
      <c r="T73" s="188" t="str">
        <f t="shared" ca="1" si="33"/>
        <v/>
      </c>
      <c r="U73" s="188" t="str">
        <f t="shared" ca="1" si="33"/>
        <v/>
      </c>
      <c r="V73" s="188" t="str">
        <f t="shared" ca="1" si="33"/>
        <v/>
      </c>
      <c r="W73" s="188" t="str">
        <f t="shared" ca="1" si="33"/>
        <v/>
      </c>
      <c r="X73" s="188" t="str">
        <f t="shared" ca="1" si="33"/>
        <v/>
      </c>
      <c r="Y73" s="188" t="str">
        <f t="shared" ca="1" si="33"/>
        <v/>
      </c>
      <c r="Z73" s="188" t="str">
        <f t="shared" ca="1" si="33"/>
        <v/>
      </c>
      <c r="AA73" s="188" t="str">
        <f t="shared" ca="1" si="33"/>
        <v/>
      </c>
      <c r="AB73" s="188" t="str">
        <f t="shared" ca="1" si="33"/>
        <v/>
      </c>
      <c r="AC73" s="188" t="str">
        <f t="shared" ca="1" si="33"/>
        <v/>
      </c>
      <c r="AD73" s="188" t="str">
        <f t="shared" ca="1" si="33"/>
        <v/>
      </c>
      <c r="AE73" s="189" t="str">
        <f t="shared" ca="1" si="34"/>
        <v/>
      </c>
      <c r="AF73" s="189" t="str">
        <f t="shared" ca="1" si="34"/>
        <v/>
      </c>
      <c r="AG73" s="189" t="str">
        <f t="shared" ca="1" si="34"/>
        <v/>
      </c>
      <c r="AH73" s="189" t="str">
        <f t="shared" ca="1" si="34"/>
        <v/>
      </c>
      <c r="AI73" s="189" t="str">
        <f t="shared" ca="1" si="34"/>
        <v/>
      </c>
      <c r="AJ73" s="189" t="str">
        <f t="shared" ca="1" si="34"/>
        <v/>
      </c>
      <c r="AK73" s="189" t="str">
        <f t="shared" ca="1" si="34"/>
        <v/>
      </c>
      <c r="AL73" s="189" t="str">
        <f t="shared" ca="1" si="34"/>
        <v/>
      </c>
      <c r="AM73" s="189" t="str">
        <f t="shared" ca="1" si="34"/>
        <v/>
      </c>
      <c r="AN73" s="189" t="str">
        <f t="shared" ca="1" si="34"/>
        <v/>
      </c>
      <c r="AO73" s="189" t="str">
        <f t="shared" ca="1" si="34"/>
        <v/>
      </c>
      <c r="AP73" s="189" t="str">
        <f t="shared" ca="1" si="34"/>
        <v/>
      </c>
      <c r="AQ73" s="189" t="str">
        <f t="shared" ca="1" si="34"/>
        <v/>
      </c>
      <c r="AR73" s="189" t="str">
        <f t="shared" ca="1" si="34"/>
        <v/>
      </c>
      <c r="AS73" s="189" t="str">
        <f t="shared" ca="1" si="34"/>
        <v/>
      </c>
      <c r="AT73" s="190" t="str">
        <f t="shared" ca="1" si="35"/>
        <v/>
      </c>
      <c r="AU73" s="190" t="str">
        <f t="shared" ca="1" si="35"/>
        <v/>
      </c>
      <c r="AV73" s="190" t="str">
        <f t="shared" ca="1" si="35"/>
        <v/>
      </c>
      <c r="AW73" s="190" t="str">
        <f t="shared" ca="1" si="35"/>
        <v/>
      </c>
      <c r="AX73" s="190" t="str">
        <f t="shared" ca="1" si="35"/>
        <v/>
      </c>
      <c r="AY73" s="190" t="str">
        <f t="shared" ca="1" si="35"/>
        <v/>
      </c>
      <c r="AZ73" s="190" t="str">
        <f t="shared" ca="1" si="35"/>
        <v/>
      </c>
      <c r="BA73" s="190" t="str">
        <f t="shared" ca="1" si="35"/>
        <v/>
      </c>
      <c r="BB73" s="190" t="str">
        <f t="shared" ca="1" si="35"/>
        <v/>
      </c>
      <c r="BC73" s="190" t="str">
        <f t="shared" ca="1" si="35"/>
        <v/>
      </c>
      <c r="BD73" s="190" t="str">
        <f t="shared" ca="1" si="35"/>
        <v/>
      </c>
      <c r="BE73" s="190" t="str">
        <f t="shared" ca="1" si="35"/>
        <v/>
      </c>
      <c r="BF73" s="190" t="str">
        <f t="shared" ca="1" si="35"/>
        <v/>
      </c>
      <c r="BG73" s="190" t="str">
        <f t="shared" ca="1" si="35"/>
        <v/>
      </c>
      <c r="BH73" s="190" t="str">
        <f t="shared" ca="1" si="35"/>
        <v/>
      </c>
      <c r="BJ73" s="206">
        <v>32</v>
      </c>
      <c r="BK73" s="197">
        <f>Personnel!D52</f>
        <v>0</v>
      </c>
      <c r="BL73" s="198">
        <f>Personnel!E52</f>
        <v>0</v>
      </c>
      <c r="BM73" s="207">
        <f>Personnel!F52</f>
        <v>0</v>
      </c>
      <c r="BN73" s="214" t="str">
        <f t="shared" ca="1" si="11"/>
        <v/>
      </c>
      <c r="BO73" s="214" t="str">
        <f t="shared" ca="1" si="12"/>
        <v/>
      </c>
      <c r="BP73" s="214" t="str">
        <f t="shared" ca="1" si="13"/>
        <v/>
      </c>
      <c r="BQ73" s="214" t="str">
        <f t="shared" ca="1" si="14"/>
        <v/>
      </c>
      <c r="BR73" s="214" t="str">
        <f t="shared" ca="1" si="15"/>
        <v/>
      </c>
      <c r="BS73" s="214" t="str">
        <f t="shared" ca="1" si="16"/>
        <v/>
      </c>
      <c r="BT73" s="214" t="str">
        <f t="shared" ca="1" si="17"/>
        <v/>
      </c>
      <c r="BU73" s="214" t="str">
        <f t="shared" ca="1" si="18"/>
        <v/>
      </c>
      <c r="BV73" s="214" t="str">
        <f t="shared" ca="1" si="19"/>
        <v/>
      </c>
      <c r="BW73" s="214" t="str">
        <f t="shared" ca="1" si="20"/>
        <v/>
      </c>
      <c r="BX73" s="214" t="str">
        <f t="shared" ca="1" si="21"/>
        <v/>
      </c>
      <c r="BY73" s="214" t="str">
        <f t="shared" ca="1" si="22"/>
        <v/>
      </c>
      <c r="BZ73" s="214" t="str">
        <f t="shared" ca="1" si="23"/>
        <v/>
      </c>
      <c r="CA73" s="214" t="str">
        <f t="shared" ca="1" si="24"/>
        <v/>
      </c>
      <c r="CB73" s="764" t="str">
        <f t="shared" ca="1" si="25"/>
        <v/>
      </c>
      <c r="CC73" s="410">
        <f t="shared" ca="1" si="26"/>
        <v>0</v>
      </c>
      <c r="CD73" s="196" t="e">
        <f t="shared" ca="1" si="27"/>
        <v>#DIV/0!</v>
      </c>
      <c r="CE73" s="927" t="str">
        <f ca="1">IF(CC73=0,"",IF(CD73&gt;(BM73+$CE$41),Donnees!$C$5,IF(CD73&lt;(BM73-$CE$41),Donnees!$C$6,Donnees!$C$4)))</f>
        <v/>
      </c>
      <c r="CF73" s="473"/>
      <c r="CG73" s="533" t="str">
        <f ca="1">IF(CE73=Donnees!$C$5,Donnees!$B$50,IF(CE73=Donnees!$C$6,Donnees!$B$51,""))</f>
        <v/>
      </c>
      <c r="CH73" s="194"/>
      <c r="CJ73" s="104"/>
    </row>
    <row r="74" spans="1:88" ht="18.75" customHeight="1" x14ac:dyDescent="0.2">
      <c r="A74" s="187" t="str">
        <f t="shared" ca="1" si="32"/>
        <v/>
      </c>
      <c r="B74" s="187" t="str">
        <f t="shared" ca="1" si="32"/>
        <v/>
      </c>
      <c r="C74" s="187" t="str">
        <f t="shared" ca="1" si="32"/>
        <v/>
      </c>
      <c r="D74" s="187" t="str">
        <f t="shared" ca="1" si="32"/>
        <v/>
      </c>
      <c r="E74" s="187" t="str">
        <f t="shared" ca="1" si="32"/>
        <v/>
      </c>
      <c r="F74" s="187" t="str">
        <f t="shared" ca="1" si="32"/>
        <v/>
      </c>
      <c r="G74" s="187" t="str">
        <f t="shared" ca="1" si="32"/>
        <v/>
      </c>
      <c r="H74" s="187" t="str">
        <f t="shared" ca="1" si="32"/>
        <v/>
      </c>
      <c r="I74" s="187" t="str">
        <f t="shared" ca="1" si="32"/>
        <v/>
      </c>
      <c r="J74" s="187" t="str">
        <f t="shared" ca="1" si="32"/>
        <v/>
      </c>
      <c r="K74" s="187" t="str">
        <f t="shared" ca="1" si="32"/>
        <v/>
      </c>
      <c r="L74" s="187" t="str">
        <f t="shared" ca="1" si="32"/>
        <v/>
      </c>
      <c r="M74" s="187" t="str">
        <f t="shared" ca="1" si="32"/>
        <v/>
      </c>
      <c r="N74" s="187" t="str">
        <f t="shared" ca="1" si="32"/>
        <v/>
      </c>
      <c r="O74" s="187" t="str">
        <f t="shared" ca="1" si="32"/>
        <v/>
      </c>
      <c r="P74" s="188" t="str">
        <f t="shared" ca="1" si="33"/>
        <v/>
      </c>
      <c r="Q74" s="188" t="str">
        <f t="shared" ca="1" si="33"/>
        <v/>
      </c>
      <c r="R74" s="188" t="str">
        <f t="shared" ca="1" si="33"/>
        <v/>
      </c>
      <c r="S74" s="188" t="str">
        <f t="shared" ca="1" si="33"/>
        <v/>
      </c>
      <c r="T74" s="188" t="str">
        <f t="shared" ca="1" si="33"/>
        <v/>
      </c>
      <c r="U74" s="188" t="str">
        <f t="shared" ca="1" si="33"/>
        <v/>
      </c>
      <c r="V74" s="188" t="str">
        <f t="shared" ca="1" si="33"/>
        <v/>
      </c>
      <c r="W74" s="188" t="str">
        <f t="shared" ca="1" si="33"/>
        <v/>
      </c>
      <c r="X74" s="188" t="str">
        <f t="shared" ca="1" si="33"/>
        <v/>
      </c>
      <c r="Y74" s="188" t="str">
        <f t="shared" ca="1" si="33"/>
        <v/>
      </c>
      <c r="Z74" s="188" t="str">
        <f t="shared" ca="1" si="33"/>
        <v/>
      </c>
      <c r="AA74" s="188" t="str">
        <f t="shared" ca="1" si="33"/>
        <v/>
      </c>
      <c r="AB74" s="188" t="str">
        <f t="shared" ca="1" si="33"/>
        <v/>
      </c>
      <c r="AC74" s="188" t="str">
        <f t="shared" ca="1" si="33"/>
        <v/>
      </c>
      <c r="AD74" s="188" t="str">
        <f t="shared" ca="1" si="33"/>
        <v/>
      </c>
      <c r="AE74" s="189" t="str">
        <f t="shared" ca="1" si="34"/>
        <v/>
      </c>
      <c r="AF74" s="189" t="str">
        <f t="shared" ca="1" si="34"/>
        <v/>
      </c>
      <c r="AG74" s="189" t="str">
        <f t="shared" ca="1" si="34"/>
        <v/>
      </c>
      <c r="AH74" s="189" t="str">
        <f t="shared" ca="1" si="34"/>
        <v/>
      </c>
      <c r="AI74" s="189" t="str">
        <f t="shared" ca="1" si="34"/>
        <v/>
      </c>
      <c r="AJ74" s="189" t="str">
        <f t="shared" ca="1" si="34"/>
        <v/>
      </c>
      <c r="AK74" s="189" t="str">
        <f t="shared" ca="1" si="34"/>
        <v/>
      </c>
      <c r="AL74" s="189" t="str">
        <f t="shared" ca="1" si="34"/>
        <v/>
      </c>
      <c r="AM74" s="189" t="str">
        <f t="shared" ca="1" si="34"/>
        <v/>
      </c>
      <c r="AN74" s="189" t="str">
        <f t="shared" ca="1" si="34"/>
        <v/>
      </c>
      <c r="AO74" s="189" t="str">
        <f t="shared" ca="1" si="34"/>
        <v/>
      </c>
      <c r="AP74" s="189" t="str">
        <f t="shared" ca="1" si="34"/>
        <v/>
      </c>
      <c r="AQ74" s="189" t="str">
        <f t="shared" ca="1" si="34"/>
        <v/>
      </c>
      <c r="AR74" s="189" t="str">
        <f t="shared" ca="1" si="34"/>
        <v/>
      </c>
      <c r="AS74" s="189" t="str">
        <f t="shared" ca="1" si="34"/>
        <v/>
      </c>
      <c r="AT74" s="190" t="str">
        <f t="shared" ca="1" si="35"/>
        <v/>
      </c>
      <c r="AU74" s="190" t="str">
        <f t="shared" ca="1" si="35"/>
        <v/>
      </c>
      <c r="AV74" s="190" t="str">
        <f t="shared" ca="1" si="35"/>
        <v/>
      </c>
      <c r="AW74" s="190" t="str">
        <f t="shared" ca="1" si="35"/>
        <v/>
      </c>
      <c r="AX74" s="190" t="str">
        <f t="shared" ca="1" si="35"/>
        <v/>
      </c>
      <c r="AY74" s="190" t="str">
        <f t="shared" ca="1" si="35"/>
        <v/>
      </c>
      <c r="AZ74" s="190" t="str">
        <f t="shared" ca="1" si="35"/>
        <v/>
      </c>
      <c r="BA74" s="190" t="str">
        <f t="shared" ca="1" si="35"/>
        <v/>
      </c>
      <c r="BB74" s="190" t="str">
        <f t="shared" ca="1" si="35"/>
        <v/>
      </c>
      <c r="BC74" s="190" t="str">
        <f t="shared" ca="1" si="35"/>
        <v/>
      </c>
      <c r="BD74" s="190" t="str">
        <f t="shared" ca="1" si="35"/>
        <v/>
      </c>
      <c r="BE74" s="190" t="str">
        <f t="shared" ca="1" si="35"/>
        <v/>
      </c>
      <c r="BF74" s="190" t="str">
        <f t="shared" ca="1" si="35"/>
        <v/>
      </c>
      <c r="BG74" s="190" t="str">
        <f t="shared" ca="1" si="35"/>
        <v/>
      </c>
      <c r="BH74" s="190" t="str">
        <f t="shared" ca="1" si="35"/>
        <v/>
      </c>
      <c r="BJ74" s="206">
        <v>33</v>
      </c>
      <c r="BK74" s="197">
        <f>Personnel!D53</f>
        <v>0</v>
      </c>
      <c r="BL74" s="198">
        <f>Personnel!E53</f>
        <v>0</v>
      </c>
      <c r="BM74" s="207">
        <f>Personnel!F53</f>
        <v>0</v>
      </c>
      <c r="BN74" s="214" t="str">
        <f t="shared" ca="1" si="11"/>
        <v/>
      </c>
      <c r="BO74" s="214" t="str">
        <f t="shared" ca="1" si="12"/>
        <v/>
      </c>
      <c r="BP74" s="214" t="str">
        <f t="shared" ca="1" si="13"/>
        <v/>
      </c>
      <c r="BQ74" s="214" t="str">
        <f t="shared" ca="1" si="14"/>
        <v/>
      </c>
      <c r="BR74" s="214" t="str">
        <f t="shared" ca="1" si="15"/>
        <v/>
      </c>
      <c r="BS74" s="214" t="str">
        <f t="shared" ca="1" si="16"/>
        <v/>
      </c>
      <c r="BT74" s="214" t="str">
        <f t="shared" ca="1" si="17"/>
        <v/>
      </c>
      <c r="BU74" s="214" t="str">
        <f t="shared" ca="1" si="18"/>
        <v/>
      </c>
      <c r="BV74" s="214" t="str">
        <f t="shared" ca="1" si="19"/>
        <v/>
      </c>
      <c r="BW74" s="214" t="str">
        <f t="shared" ca="1" si="20"/>
        <v/>
      </c>
      <c r="BX74" s="214" t="str">
        <f t="shared" ca="1" si="21"/>
        <v/>
      </c>
      <c r="BY74" s="214" t="str">
        <f t="shared" ca="1" si="22"/>
        <v/>
      </c>
      <c r="BZ74" s="214" t="str">
        <f t="shared" ca="1" si="23"/>
        <v/>
      </c>
      <c r="CA74" s="214" t="str">
        <f t="shared" ca="1" si="24"/>
        <v/>
      </c>
      <c r="CB74" s="764" t="str">
        <f t="shared" ca="1" si="25"/>
        <v/>
      </c>
      <c r="CC74" s="410">
        <f t="shared" ca="1" si="26"/>
        <v>0</v>
      </c>
      <c r="CD74" s="196" t="e">
        <f t="shared" ca="1" si="27"/>
        <v>#DIV/0!</v>
      </c>
      <c r="CE74" s="927" t="str">
        <f ca="1">IF(CC74=0,"",IF(CD74&gt;(BM74+$CE$41),Donnees!$C$5,IF(CD74&lt;(BM74-$CE$41),Donnees!$C$6,Donnees!$C$4)))</f>
        <v/>
      </c>
      <c r="CF74" s="473"/>
      <c r="CG74" s="533" t="str">
        <f ca="1">IF(CE74=Donnees!$C$5,Donnees!$B$50,IF(CE74=Donnees!$C$6,Donnees!$B$51,""))</f>
        <v/>
      </c>
      <c r="CH74" s="194"/>
      <c r="CJ74" s="104"/>
    </row>
    <row r="75" spans="1:88" ht="18.75" customHeight="1" x14ac:dyDescent="0.2">
      <c r="A75" s="187" t="str">
        <f t="shared" ca="1" si="32"/>
        <v/>
      </c>
      <c r="B75" s="187" t="str">
        <f t="shared" ca="1" si="32"/>
        <v/>
      </c>
      <c r="C75" s="187" t="str">
        <f t="shared" ca="1" si="32"/>
        <v/>
      </c>
      <c r="D75" s="187" t="str">
        <f t="shared" ca="1" si="32"/>
        <v/>
      </c>
      <c r="E75" s="187" t="str">
        <f t="shared" ca="1" si="32"/>
        <v/>
      </c>
      <c r="F75" s="187" t="str">
        <f t="shared" ca="1" si="32"/>
        <v/>
      </c>
      <c r="G75" s="187" t="str">
        <f t="shared" ca="1" si="32"/>
        <v/>
      </c>
      <c r="H75" s="187" t="str">
        <f t="shared" ca="1" si="32"/>
        <v/>
      </c>
      <c r="I75" s="187" t="str">
        <f t="shared" ca="1" si="32"/>
        <v/>
      </c>
      <c r="J75" s="187" t="str">
        <f t="shared" ca="1" si="32"/>
        <v/>
      </c>
      <c r="K75" s="187" t="str">
        <f t="shared" ca="1" si="32"/>
        <v/>
      </c>
      <c r="L75" s="187" t="str">
        <f t="shared" ca="1" si="32"/>
        <v/>
      </c>
      <c r="M75" s="187" t="str">
        <f t="shared" ca="1" si="32"/>
        <v/>
      </c>
      <c r="N75" s="187" t="str">
        <f t="shared" ca="1" si="32"/>
        <v/>
      </c>
      <c r="O75" s="187" t="str">
        <f t="shared" ca="1" si="32"/>
        <v/>
      </c>
      <c r="P75" s="188" t="str">
        <f t="shared" ca="1" si="33"/>
        <v/>
      </c>
      <c r="Q75" s="188" t="str">
        <f t="shared" ca="1" si="33"/>
        <v/>
      </c>
      <c r="R75" s="188" t="str">
        <f t="shared" ca="1" si="33"/>
        <v/>
      </c>
      <c r="S75" s="188" t="str">
        <f t="shared" ca="1" si="33"/>
        <v/>
      </c>
      <c r="T75" s="188" t="str">
        <f t="shared" ca="1" si="33"/>
        <v/>
      </c>
      <c r="U75" s="188" t="str">
        <f t="shared" ca="1" si="33"/>
        <v/>
      </c>
      <c r="V75" s="188" t="str">
        <f t="shared" ca="1" si="33"/>
        <v/>
      </c>
      <c r="W75" s="188" t="str">
        <f t="shared" ca="1" si="33"/>
        <v/>
      </c>
      <c r="X75" s="188" t="str">
        <f t="shared" ca="1" si="33"/>
        <v/>
      </c>
      <c r="Y75" s="188" t="str">
        <f t="shared" ca="1" si="33"/>
        <v/>
      </c>
      <c r="Z75" s="188" t="str">
        <f t="shared" ca="1" si="33"/>
        <v/>
      </c>
      <c r="AA75" s="188" t="str">
        <f t="shared" ca="1" si="33"/>
        <v/>
      </c>
      <c r="AB75" s="188" t="str">
        <f t="shared" ca="1" si="33"/>
        <v/>
      </c>
      <c r="AC75" s="188" t="str">
        <f t="shared" ca="1" si="33"/>
        <v/>
      </c>
      <c r="AD75" s="188" t="str">
        <f t="shared" ca="1" si="33"/>
        <v/>
      </c>
      <c r="AE75" s="189" t="str">
        <f t="shared" ca="1" si="34"/>
        <v/>
      </c>
      <c r="AF75" s="189" t="str">
        <f t="shared" ca="1" si="34"/>
        <v/>
      </c>
      <c r="AG75" s="189" t="str">
        <f t="shared" ca="1" si="34"/>
        <v/>
      </c>
      <c r="AH75" s="189" t="str">
        <f t="shared" ca="1" si="34"/>
        <v/>
      </c>
      <c r="AI75" s="189" t="str">
        <f t="shared" ca="1" si="34"/>
        <v/>
      </c>
      <c r="AJ75" s="189" t="str">
        <f t="shared" ca="1" si="34"/>
        <v/>
      </c>
      <c r="AK75" s="189" t="str">
        <f t="shared" ca="1" si="34"/>
        <v/>
      </c>
      <c r="AL75" s="189" t="str">
        <f t="shared" ca="1" si="34"/>
        <v/>
      </c>
      <c r="AM75" s="189" t="str">
        <f t="shared" ca="1" si="34"/>
        <v/>
      </c>
      <c r="AN75" s="189" t="str">
        <f t="shared" ca="1" si="34"/>
        <v/>
      </c>
      <c r="AO75" s="189" t="str">
        <f t="shared" ca="1" si="34"/>
        <v/>
      </c>
      <c r="AP75" s="189" t="str">
        <f t="shared" ca="1" si="34"/>
        <v/>
      </c>
      <c r="AQ75" s="189" t="str">
        <f t="shared" ca="1" si="34"/>
        <v/>
      </c>
      <c r="AR75" s="189" t="str">
        <f t="shared" ca="1" si="34"/>
        <v/>
      </c>
      <c r="AS75" s="189" t="str">
        <f t="shared" ca="1" si="34"/>
        <v/>
      </c>
      <c r="AT75" s="190" t="str">
        <f t="shared" ca="1" si="35"/>
        <v/>
      </c>
      <c r="AU75" s="190" t="str">
        <f t="shared" ca="1" si="35"/>
        <v/>
      </c>
      <c r="AV75" s="190" t="str">
        <f t="shared" ca="1" si="35"/>
        <v/>
      </c>
      <c r="AW75" s="190" t="str">
        <f t="shared" ca="1" si="35"/>
        <v/>
      </c>
      <c r="AX75" s="190" t="str">
        <f t="shared" ca="1" si="35"/>
        <v/>
      </c>
      <c r="AY75" s="190" t="str">
        <f t="shared" ca="1" si="35"/>
        <v/>
      </c>
      <c r="AZ75" s="190" t="str">
        <f t="shared" ca="1" si="35"/>
        <v/>
      </c>
      <c r="BA75" s="190" t="str">
        <f t="shared" ca="1" si="35"/>
        <v/>
      </c>
      <c r="BB75" s="190" t="str">
        <f t="shared" ca="1" si="35"/>
        <v/>
      </c>
      <c r="BC75" s="190" t="str">
        <f t="shared" ca="1" si="35"/>
        <v/>
      </c>
      <c r="BD75" s="190" t="str">
        <f t="shared" ca="1" si="35"/>
        <v/>
      </c>
      <c r="BE75" s="190" t="str">
        <f t="shared" ca="1" si="35"/>
        <v/>
      </c>
      <c r="BF75" s="190" t="str">
        <f t="shared" ca="1" si="35"/>
        <v/>
      </c>
      <c r="BG75" s="190" t="str">
        <f t="shared" ca="1" si="35"/>
        <v/>
      </c>
      <c r="BH75" s="190" t="str">
        <f t="shared" ca="1" si="35"/>
        <v/>
      </c>
      <c r="BJ75" s="206">
        <v>34</v>
      </c>
      <c r="BK75" s="197">
        <f>Personnel!D54</f>
        <v>0</v>
      </c>
      <c r="BL75" s="198">
        <f>Personnel!E54</f>
        <v>0</v>
      </c>
      <c r="BM75" s="207">
        <f>Personnel!F54</f>
        <v>0</v>
      </c>
      <c r="BN75" s="214" t="str">
        <f t="shared" ca="1" si="11"/>
        <v/>
      </c>
      <c r="BO75" s="214" t="str">
        <f t="shared" ca="1" si="12"/>
        <v/>
      </c>
      <c r="BP75" s="214" t="str">
        <f t="shared" ca="1" si="13"/>
        <v/>
      </c>
      <c r="BQ75" s="214" t="str">
        <f t="shared" ca="1" si="14"/>
        <v/>
      </c>
      <c r="BR75" s="214" t="str">
        <f t="shared" ca="1" si="15"/>
        <v/>
      </c>
      <c r="BS75" s="214" t="str">
        <f t="shared" ca="1" si="16"/>
        <v/>
      </c>
      <c r="BT75" s="214" t="str">
        <f t="shared" ca="1" si="17"/>
        <v/>
      </c>
      <c r="BU75" s="214" t="str">
        <f t="shared" ca="1" si="18"/>
        <v/>
      </c>
      <c r="BV75" s="214" t="str">
        <f t="shared" ca="1" si="19"/>
        <v/>
      </c>
      <c r="BW75" s="214" t="str">
        <f t="shared" ca="1" si="20"/>
        <v/>
      </c>
      <c r="BX75" s="214" t="str">
        <f t="shared" ca="1" si="21"/>
        <v/>
      </c>
      <c r="BY75" s="214" t="str">
        <f t="shared" ca="1" si="22"/>
        <v/>
      </c>
      <c r="BZ75" s="214" t="str">
        <f t="shared" ca="1" si="23"/>
        <v/>
      </c>
      <c r="CA75" s="214" t="str">
        <f t="shared" ca="1" si="24"/>
        <v/>
      </c>
      <c r="CB75" s="764" t="str">
        <f t="shared" ca="1" si="25"/>
        <v/>
      </c>
      <c r="CC75" s="410">
        <f t="shared" ca="1" si="26"/>
        <v>0</v>
      </c>
      <c r="CD75" s="196" t="e">
        <f t="shared" ca="1" si="27"/>
        <v>#DIV/0!</v>
      </c>
      <c r="CE75" s="927" t="str">
        <f ca="1">IF(CC75=0,"",IF(CD75&gt;(BM75+$CE$41),Donnees!$C$5,IF(CD75&lt;(BM75-$CE$41),Donnees!$C$6,Donnees!$C$4)))</f>
        <v/>
      </c>
      <c r="CF75" s="473"/>
      <c r="CG75" s="533" t="str">
        <f ca="1">IF(CE75=Donnees!$C$5,Donnees!$B$50,IF(CE75=Donnees!$C$6,Donnees!$B$51,""))</f>
        <v/>
      </c>
      <c r="CH75" s="194"/>
      <c r="CJ75" s="104"/>
    </row>
    <row r="76" spans="1:88" ht="18.75" customHeight="1" thickBot="1" x14ac:dyDescent="0.25">
      <c r="A76" s="187" t="str">
        <f t="shared" ca="1" si="32"/>
        <v/>
      </c>
      <c r="B76" s="187" t="str">
        <f t="shared" ca="1" si="32"/>
        <v/>
      </c>
      <c r="C76" s="187" t="str">
        <f t="shared" ca="1" si="32"/>
        <v/>
      </c>
      <c r="D76" s="187" t="str">
        <f t="shared" ca="1" si="32"/>
        <v/>
      </c>
      <c r="E76" s="187" t="str">
        <f t="shared" ca="1" si="32"/>
        <v/>
      </c>
      <c r="F76" s="187" t="str">
        <f t="shared" ca="1" si="32"/>
        <v/>
      </c>
      <c r="G76" s="187" t="str">
        <f t="shared" ca="1" si="32"/>
        <v/>
      </c>
      <c r="H76" s="187" t="str">
        <f t="shared" ca="1" si="32"/>
        <v/>
      </c>
      <c r="I76" s="187" t="str">
        <f t="shared" ca="1" si="32"/>
        <v/>
      </c>
      <c r="J76" s="187" t="str">
        <f t="shared" ca="1" si="32"/>
        <v/>
      </c>
      <c r="K76" s="187" t="str">
        <f t="shared" ca="1" si="32"/>
        <v/>
      </c>
      <c r="L76" s="187" t="str">
        <f t="shared" ca="1" si="32"/>
        <v/>
      </c>
      <c r="M76" s="187" t="str">
        <f t="shared" ca="1" si="32"/>
        <v/>
      </c>
      <c r="N76" s="187" t="str">
        <f t="shared" ca="1" si="32"/>
        <v/>
      </c>
      <c r="O76" s="187" t="str">
        <f t="shared" ca="1" si="32"/>
        <v/>
      </c>
      <c r="P76" s="188" t="str">
        <f t="shared" ca="1" si="33"/>
        <v/>
      </c>
      <c r="Q76" s="188" t="str">
        <f t="shared" ca="1" si="33"/>
        <v/>
      </c>
      <c r="R76" s="188" t="str">
        <f t="shared" ca="1" si="33"/>
        <v/>
      </c>
      <c r="S76" s="188" t="str">
        <f t="shared" ca="1" si="33"/>
        <v/>
      </c>
      <c r="T76" s="188" t="str">
        <f t="shared" ca="1" si="33"/>
        <v/>
      </c>
      <c r="U76" s="188" t="str">
        <f t="shared" ca="1" si="33"/>
        <v/>
      </c>
      <c r="V76" s="188" t="str">
        <f t="shared" ca="1" si="33"/>
        <v/>
      </c>
      <c r="W76" s="188" t="str">
        <f t="shared" ca="1" si="33"/>
        <v/>
      </c>
      <c r="X76" s="188" t="str">
        <f t="shared" ca="1" si="33"/>
        <v/>
      </c>
      <c r="Y76" s="188" t="str">
        <f t="shared" ca="1" si="33"/>
        <v/>
      </c>
      <c r="Z76" s="188" t="str">
        <f t="shared" ca="1" si="33"/>
        <v/>
      </c>
      <c r="AA76" s="188" t="str">
        <f t="shared" ca="1" si="33"/>
        <v/>
      </c>
      <c r="AB76" s="188" t="str">
        <f t="shared" ca="1" si="33"/>
        <v/>
      </c>
      <c r="AC76" s="188" t="str">
        <f t="shared" ca="1" si="33"/>
        <v/>
      </c>
      <c r="AD76" s="188" t="str">
        <f t="shared" ca="1" si="33"/>
        <v/>
      </c>
      <c r="AE76" s="189" t="str">
        <f t="shared" ca="1" si="34"/>
        <v/>
      </c>
      <c r="AF76" s="189" t="str">
        <f t="shared" ca="1" si="34"/>
        <v/>
      </c>
      <c r="AG76" s="189" t="str">
        <f t="shared" ca="1" si="34"/>
        <v/>
      </c>
      <c r="AH76" s="189" t="str">
        <f t="shared" ca="1" si="34"/>
        <v/>
      </c>
      <c r="AI76" s="189" t="str">
        <f t="shared" ca="1" si="34"/>
        <v/>
      </c>
      <c r="AJ76" s="189" t="str">
        <f t="shared" ca="1" si="34"/>
        <v/>
      </c>
      <c r="AK76" s="189" t="str">
        <f t="shared" ca="1" si="34"/>
        <v/>
      </c>
      <c r="AL76" s="189" t="str">
        <f t="shared" ca="1" si="34"/>
        <v/>
      </c>
      <c r="AM76" s="189" t="str">
        <f t="shared" ca="1" si="34"/>
        <v/>
      </c>
      <c r="AN76" s="189" t="str">
        <f t="shared" ca="1" si="34"/>
        <v/>
      </c>
      <c r="AO76" s="189" t="str">
        <f t="shared" ca="1" si="34"/>
        <v/>
      </c>
      <c r="AP76" s="189" t="str">
        <f t="shared" ca="1" si="34"/>
        <v/>
      </c>
      <c r="AQ76" s="189" t="str">
        <f t="shared" ca="1" si="34"/>
        <v/>
      </c>
      <c r="AR76" s="189" t="str">
        <f t="shared" ca="1" si="34"/>
        <v/>
      </c>
      <c r="AS76" s="189" t="str">
        <f t="shared" ca="1" si="34"/>
        <v/>
      </c>
      <c r="AT76" s="190" t="str">
        <f t="shared" ca="1" si="35"/>
        <v/>
      </c>
      <c r="AU76" s="190" t="str">
        <f t="shared" ca="1" si="35"/>
        <v/>
      </c>
      <c r="AV76" s="190" t="str">
        <f t="shared" ca="1" si="35"/>
        <v/>
      </c>
      <c r="AW76" s="190" t="str">
        <f t="shared" ca="1" si="35"/>
        <v/>
      </c>
      <c r="AX76" s="190" t="str">
        <f t="shared" ca="1" si="35"/>
        <v/>
      </c>
      <c r="AY76" s="190" t="str">
        <f t="shared" ca="1" si="35"/>
        <v/>
      </c>
      <c r="AZ76" s="190" t="str">
        <f t="shared" ca="1" si="35"/>
        <v/>
      </c>
      <c r="BA76" s="190" t="str">
        <f t="shared" ca="1" si="35"/>
        <v/>
      </c>
      <c r="BB76" s="190" t="str">
        <f t="shared" ca="1" si="35"/>
        <v/>
      </c>
      <c r="BC76" s="190" t="str">
        <f t="shared" ca="1" si="35"/>
        <v/>
      </c>
      <c r="BD76" s="190" t="str">
        <f t="shared" ca="1" si="35"/>
        <v/>
      </c>
      <c r="BE76" s="190" t="str">
        <f t="shared" ca="1" si="35"/>
        <v/>
      </c>
      <c r="BF76" s="190" t="str">
        <f t="shared" ca="1" si="35"/>
        <v/>
      </c>
      <c r="BG76" s="190" t="str">
        <f t="shared" ca="1" si="35"/>
        <v/>
      </c>
      <c r="BH76" s="190" t="str">
        <f t="shared" ca="1" si="35"/>
        <v/>
      </c>
      <c r="BJ76" s="208">
        <v>35</v>
      </c>
      <c r="BK76" s="209">
        <f>Personnel!D55</f>
        <v>0</v>
      </c>
      <c r="BL76" s="210">
        <f>Personnel!E55</f>
        <v>0</v>
      </c>
      <c r="BM76" s="211">
        <f>Personnel!F55</f>
        <v>0</v>
      </c>
      <c r="BN76" s="216" t="str">
        <f t="shared" ca="1" si="11"/>
        <v/>
      </c>
      <c r="BO76" s="216" t="str">
        <f t="shared" ca="1" si="12"/>
        <v/>
      </c>
      <c r="BP76" s="216" t="str">
        <f t="shared" ca="1" si="13"/>
        <v/>
      </c>
      <c r="BQ76" s="216" t="str">
        <f t="shared" ca="1" si="14"/>
        <v/>
      </c>
      <c r="BR76" s="216" t="str">
        <f t="shared" ca="1" si="15"/>
        <v/>
      </c>
      <c r="BS76" s="216" t="str">
        <f t="shared" ca="1" si="16"/>
        <v/>
      </c>
      <c r="BT76" s="216" t="str">
        <f t="shared" ca="1" si="17"/>
        <v/>
      </c>
      <c r="BU76" s="216" t="str">
        <f t="shared" ca="1" si="18"/>
        <v/>
      </c>
      <c r="BV76" s="216" t="str">
        <f t="shared" ca="1" si="19"/>
        <v/>
      </c>
      <c r="BW76" s="216" t="str">
        <f t="shared" ca="1" si="20"/>
        <v/>
      </c>
      <c r="BX76" s="216" t="str">
        <f t="shared" ca="1" si="21"/>
        <v/>
      </c>
      <c r="BY76" s="216" t="str">
        <f t="shared" ca="1" si="22"/>
        <v/>
      </c>
      <c r="BZ76" s="216" t="str">
        <f t="shared" ca="1" si="23"/>
        <v/>
      </c>
      <c r="CA76" s="216" t="str">
        <f t="shared" ca="1" si="24"/>
        <v/>
      </c>
      <c r="CB76" s="765" t="str">
        <f t="shared" ca="1" si="25"/>
        <v/>
      </c>
      <c r="CC76" s="411">
        <f t="shared" ca="1" si="26"/>
        <v>0</v>
      </c>
      <c r="CD76" s="218" t="e">
        <f t="shared" ca="1" si="27"/>
        <v>#DIV/0!</v>
      </c>
      <c r="CE76" s="930" t="str">
        <f ca="1">IF(CC76=0,"",IF(CD76&gt;(BM76+$CE$41),Donnees!$C$5,IF(CD76&lt;(BM76-$CE$41),Donnees!$C$6,Donnees!$C$4)))</f>
        <v/>
      </c>
      <c r="CF76" s="473"/>
      <c r="CG76" s="533" t="str">
        <f ca="1">IF(CE76=Donnees!$C$5,Donnees!$B$50,IF(CE76=Donnees!$C$6,Donnees!$B$51,""))</f>
        <v/>
      </c>
      <c r="CH76" s="194"/>
      <c r="CJ76" s="104"/>
    </row>
    <row r="77" spans="1:88" ht="18.75" customHeight="1" x14ac:dyDescent="0.2">
      <c r="A77" s="187" t="str">
        <f t="shared" ca="1" si="32"/>
        <v/>
      </c>
      <c r="B77" s="187" t="str">
        <f t="shared" ca="1" si="32"/>
        <v/>
      </c>
      <c r="C77" s="187" t="str">
        <f t="shared" ca="1" si="32"/>
        <v/>
      </c>
      <c r="D77" s="187" t="str">
        <f t="shared" ca="1" si="32"/>
        <v/>
      </c>
      <c r="E77" s="187" t="str">
        <f t="shared" ca="1" si="32"/>
        <v/>
      </c>
      <c r="F77" s="187" t="str">
        <f t="shared" ca="1" si="32"/>
        <v/>
      </c>
      <c r="G77" s="187" t="str">
        <f t="shared" ca="1" si="32"/>
        <v/>
      </c>
      <c r="H77" s="187" t="str">
        <f t="shared" ca="1" si="32"/>
        <v/>
      </c>
      <c r="I77" s="187" t="str">
        <f t="shared" ca="1" si="32"/>
        <v/>
      </c>
      <c r="J77" s="187" t="str">
        <f t="shared" ca="1" si="32"/>
        <v/>
      </c>
      <c r="K77" s="187" t="str">
        <f t="shared" ca="1" si="32"/>
        <v/>
      </c>
      <c r="L77" s="187" t="str">
        <f t="shared" ca="1" si="32"/>
        <v/>
      </c>
      <c r="M77" s="187" t="str">
        <f t="shared" ca="1" si="32"/>
        <v/>
      </c>
      <c r="N77" s="187" t="str">
        <f t="shared" ca="1" si="32"/>
        <v/>
      </c>
      <c r="O77" s="187" t="str">
        <f t="shared" ca="1" si="32"/>
        <v/>
      </c>
      <c r="P77" s="188" t="str">
        <f t="shared" ca="1" si="33"/>
        <v/>
      </c>
      <c r="Q77" s="188" t="str">
        <f t="shared" ca="1" si="33"/>
        <v/>
      </c>
      <c r="R77" s="188" t="str">
        <f t="shared" ca="1" si="33"/>
        <v/>
      </c>
      <c r="S77" s="188" t="str">
        <f t="shared" ca="1" si="33"/>
        <v/>
      </c>
      <c r="T77" s="188" t="str">
        <f t="shared" ca="1" si="33"/>
        <v/>
      </c>
      <c r="U77" s="188" t="str">
        <f t="shared" ca="1" si="33"/>
        <v/>
      </c>
      <c r="V77" s="188" t="str">
        <f t="shared" ca="1" si="33"/>
        <v/>
      </c>
      <c r="W77" s="188" t="str">
        <f t="shared" ca="1" si="33"/>
        <v/>
      </c>
      <c r="X77" s="188" t="str">
        <f t="shared" ca="1" si="33"/>
        <v/>
      </c>
      <c r="Y77" s="188" t="str">
        <f t="shared" ca="1" si="33"/>
        <v/>
      </c>
      <c r="Z77" s="188" t="str">
        <f t="shared" ca="1" si="33"/>
        <v/>
      </c>
      <c r="AA77" s="188" t="str">
        <f t="shared" ca="1" si="33"/>
        <v/>
      </c>
      <c r="AB77" s="188" t="str">
        <f t="shared" ca="1" si="33"/>
        <v/>
      </c>
      <c r="AC77" s="188" t="str">
        <f t="shared" ca="1" si="33"/>
        <v/>
      </c>
      <c r="AD77" s="188" t="str">
        <f t="shared" ca="1" si="33"/>
        <v/>
      </c>
      <c r="AE77" s="189" t="str">
        <f t="shared" ca="1" si="34"/>
        <v/>
      </c>
      <c r="AF77" s="189" t="str">
        <f t="shared" ca="1" si="34"/>
        <v/>
      </c>
      <c r="AG77" s="189" t="str">
        <f t="shared" ca="1" si="34"/>
        <v/>
      </c>
      <c r="AH77" s="189" t="str">
        <f t="shared" ca="1" si="34"/>
        <v/>
      </c>
      <c r="AI77" s="189" t="str">
        <f t="shared" ca="1" si="34"/>
        <v/>
      </c>
      <c r="AJ77" s="189" t="str">
        <f t="shared" ca="1" si="34"/>
        <v/>
      </c>
      <c r="AK77" s="189" t="str">
        <f t="shared" ca="1" si="34"/>
        <v/>
      </c>
      <c r="AL77" s="189" t="str">
        <f t="shared" ca="1" si="34"/>
        <v/>
      </c>
      <c r="AM77" s="189" t="str">
        <f t="shared" ca="1" si="34"/>
        <v/>
      </c>
      <c r="AN77" s="189" t="str">
        <f t="shared" ca="1" si="34"/>
        <v/>
      </c>
      <c r="AO77" s="189" t="str">
        <f t="shared" ca="1" si="34"/>
        <v/>
      </c>
      <c r="AP77" s="189" t="str">
        <f t="shared" ca="1" si="34"/>
        <v/>
      </c>
      <c r="AQ77" s="189" t="str">
        <f t="shared" ca="1" si="34"/>
        <v/>
      </c>
      <c r="AR77" s="189" t="str">
        <f t="shared" ca="1" si="34"/>
        <v/>
      </c>
      <c r="AS77" s="189" t="str">
        <f t="shared" ca="1" si="34"/>
        <v/>
      </c>
      <c r="AT77" s="190" t="str">
        <f t="shared" ca="1" si="35"/>
        <v/>
      </c>
      <c r="AU77" s="190" t="str">
        <f t="shared" ca="1" si="35"/>
        <v/>
      </c>
      <c r="AV77" s="190" t="str">
        <f t="shared" ca="1" si="35"/>
        <v/>
      </c>
      <c r="AW77" s="190" t="str">
        <f t="shared" ca="1" si="35"/>
        <v/>
      </c>
      <c r="AX77" s="190" t="str">
        <f t="shared" ca="1" si="35"/>
        <v/>
      </c>
      <c r="AY77" s="190" t="str">
        <f t="shared" ca="1" si="35"/>
        <v/>
      </c>
      <c r="AZ77" s="190" t="str">
        <f t="shared" ca="1" si="35"/>
        <v/>
      </c>
      <c r="BA77" s="190" t="str">
        <f t="shared" ca="1" si="35"/>
        <v/>
      </c>
      <c r="BB77" s="190" t="str">
        <f t="shared" ca="1" si="35"/>
        <v/>
      </c>
      <c r="BC77" s="190" t="str">
        <f t="shared" ca="1" si="35"/>
        <v/>
      </c>
      <c r="BD77" s="190" t="str">
        <f t="shared" ca="1" si="35"/>
        <v/>
      </c>
      <c r="BE77" s="190" t="str">
        <f t="shared" ca="1" si="35"/>
        <v/>
      </c>
      <c r="BF77" s="190" t="str">
        <f t="shared" ca="1" si="35"/>
        <v/>
      </c>
      <c r="BG77" s="190" t="str">
        <f t="shared" ca="1" si="35"/>
        <v/>
      </c>
      <c r="BH77" s="190" t="str">
        <f t="shared" ca="1" si="35"/>
        <v/>
      </c>
      <c r="BJ77" s="493">
        <v>36</v>
      </c>
      <c r="BK77" s="494">
        <f>Personnel!D56</f>
        <v>0</v>
      </c>
      <c r="BL77" s="495">
        <f>Personnel!E56</f>
        <v>0</v>
      </c>
      <c r="BM77" s="496">
        <f>Personnel!F56</f>
        <v>0</v>
      </c>
      <c r="BN77" s="405" t="str">
        <f t="shared" ca="1" si="11"/>
        <v/>
      </c>
      <c r="BO77" s="405" t="str">
        <f t="shared" ca="1" si="12"/>
        <v/>
      </c>
      <c r="BP77" s="405" t="str">
        <f t="shared" ca="1" si="13"/>
        <v/>
      </c>
      <c r="BQ77" s="405" t="str">
        <f t="shared" ca="1" si="14"/>
        <v/>
      </c>
      <c r="BR77" s="405" t="str">
        <f t="shared" ca="1" si="15"/>
        <v/>
      </c>
      <c r="BS77" s="405" t="str">
        <f t="shared" ca="1" si="16"/>
        <v/>
      </c>
      <c r="BT77" s="405" t="str">
        <f t="shared" ca="1" si="17"/>
        <v/>
      </c>
      <c r="BU77" s="405" t="str">
        <f t="shared" ca="1" si="18"/>
        <v/>
      </c>
      <c r="BV77" s="405" t="str">
        <f t="shared" ca="1" si="19"/>
        <v/>
      </c>
      <c r="BW77" s="405" t="str">
        <f t="shared" ca="1" si="20"/>
        <v/>
      </c>
      <c r="BX77" s="405" t="str">
        <f t="shared" ca="1" si="21"/>
        <v/>
      </c>
      <c r="BY77" s="405" t="str">
        <f t="shared" ca="1" si="22"/>
        <v/>
      </c>
      <c r="BZ77" s="405" t="str">
        <f t="shared" ca="1" si="23"/>
        <v/>
      </c>
      <c r="CA77" s="405" t="str">
        <f t="shared" ca="1" si="24"/>
        <v/>
      </c>
      <c r="CB77" s="766" t="str">
        <f t="shared" ca="1" si="25"/>
        <v/>
      </c>
      <c r="CC77" s="409">
        <f t="shared" ca="1" si="26"/>
        <v>0</v>
      </c>
      <c r="CD77" s="407" t="e">
        <f t="shared" ca="1" si="27"/>
        <v>#DIV/0!</v>
      </c>
      <c r="CE77" s="928" t="str">
        <f ca="1">IF(CC77=0,"",IF(CD77&gt;(BM77+$CE$41),Donnees!$C$5,IF(CD77&lt;(BM77-$CE$41),Donnees!$C$6,Donnees!$C$4)))</f>
        <v/>
      </c>
      <c r="CF77" s="473"/>
      <c r="CG77" s="533" t="str">
        <f ca="1">IF(CE77=Donnees!$C$5,Donnees!$B$50,IF(CE77=Donnees!$C$6,Donnees!$B$51,""))</f>
        <v/>
      </c>
      <c r="CH77" s="194"/>
      <c r="CJ77" s="104"/>
    </row>
    <row r="78" spans="1:88" ht="18.75" customHeight="1" x14ac:dyDescent="0.2">
      <c r="A78" s="187" t="str">
        <f t="shared" ca="1" si="32"/>
        <v/>
      </c>
      <c r="B78" s="187" t="str">
        <f t="shared" ca="1" si="32"/>
        <v/>
      </c>
      <c r="C78" s="187" t="str">
        <f t="shared" ca="1" si="32"/>
        <v/>
      </c>
      <c r="D78" s="187" t="str">
        <f t="shared" ca="1" si="32"/>
        <v/>
      </c>
      <c r="E78" s="187" t="str">
        <f t="shared" ca="1" si="32"/>
        <v/>
      </c>
      <c r="F78" s="187" t="str">
        <f t="shared" ca="1" si="32"/>
        <v/>
      </c>
      <c r="G78" s="187" t="str">
        <f t="shared" ca="1" si="32"/>
        <v/>
      </c>
      <c r="H78" s="187" t="str">
        <f t="shared" ca="1" si="32"/>
        <v/>
      </c>
      <c r="I78" s="187" t="str">
        <f t="shared" ca="1" si="32"/>
        <v/>
      </c>
      <c r="J78" s="187" t="str">
        <f t="shared" ca="1" si="32"/>
        <v/>
      </c>
      <c r="K78" s="187" t="str">
        <f t="shared" ca="1" si="32"/>
        <v/>
      </c>
      <c r="L78" s="187" t="str">
        <f t="shared" ca="1" si="32"/>
        <v/>
      </c>
      <c r="M78" s="187" t="str">
        <f t="shared" ca="1" si="32"/>
        <v/>
      </c>
      <c r="N78" s="187" t="str">
        <f t="shared" ca="1" si="32"/>
        <v/>
      </c>
      <c r="O78" s="187" t="str">
        <f t="shared" ca="1" si="32"/>
        <v/>
      </c>
      <c r="P78" s="188" t="str">
        <f t="shared" ca="1" si="33"/>
        <v/>
      </c>
      <c r="Q78" s="188" t="str">
        <f t="shared" ca="1" si="33"/>
        <v/>
      </c>
      <c r="R78" s="188" t="str">
        <f t="shared" ca="1" si="33"/>
        <v/>
      </c>
      <c r="S78" s="188" t="str">
        <f t="shared" ca="1" si="33"/>
        <v/>
      </c>
      <c r="T78" s="188" t="str">
        <f t="shared" ca="1" si="33"/>
        <v/>
      </c>
      <c r="U78" s="188" t="str">
        <f t="shared" ca="1" si="33"/>
        <v/>
      </c>
      <c r="V78" s="188" t="str">
        <f t="shared" ca="1" si="33"/>
        <v/>
      </c>
      <c r="W78" s="188" t="str">
        <f t="shared" ca="1" si="33"/>
        <v/>
      </c>
      <c r="X78" s="188" t="str">
        <f t="shared" ca="1" si="33"/>
        <v/>
      </c>
      <c r="Y78" s="188" t="str">
        <f t="shared" ca="1" si="33"/>
        <v/>
      </c>
      <c r="Z78" s="188" t="str">
        <f t="shared" ca="1" si="33"/>
        <v/>
      </c>
      <c r="AA78" s="188" t="str">
        <f t="shared" ca="1" si="33"/>
        <v/>
      </c>
      <c r="AB78" s="188" t="str">
        <f t="shared" ca="1" si="33"/>
        <v/>
      </c>
      <c r="AC78" s="188" t="str">
        <f t="shared" ca="1" si="33"/>
        <v/>
      </c>
      <c r="AD78" s="188" t="str">
        <f t="shared" ca="1" si="33"/>
        <v/>
      </c>
      <c r="AE78" s="189" t="str">
        <f t="shared" ca="1" si="34"/>
        <v/>
      </c>
      <c r="AF78" s="189" t="str">
        <f t="shared" ca="1" si="34"/>
        <v/>
      </c>
      <c r="AG78" s="189" t="str">
        <f t="shared" ca="1" si="34"/>
        <v/>
      </c>
      <c r="AH78" s="189" t="str">
        <f t="shared" ca="1" si="34"/>
        <v/>
      </c>
      <c r="AI78" s="189" t="str">
        <f t="shared" ca="1" si="34"/>
        <v/>
      </c>
      <c r="AJ78" s="189" t="str">
        <f t="shared" ca="1" si="34"/>
        <v/>
      </c>
      <c r="AK78" s="189" t="str">
        <f t="shared" ca="1" si="34"/>
        <v/>
      </c>
      <c r="AL78" s="189" t="str">
        <f t="shared" ca="1" si="34"/>
        <v/>
      </c>
      <c r="AM78" s="189" t="str">
        <f t="shared" ca="1" si="34"/>
        <v/>
      </c>
      <c r="AN78" s="189" t="str">
        <f t="shared" ca="1" si="34"/>
        <v/>
      </c>
      <c r="AO78" s="189" t="str">
        <f t="shared" ca="1" si="34"/>
        <v/>
      </c>
      <c r="AP78" s="189" t="str">
        <f t="shared" ca="1" si="34"/>
        <v/>
      </c>
      <c r="AQ78" s="189" t="str">
        <f t="shared" ca="1" si="34"/>
        <v/>
      </c>
      <c r="AR78" s="189" t="str">
        <f t="shared" ca="1" si="34"/>
        <v/>
      </c>
      <c r="AS78" s="189" t="str">
        <f t="shared" ca="1" si="34"/>
        <v/>
      </c>
      <c r="AT78" s="190" t="str">
        <f t="shared" ca="1" si="35"/>
        <v/>
      </c>
      <c r="AU78" s="190" t="str">
        <f t="shared" ca="1" si="35"/>
        <v/>
      </c>
      <c r="AV78" s="190" t="str">
        <f t="shared" ca="1" si="35"/>
        <v/>
      </c>
      <c r="AW78" s="190" t="str">
        <f t="shared" ca="1" si="35"/>
        <v/>
      </c>
      <c r="AX78" s="190" t="str">
        <f t="shared" ca="1" si="35"/>
        <v/>
      </c>
      <c r="AY78" s="190" t="str">
        <f t="shared" ca="1" si="35"/>
        <v/>
      </c>
      <c r="AZ78" s="190" t="str">
        <f t="shared" ca="1" si="35"/>
        <v/>
      </c>
      <c r="BA78" s="190" t="str">
        <f t="shared" ca="1" si="35"/>
        <v/>
      </c>
      <c r="BB78" s="190" t="str">
        <f t="shared" ca="1" si="35"/>
        <v/>
      </c>
      <c r="BC78" s="190" t="str">
        <f t="shared" ca="1" si="35"/>
        <v/>
      </c>
      <c r="BD78" s="190" t="str">
        <f t="shared" ca="1" si="35"/>
        <v/>
      </c>
      <c r="BE78" s="190" t="str">
        <f t="shared" ca="1" si="35"/>
        <v/>
      </c>
      <c r="BF78" s="190" t="str">
        <f t="shared" ca="1" si="35"/>
        <v/>
      </c>
      <c r="BG78" s="190" t="str">
        <f t="shared" ca="1" si="35"/>
        <v/>
      </c>
      <c r="BH78" s="190" t="str">
        <f t="shared" ca="1" si="35"/>
        <v/>
      </c>
      <c r="BJ78" s="206">
        <v>37</v>
      </c>
      <c r="BK78" s="197">
        <f>Personnel!D57</f>
        <v>0</v>
      </c>
      <c r="BL78" s="198">
        <f>Personnel!E57</f>
        <v>0</v>
      </c>
      <c r="BM78" s="207">
        <f>Personnel!F57</f>
        <v>0</v>
      </c>
      <c r="BN78" s="214" t="str">
        <f t="shared" ca="1" si="11"/>
        <v/>
      </c>
      <c r="BO78" s="214" t="str">
        <f t="shared" ca="1" si="12"/>
        <v/>
      </c>
      <c r="BP78" s="214" t="str">
        <f t="shared" ca="1" si="13"/>
        <v/>
      </c>
      <c r="BQ78" s="214" t="str">
        <f t="shared" ca="1" si="14"/>
        <v/>
      </c>
      <c r="BR78" s="214" t="str">
        <f t="shared" ca="1" si="15"/>
        <v/>
      </c>
      <c r="BS78" s="214" t="str">
        <f t="shared" ca="1" si="16"/>
        <v/>
      </c>
      <c r="BT78" s="214" t="str">
        <f t="shared" ca="1" si="17"/>
        <v/>
      </c>
      <c r="BU78" s="214" t="str">
        <f t="shared" ca="1" si="18"/>
        <v/>
      </c>
      <c r="BV78" s="214" t="str">
        <f t="shared" ca="1" si="19"/>
        <v/>
      </c>
      <c r="BW78" s="214" t="str">
        <f t="shared" ca="1" si="20"/>
        <v/>
      </c>
      <c r="BX78" s="214" t="str">
        <f t="shared" ca="1" si="21"/>
        <v/>
      </c>
      <c r="BY78" s="214" t="str">
        <f t="shared" ca="1" si="22"/>
        <v/>
      </c>
      <c r="BZ78" s="214" t="str">
        <f t="shared" ca="1" si="23"/>
        <v/>
      </c>
      <c r="CA78" s="214" t="str">
        <f t="shared" ca="1" si="24"/>
        <v/>
      </c>
      <c r="CB78" s="764" t="str">
        <f t="shared" ca="1" si="25"/>
        <v/>
      </c>
      <c r="CC78" s="410">
        <f t="shared" ca="1" si="26"/>
        <v>0</v>
      </c>
      <c r="CD78" s="196" t="e">
        <f t="shared" ca="1" si="27"/>
        <v>#DIV/0!</v>
      </c>
      <c r="CE78" s="927" t="str">
        <f ca="1">IF(CC78=0,"",IF(CD78&gt;(BM78+$CE$41),Donnees!$C$5,IF(CD78&lt;(BM78-$CE$41),Donnees!$C$6,Donnees!$C$4)))</f>
        <v/>
      </c>
      <c r="CF78" s="473"/>
      <c r="CG78" s="533" t="str">
        <f ca="1">IF(CE78=Donnees!$C$5,Donnees!$B$50,IF(CE78=Donnees!$C$6,Donnees!$B$51,""))</f>
        <v/>
      </c>
      <c r="CH78" s="194"/>
      <c r="CJ78" s="104"/>
    </row>
    <row r="79" spans="1:88" ht="18.75" customHeight="1" x14ac:dyDescent="0.2">
      <c r="A79" s="187" t="str">
        <f t="shared" ca="1" si="32"/>
        <v/>
      </c>
      <c r="B79" s="187" t="str">
        <f t="shared" ca="1" si="32"/>
        <v/>
      </c>
      <c r="C79" s="187" t="str">
        <f t="shared" ca="1" si="32"/>
        <v/>
      </c>
      <c r="D79" s="187" t="str">
        <f t="shared" ca="1" si="32"/>
        <v/>
      </c>
      <c r="E79" s="187" t="str">
        <f t="shared" ca="1" si="32"/>
        <v/>
      </c>
      <c r="F79" s="187" t="str">
        <f t="shared" ca="1" si="32"/>
        <v/>
      </c>
      <c r="G79" s="187" t="str">
        <f t="shared" ca="1" si="32"/>
        <v/>
      </c>
      <c r="H79" s="187" t="str">
        <f t="shared" ca="1" si="32"/>
        <v/>
      </c>
      <c r="I79" s="187" t="str">
        <f t="shared" ca="1" si="32"/>
        <v/>
      </c>
      <c r="J79" s="187" t="str">
        <f t="shared" ca="1" si="32"/>
        <v/>
      </c>
      <c r="K79" s="187" t="str">
        <f t="shared" ca="1" si="32"/>
        <v/>
      </c>
      <c r="L79" s="187" t="str">
        <f t="shared" ca="1" si="32"/>
        <v/>
      </c>
      <c r="M79" s="187" t="str">
        <f t="shared" ca="1" si="32"/>
        <v/>
      </c>
      <c r="N79" s="187" t="str">
        <f t="shared" ca="1" si="32"/>
        <v/>
      </c>
      <c r="O79" s="187" t="str">
        <f t="shared" ca="1" si="32"/>
        <v/>
      </c>
      <c r="P79" s="188" t="str">
        <f t="shared" ca="1" si="33"/>
        <v/>
      </c>
      <c r="Q79" s="188" t="str">
        <f t="shared" ca="1" si="33"/>
        <v/>
      </c>
      <c r="R79" s="188" t="str">
        <f t="shared" ca="1" si="33"/>
        <v/>
      </c>
      <c r="S79" s="188" t="str">
        <f t="shared" ca="1" si="33"/>
        <v/>
      </c>
      <c r="T79" s="188" t="str">
        <f t="shared" ca="1" si="33"/>
        <v/>
      </c>
      <c r="U79" s="188" t="str">
        <f t="shared" ca="1" si="33"/>
        <v/>
      </c>
      <c r="V79" s="188" t="str">
        <f t="shared" ca="1" si="33"/>
        <v/>
      </c>
      <c r="W79" s="188" t="str">
        <f t="shared" ca="1" si="33"/>
        <v/>
      </c>
      <c r="X79" s="188" t="str">
        <f t="shared" ca="1" si="33"/>
        <v/>
      </c>
      <c r="Y79" s="188" t="str">
        <f t="shared" ca="1" si="33"/>
        <v/>
      </c>
      <c r="Z79" s="188" t="str">
        <f t="shared" ca="1" si="33"/>
        <v/>
      </c>
      <c r="AA79" s="188" t="str">
        <f t="shared" ca="1" si="33"/>
        <v/>
      </c>
      <c r="AB79" s="188" t="str">
        <f t="shared" ca="1" si="33"/>
        <v/>
      </c>
      <c r="AC79" s="188" t="str">
        <f t="shared" ca="1" si="33"/>
        <v/>
      </c>
      <c r="AD79" s="188" t="str">
        <f t="shared" ca="1" si="33"/>
        <v/>
      </c>
      <c r="AE79" s="189" t="str">
        <f t="shared" ca="1" si="34"/>
        <v/>
      </c>
      <c r="AF79" s="189" t="str">
        <f t="shared" ca="1" si="34"/>
        <v/>
      </c>
      <c r="AG79" s="189" t="str">
        <f t="shared" ca="1" si="34"/>
        <v/>
      </c>
      <c r="AH79" s="189" t="str">
        <f t="shared" ca="1" si="34"/>
        <v/>
      </c>
      <c r="AI79" s="189" t="str">
        <f t="shared" ca="1" si="34"/>
        <v/>
      </c>
      <c r="AJ79" s="189" t="str">
        <f t="shared" ca="1" si="34"/>
        <v/>
      </c>
      <c r="AK79" s="189" t="str">
        <f t="shared" ca="1" si="34"/>
        <v/>
      </c>
      <c r="AL79" s="189" t="str">
        <f t="shared" ca="1" si="34"/>
        <v/>
      </c>
      <c r="AM79" s="189" t="str">
        <f t="shared" ca="1" si="34"/>
        <v/>
      </c>
      <c r="AN79" s="189" t="str">
        <f t="shared" ca="1" si="34"/>
        <v/>
      </c>
      <c r="AO79" s="189" t="str">
        <f t="shared" ca="1" si="34"/>
        <v/>
      </c>
      <c r="AP79" s="189" t="str">
        <f t="shared" ca="1" si="34"/>
        <v/>
      </c>
      <c r="AQ79" s="189" t="str">
        <f t="shared" ca="1" si="34"/>
        <v/>
      </c>
      <c r="AR79" s="189" t="str">
        <f t="shared" ca="1" si="34"/>
        <v/>
      </c>
      <c r="AS79" s="189" t="str">
        <f t="shared" ca="1" si="34"/>
        <v/>
      </c>
      <c r="AT79" s="190" t="str">
        <f t="shared" ca="1" si="35"/>
        <v/>
      </c>
      <c r="AU79" s="190" t="str">
        <f t="shared" ca="1" si="35"/>
        <v/>
      </c>
      <c r="AV79" s="190" t="str">
        <f t="shared" ca="1" si="35"/>
        <v/>
      </c>
      <c r="AW79" s="190" t="str">
        <f t="shared" ca="1" si="35"/>
        <v/>
      </c>
      <c r="AX79" s="190" t="str">
        <f t="shared" ca="1" si="35"/>
        <v/>
      </c>
      <c r="AY79" s="190" t="str">
        <f t="shared" ca="1" si="35"/>
        <v/>
      </c>
      <c r="AZ79" s="190" t="str">
        <f t="shared" ca="1" si="35"/>
        <v/>
      </c>
      <c r="BA79" s="190" t="str">
        <f t="shared" ca="1" si="35"/>
        <v/>
      </c>
      <c r="BB79" s="190" t="str">
        <f t="shared" ca="1" si="35"/>
        <v/>
      </c>
      <c r="BC79" s="190" t="str">
        <f t="shared" ca="1" si="35"/>
        <v/>
      </c>
      <c r="BD79" s="190" t="str">
        <f t="shared" ca="1" si="35"/>
        <v/>
      </c>
      <c r="BE79" s="190" t="str">
        <f t="shared" ca="1" si="35"/>
        <v/>
      </c>
      <c r="BF79" s="190" t="str">
        <f t="shared" ca="1" si="35"/>
        <v/>
      </c>
      <c r="BG79" s="190" t="str">
        <f t="shared" ca="1" si="35"/>
        <v/>
      </c>
      <c r="BH79" s="190" t="str">
        <f t="shared" ca="1" si="35"/>
        <v/>
      </c>
      <c r="BJ79" s="206">
        <v>38</v>
      </c>
      <c r="BK79" s="197">
        <f>Personnel!D58</f>
        <v>0</v>
      </c>
      <c r="BL79" s="198">
        <f>Personnel!E58</f>
        <v>0</v>
      </c>
      <c r="BM79" s="207">
        <f>Personnel!F58</f>
        <v>0</v>
      </c>
      <c r="BN79" s="214" t="str">
        <f t="shared" ca="1" si="11"/>
        <v/>
      </c>
      <c r="BO79" s="214" t="str">
        <f t="shared" ca="1" si="12"/>
        <v/>
      </c>
      <c r="BP79" s="214" t="str">
        <f t="shared" ca="1" si="13"/>
        <v/>
      </c>
      <c r="BQ79" s="214" t="str">
        <f t="shared" ca="1" si="14"/>
        <v/>
      </c>
      <c r="BR79" s="214" t="str">
        <f t="shared" ca="1" si="15"/>
        <v/>
      </c>
      <c r="BS79" s="214" t="str">
        <f t="shared" ca="1" si="16"/>
        <v/>
      </c>
      <c r="BT79" s="214" t="str">
        <f t="shared" ca="1" si="17"/>
        <v/>
      </c>
      <c r="BU79" s="214" t="str">
        <f t="shared" ca="1" si="18"/>
        <v/>
      </c>
      <c r="BV79" s="214" t="str">
        <f t="shared" ca="1" si="19"/>
        <v/>
      </c>
      <c r="BW79" s="214" t="str">
        <f t="shared" ca="1" si="20"/>
        <v/>
      </c>
      <c r="BX79" s="214" t="str">
        <f t="shared" ca="1" si="21"/>
        <v/>
      </c>
      <c r="BY79" s="214" t="str">
        <f t="shared" ca="1" si="22"/>
        <v/>
      </c>
      <c r="BZ79" s="214" t="str">
        <f t="shared" ca="1" si="23"/>
        <v/>
      </c>
      <c r="CA79" s="214" t="str">
        <f t="shared" ca="1" si="24"/>
        <v/>
      </c>
      <c r="CB79" s="764" t="str">
        <f t="shared" ca="1" si="25"/>
        <v/>
      </c>
      <c r="CC79" s="410">
        <f t="shared" ca="1" si="26"/>
        <v>0</v>
      </c>
      <c r="CD79" s="196" t="e">
        <f t="shared" ca="1" si="27"/>
        <v>#DIV/0!</v>
      </c>
      <c r="CE79" s="927" t="str">
        <f ca="1">IF(CC79=0,"",IF(CD79&gt;(BM79+$CE$41),Donnees!$C$5,IF(CD79&lt;(BM79-$CE$41),Donnees!$C$6,Donnees!$C$4)))</f>
        <v/>
      </c>
      <c r="CF79" s="473"/>
      <c r="CG79" s="533" t="str">
        <f ca="1">IF(CE79=Donnees!$C$5,Donnees!$B$50,IF(CE79=Donnees!$C$6,Donnees!$B$51,""))</f>
        <v/>
      </c>
      <c r="CH79" s="194"/>
      <c r="CJ79" s="104"/>
    </row>
    <row r="80" spans="1:88" ht="18.75" customHeight="1" x14ac:dyDescent="0.2">
      <c r="A80" s="187" t="str">
        <f t="shared" ca="1" si="32"/>
        <v/>
      </c>
      <c r="B80" s="187" t="str">
        <f t="shared" ca="1" si="32"/>
        <v/>
      </c>
      <c r="C80" s="187" t="str">
        <f t="shared" ca="1" si="32"/>
        <v/>
      </c>
      <c r="D80" s="187" t="str">
        <f t="shared" ca="1" si="32"/>
        <v/>
      </c>
      <c r="E80" s="187" t="str">
        <f t="shared" ca="1" si="32"/>
        <v/>
      </c>
      <c r="F80" s="187" t="str">
        <f t="shared" ca="1" si="32"/>
        <v/>
      </c>
      <c r="G80" s="187" t="str">
        <f t="shared" ca="1" si="32"/>
        <v/>
      </c>
      <c r="H80" s="187" t="str">
        <f t="shared" ca="1" si="32"/>
        <v/>
      </c>
      <c r="I80" s="187" t="str">
        <f t="shared" ca="1" si="32"/>
        <v/>
      </c>
      <c r="J80" s="187" t="str">
        <f t="shared" ca="1" si="32"/>
        <v/>
      </c>
      <c r="K80" s="187" t="str">
        <f t="shared" ca="1" si="32"/>
        <v/>
      </c>
      <c r="L80" s="187" t="str">
        <f t="shared" ca="1" si="32"/>
        <v/>
      </c>
      <c r="M80" s="187" t="str">
        <f t="shared" ca="1" si="32"/>
        <v/>
      </c>
      <c r="N80" s="187" t="str">
        <f t="shared" ca="1" si="32"/>
        <v/>
      </c>
      <c r="O80" s="187" t="str">
        <f t="shared" ca="1" si="32"/>
        <v/>
      </c>
      <c r="P80" s="188" t="str">
        <f t="shared" ca="1" si="33"/>
        <v/>
      </c>
      <c r="Q80" s="188" t="str">
        <f t="shared" ca="1" si="33"/>
        <v/>
      </c>
      <c r="R80" s="188" t="str">
        <f t="shared" ca="1" si="33"/>
        <v/>
      </c>
      <c r="S80" s="188" t="str">
        <f t="shared" ca="1" si="33"/>
        <v/>
      </c>
      <c r="T80" s="188" t="str">
        <f t="shared" ca="1" si="33"/>
        <v/>
      </c>
      <c r="U80" s="188" t="str">
        <f t="shared" ca="1" si="33"/>
        <v/>
      </c>
      <c r="V80" s="188" t="str">
        <f t="shared" ca="1" si="33"/>
        <v/>
      </c>
      <c r="W80" s="188" t="str">
        <f t="shared" ca="1" si="33"/>
        <v/>
      </c>
      <c r="X80" s="188" t="str">
        <f t="shared" ca="1" si="33"/>
        <v/>
      </c>
      <c r="Y80" s="188" t="str">
        <f t="shared" ca="1" si="33"/>
        <v/>
      </c>
      <c r="Z80" s="188" t="str">
        <f t="shared" ca="1" si="33"/>
        <v/>
      </c>
      <c r="AA80" s="188" t="str">
        <f t="shared" ca="1" si="33"/>
        <v/>
      </c>
      <c r="AB80" s="188" t="str">
        <f t="shared" ca="1" si="33"/>
        <v/>
      </c>
      <c r="AC80" s="188" t="str">
        <f t="shared" ca="1" si="33"/>
        <v/>
      </c>
      <c r="AD80" s="188" t="str">
        <f t="shared" ca="1" si="33"/>
        <v/>
      </c>
      <c r="AE80" s="189" t="str">
        <f t="shared" ca="1" si="34"/>
        <v/>
      </c>
      <c r="AF80" s="189" t="str">
        <f t="shared" ca="1" si="34"/>
        <v/>
      </c>
      <c r="AG80" s="189" t="str">
        <f t="shared" ca="1" si="34"/>
        <v/>
      </c>
      <c r="AH80" s="189" t="str">
        <f t="shared" ca="1" si="34"/>
        <v/>
      </c>
      <c r="AI80" s="189" t="str">
        <f t="shared" ca="1" si="34"/>
        <v/>
      </c>
      <c r="AJ80" s="189" t="str">
        <f t="shared" ca="1" si="34"/>
        <v/>
      </c>
      <c r="AK80" s="189" t="str">
        <f t="shared" ca="1" si="34"/>
        <v/>
      </c>
      <c r="AL80" s="189" t="str">
        <f t="shared" ca="1" si="34"/>
        <v/>
      </c>
      <c r="AM80" s="189" t="str">
        <f t="shared" ca="1" si="34"/>
        <v/>
      </c>
      <c r="AN80" s="189" t="str">
        <f t="shared" ca="1" si="34"/>
        <v/>
      </c>
      <c r="AO80" s="189" t="str">
        <f t="shared" ca="1" si="34"/>
        <v/>
      </c>
      <c r="AP80" s="189" t="str">
        <f t="shared" ca="1" si="34"/>
        <v/>
      </c>
      <c r="AQ80" s="189" t="str">
        <f t="shared" ca="1" si="34"/>
        <v/>
      </c>
      <c r="AR80" s="189" t="str">
        <f t="shared" ca="1" si="34"/>
        <v/>
      </c>
      <c r="AS80" s="189" t="str">
        <f t="shared" ca="1" si="34"/>
        <v/>
      </c>
      <c r="AT80" s="190" t="str">
        <f t="shared" ca="1" si="35"/>
        <v/>
      </c>
      <c r="AU80" s="190" t="str">
        <f t="shared" ca="1" si="35"/>
        <v/>
      </c>
      <c r="AV80" s="190" t="str">
        <f t="shared" ca="1" si="35"/>
        <v/>
      </c>
      <c r="AW80" s="190" t="str">
        <f t="shared" ca="1" si="35"/>
        <v/>
      </c>
      <c r="AX80" s="190" t="str">
        <f t="shared" ca="1" si="35"/>
        <v/>
      </c>
      <c r="AY80" s="190" t="str">
        <f t="shared" ca="1" si="35"/>
        <v/>
      </c>
      <c r="AZ80" s="190" t="str">
        <f t="shared" ca="1" si="35"/>
        <v/>
      </c>
      <c r="BA80" s="190" t="str">
        <f t="shared" ca="1" si="35"/>
        <v/>
      </c>
      <c r="BB80" s="190" t="str">
        <f t="shared" ca="1" si="35"/>
        <v/>
      </c>
      <c r="BC80" s="190" t="str">
        <f t="shared" ca="1" si="35"/>
        <v/>
      </c>
      <c r="BD80" s="190" t="str">
        <f t="shared" ca="1" si="35"/>
        <v/>
      </c>
      <c r="BE80" s="190" t="str">
        <f t="shared" ca="1" si="35"/>
        <v/>
      </c>
      <c r="BF80" s="190" t="str">
        <f t="shared" ca="1" si="35"/>
        <v/>
      </c>
      <c r="BG80" s="190" t="str">
        <f t="shared" ca="1" si="35"/>
        <v/>
      </c>
      <c r="BH80" s="190" t="str">
        <f t="shared" ca="1" si="35"/>
        <v/>
      </c>
      <c r="BJ80" s="206">
        <v>39</v>
      </c>
      <c r="BK80" s="197">
        <f>Personnel!D59</f>
        <v>0</v>
      </c>
      <c r="BL80" s="198">
        <f>Personnel!E59</f>
        <v>0</v>
      </c>
      <c r="BM80" s="207">
        <f>Personnel!F59</f>
        <v>0</v>
      </c>
      <c r="BN80" s="214" t="str">
        <f t="shared" ca="1" si="11"/>
        <v/>
      </c>
      <c r="BO80" s="214" t="str">
        <f t="shared" ca="1" si="12"/>
        <v/>
      </c>
      <c r="BP80" s="214" t="str">
        <f t="shared" ca="1" si="13"/>
        <v/>
      </c>
      <c r="BQ80" s="214" t="str">
        <f t="shared" ca="1" si="14"/>
        <v/>
      </c>
      <c r="BR80" s="214" t="str">
        <f t="shared" ca="1" si="15"/>
        <v/>
      </c>
      <c r="BS80" s="214" t="str">
        <f t="shared" ca="1" si="16"/>
        <v/>
      </c>
      <c r="BT80" s="214" t="str">
        <f t="shared" ca="1" si="17"/>
        <v/>
      </c>
      <c r="BU80" s="214" t="str">
        <f t="shared" ca="1" si="18"/>
        <v/>
      </c>
      <c r="BV80" s="214" t="str">
        <f t="shared" ca="1" si="19"/>
        <v/>
      </c>
      <c r="BW80" s="214" t="str">
        <f t="shared" ca="1" si="20"/>
        <v/>
      </c>
      <c r="BX80" s="214" t="str">
        <f t="shared" ca="1" si="21"/>
        <v/>
      </c>
      <c r="BY80" s="214" t="str">
        <f t="shared" ca="1" si="22"/>
        <v/>
      </c>
      <c r="BZ80" s="214" t="str">
        <f t="shared" ca="1" si="23"/>
        <v/>
      </c>
      <c r="CA80" s="214" t="str">
        <f t="shared" ca="1" si="24"/>
        <v/>
      </c>
      <c r="CB80" s="764" t="str">
        <f t="shared" ca="1" si="25"/>
        <v/>
      </c>
      <c r="CC80" s="410">
        <f t="shared" ca="1" si="26"/>
        <v>0</v>
      </c>
      <c r="CD80" s="196" t="e">
        <f t="shared" ca="1" si="27"/>
        <v>#DIV/0!</v>
      </c>
      <c r="CE80" s="927" t="str">
        <f ca="1">IF(CC80=0,"",IF(CD80&gt;(BM80+$CE$41),Donnees!$C$5,IF(CD80&lt;(BM80-$CE$41),Donnees!$C$6,Donnees!$C$4)))</f>
        <v/>
      </c>
      <c r="CF80" s="473"/>
      <c r="CG80" s="533" t="str">
        <f ca="1">IF(CE80=Donnees!$C$5,Donnees!$B$50,IF(CE80=Donnees!$C$6,Donnees!$B$51,""))</f>
        <v/>
      </c>
      <c r="CH80" s="194"/>
      <c r="CJ80" s="104"/>
    </row>
    <row r="81" spans="1:98" ht="18.75" customHeight="1" thickBot="1" x14ac:dyDescent="0.25">
      <c r="A81" s="187" t="str">
        <f t="shared" ca="1" si="32"/>
        <v/>
      </c>
      <c r="B81" s="187" t="str">
        <f t="shared" ca="1" si="32"/>
        <v/>
      </c>
      <c r="C81" s="187" t="str">
        <f t="shared" ca="1" si="32"/>
        <v/>
      </c>
      <c r="D81" s="187" t="str">
        <f t="shared" ca="1" si="32"/>
        <v/>
      </c>
      <c r="E81" s="187" t="str">
        <f t="shared" ca="1" si="32"/>
        <v/>
      </c>
      <c r="F81" s="187" t="str">
        <f t="shared" ca="1" si="32"/>
        <v/>
      </c>
      <c r="G81" s="187" t="str">
        <f t="shared" ca="1" si="32"/>
        <v/>
      </c>
      <c r="H81" s="187" t="str">
        <f t="shared" ca="1" si="32"/>
        <v/>
      </c>
      <c r="I81" s="187" t="str">
        <f t="shared" ca="1" si="32"/>
        <v/>
      </c>
      <c r="J81" s="187" t="str">
        <f t="shared" ca="1" si="32"/>
        <v/>
      </c>
      <c r="K81" s="187" t="str">
        <f t="shared" ca="1" si="32"/>
        <v/>
      </c>
      <c r="L81" s="187" t="str">
        <f t="shared" ca="1" si="32"/>
        <v/>
      </c>
      <c r="M81" s="187" t="str">
        <f t="shared" ca="1" si="32"/>
        <v/>
      </c>
      <c r="N81" s="187" t="str">
        <f t="shared" ca="1" si="32"/>
        <v/>
      </c>
      <c r="O81" s="187" t="str">
        <f t="shared" ca="1" si="32"/>
        <v/>
      </c>
      <c r="P81" s="188" t="str">
        <f t="shared" ca="1" si="33"/>
        <v/>
      </c>
      <c r="Q81" s="188" t="str">
        <f t="shared" ca="1" si="33"/>
        <v/>
      </c>
      <c r="R81" s="188" t="str">
        <f t="shared" ca="1" si="33"/>
        <v/>
      </c>
      <c r="S81" s="188" t="str">
        <f t="shared" ca="1" si="33"/>
        <v/>
      </c>
      <c r="T81" s="188" t="str">
        <f t="shared" ca="1" si="33"/>
        <v/>
      </c>
      <c r="U81" s="188" t="str">
        <f t="shared" ca="1" si="33"/>
        <v/>
      </c>
      <c r="V81" s="188" t="str">
        <f t="shared" ca="1" si="33"/>
        <v/>
      </c>
      <c r="W81" s="188" t="str">
        <f t="shared" ca="1" si="33"/>
        <v/>
      </c>
      <c r="X81" s="188" t="str">
        <f t="shared" ca="1" si="33"/>
        <v/>
      </c>
      <c r="Y81" s="188" t="str">
        <f t="shared" ca="1" si="33"/>
        <v/>
      </c>
      <c r="Z81" s="188" t="str">
        <f t="shared" ca="1" si="33"/>
        <v/>
      </c>
      <c r="AA81" s="188" t="str">
        <f t="shared" ca="1" si="33"/>
        <v/>
      </c>
      <c r="AB81" s="188" t="str">
        <f t="shared" ca="1" si="33"/>
        <v/>
      </c>
      <c r="AC81" s="188" t="str">
        <f t="shared" ca="1" si="33"/>
        <v/>
      </c>
      <c r="AD81" s="188" t="str">
        <f t="shared" ca="1" si="33"/>
        <v/>
      </c>
      <c r="AE81" s="189" t="str">
        <f t="shared" ca="1" si="34"/>
        <v/>
      </c>
      <c r="AF81" s="189" t="str">
        <f t="shared" ca="1" si="34"/>
        <v/>
      </c>
      <c r="AG81" s="189" t="str">
        <f t="shared" ca="1" si="34"/>
        <v/>
      </c>
      <c r="AH81" s="189" t="str">
        <f t="shared" ca="1" si="34"/>
        <v/>
      </c>
      <c r="AI81" s="189" t="str">
        <f t="shared" ca="1" si="34"/>
        <v/>
      </c>
      <c r="AJ81" s="189" t="str">
        <f t="shared" ca="1" si="34"/>
        <v/>
      </c>
      <c r="AK81" s="189" t="str">
        <f t="shared" ca="1" si="34"/>
        <v/>
      </c>
      <c r="AL81" s="189" t="str">
        <f t="shared" ca="1" si="34"/>
        <v/>
      </c>
      <c r="AM81" s="189" t="str">
        <f t="shared" ca="1" si="34"/>
        <v/>
      </c>
      <c r="AN81" s="189" t="str">
        <f t="shared" ca="1" si="34"/>
        <v/>
      </c>
      <c r="AO81" s="189" t="str">
        <f t="shared" ca="1" si="34"/>
        <v/>
      </c>
      <c r="AP81" s="189" t="str">
        <f t="shared" ca="1" si="34"/>
        <v/>
      </c>
      <c r="AQ81" s="189" t="str">
        <f t="shared" ca="1" si="34"/>
        <v/>
      </c>
      <c r="AR81" s="189" t="str">
        <f t="shared" ca="1" si="34"/>
        <v/>
      </c>
      <c r="AS81" s="189" t="str">
        <f t="shared" ca="1" si="34"/>
        <v/>
      </c>
      <c r="AT81" s="190" t="str">
        <f t="shared" ca="1" si="35"/>
        <v/>
      </c>
      <c r="AU81" s="190" t="str">
        <f t="shared" ca="1" si="35"/>
        <v/>
      </c>
      <c r="AV81" s="190" t="str">
        <f t="shared" ca="1" si="35"/>
        <v/>
      </c>
      <c r="AW81" s="190" t="str">
        <f t="shared" ca="1" si="35"/>
        <v/>
      </c>
      <c r="AX81" s="190" t="str">
        <f t="shared" ca="1" si="35"/>
        <v/>
      </c>
      <c r="AY81" s="190" t="str">
        <f t="shared" ca="1" si="35"/>
        <v/>
      </c>
      <c r="AZ81" s="190" t="str">
        <f t="shared" ca="1" si="35"/>
        <v/>
      </c>
      <c r="BA81" s="190" t="str">
        <f t="shared" ca="1" si="35"/>
        <v/>
      </c>
      <c r="BB81" s="190" t="str">
        <f t="shared" ca="1" si="35"/>
        <v/>
      </c>
      <c r="BC81" s="190" t="str">
        <f t="shared" ca="1" si="35"/>
        <v/>
      </c>
      <c r="BD81" s="190" t="str">
        <f t="shared" ca="1" si="35"/>
        <v/>
      </c>
      <c r="BE81" s="190" t="str">
        <f t="shared" ca="1" si="35"/>
        <v/>
      </c>
      <c r="BF81" s="190" t="str">
        <f t="shared" ca="1" si="35"/>
        <v/>
      </c>
      <c r="BG81" s="190" t="str">
        <f t="shared" ca="1" si="35"/>
        <v/>
      </c>
      <c r="BH81" s="190" t="str">
        <f t="shared" ca="1" si="35"/>
        <v/>
      </c>
      <c r="BJ81" s="208">
        <v>40</v>
      </c>
      <c r="BK81" s="209">
        <f>Personnel!D60</f>
        <v>0</v>
      </c>
      <c r="BL81" s="210">
        <f>Personnel!E60</f>
        <v>0</v>
      </c>
      <c r="BM81" s="211">
        <f>Personnel!F60</f>
        <v>0</v>
      </c>
      <c r="BN81" s="216" t="str">
        <f t="shared" ca="1" si="11"/>
        <v/>
      </c>
      <c r="BO81" s="216" t="str">
        <f t="shared" ca="1" si="12"/>
        <v/>
      </c>
      <c r="BP81" s="216" t="str">
        <f t="shared" ca="1" si="13"/>
        <v/>
      </c>
      <c r="BQ81" s="216" t="str">
        <f t="shared" ca="1" si="14"/>
        <v/>
      </c>
      <c r="BR81" s="216" t="str">
        <f t="shared" ca="1" si="15"/>
        <v/>
      </c>
      <c r="BS81" s="216" t="str">
        <f t="shared" ca="1" si="16"/>
        <v/>
      </c>
      <c r="BT81" s="216" t="str">
        <f t="shared" ca="1" si="17"/>
        <v/>
      </c>
      <c r="BU81" s="216" t="str">
        <f t="shared" ca="1" si="18"/>
        <v/>
      </c>
      <c r="BV81" s="216" t="str">
        <f t="shared" ca="1" si="19"/>
        <v/>
      </c>
      <c r="BW81" s="216" t="str">
        <f t="shared" ca="1" si="20"/>
        <v/>
      </c>
      <c r="BX81" s="216" t="str">
        <f t="shared" ca="1" si="21"/>
        <v/>
      </c>
      <c r="BY81" s="216" t="str">
        <f t="shared" ca="1" si="22"/>
        <v/>
      </c>
      <c r="BZ81" s="216" t="str">
        <f t="shared" ca="1" si="23"/>
        <v/>
      </c>
      <c r="CA81" s="216" t="str">
        <f t="shared" ca="1" si="24"/>
        <v/>
      </c>
      <c r="CB81" s="765" t="str">
        <f t="shared" ca="1" si="25"/>
        <v/>
      </c>
      <c r="CC81" s="411">
        <f t="shared" ca="1" si="26"/>
        <v>0</v>
      </c>
      <c r="CD81" s="218" t="e">
        <f t="shared" ca="1" si="27"/>
        <v>#DIV/0!</v>
      </c>
      <c r="CE81" s="930" t="str">
        <f ca="1">IF(CC81=0,"",IF(CD81&gt;(BM81+$CE$41),Donnees!$C$5,IF(CD81&lt;(BM81-$CE$41),Donnees!$C$6,Donnees!$C$4)))</f>
        <v/>
      </c>
      <c r="CF81" s="473"/>
      <c r="CG81" s="533" t="str">
        <f ca="1">IF(CE81=Donnees!$C$5,Donnees!$B$50,IF(CE81=Donnees!$C$6,Donnees!$B$51,""))</f>
        <v/>
      </c>
      <c r="CH81" s="194"/>
      <c r="CJ81" s="104"/>
    </row>
    <row r="82" spans="1:98" ht="18.75" customHeight="1" x14ac:dyDescent="0.2">
      <c r="A82" s="187" t="str">
        <f t="shared" ca="1" si="32"/>
        <v/>
      </c>
      <c r="B82" s="187" t="str">
        <f t="shared" ca="1" si="32"/>
        <v/>
      </c>
      <c r="C82" s="187" t="str">
        <f t="shared" ca="1" si="32"/>
        <v/>
      </c>
      <c r="D82" s="187" t="str">
        <f t="shared" ca="1" si="32"/>
        <v/>
      </c>
      <c r="E82" s="187" t="str">
        <f t="shared" ca="1" si="32"/>
        <v/>
      </c>
      <c r="F82" s="187" t="str">
        <f t="shared" ca="1" si="32"/>
        <v/>
      </c>
      <c r="G82" s="187" t="str">
        <f t="shared" ca="1" si="32"/>
        <v/>
      </c>
      <c r="H82" s="187" t="str">
        <f t="shared" ca="1" si="32"/>
        <v/>
      </c>
      <c r="I82" s="187" t="str">
        <f t="shared" ca="1" si="32"/>
        <v/>
      </c>
      <c r="J82" s="187" t="str">
        <f t="shared" ca="1" si="32"/>
        <v/>
      </c>
      <c r="K82" s="187" t="str">
        <f t="shared" ca="1" si="32"/>
        <v/>
      </c>
      <c r="L82" s="187" t="str">
        <f t="shared" ca="1" si="32"/>
        <v/>
      </c>
      <c r="M82" s="187" t="str">
        <f t="shared" ca="1" si="32"/>
        <v/>
      </c>
      <c r="N82" s="187" t="str">
        <f t="shared" ca="1" si="32"/>
        <v/>
      </c>
      <c r="O82" s="187" t="str">
        <f t="shared" ca="1" si="32"/>
        <v/>
      </c>
      <c r="P82" s="188" t="str">
        <f t="shared" ca="1" si="33"/>
        <v/>
      </c>
      <c r="Q82" s="188" t="str">
        <f t="shared" ca="1" si="33"/>
        <v/>
      </c>
      <c r="R82" s="188" t="str">
        <f t="shared" ca="1" si="33"/>
        <v/>
      </c>
      <c r="S82" s="188" t="str">
        <f t="shared" ca="1" si="33"/>
        <v/>
      </c>
      <c r="T82" s="188" t="str">
        <f t="shared" ca="1" si="33"/>
        <v/>
      </c>
      <c r="U82" s="188" t="str">
        <f t="shared" ca="1" si="33"/>
        <v/>
      </c>
      <c r="V82" s="188" t="str">
        <f t="shared" ca="1" si="33"/>
        <v/>
      </c>
      <c r="W82" s="188" t="str">
        <f t="shared" ca="1" si="33"/>
        <v/>
      </c>
      <c r="X82" s="188" t="str">
        <f t="shared" ca="1" si="33"/>
        <v/>
      </c>
      <c r="Y82" s="188" t="str">
        <f t="shared" ca="1" si="33"/>
        <v/>
      </c>
      <c r="Z82" s="188" t="str">
        <f t="shared" ca="1" si="33"/>
        <v/>
      </c>
      <c r="AA82" s="188" t="str">
        <f t="shared" ca="1" si="33"/>
        <v/>
      </c>
      <c r="AB82" s="188" t="str">
        <f t="shared" ca="1" si="33"/>
        <v/>
      </c>
      <c r="AC82" s="188" t="str">
        <f t="shared" ca="1" si="33"/>
        <v/>
      </c>
      <c r="AD82" s="188" t="str">
        <f t="shared" ca="1" si="33"/>
        <v/>
      </c>
      <c r="AE82" s="189" t="str">
        <f t="shared" ca="1" si="34"/>
        <v/>
      </c>
      <c r="AF82" s="189" t="str">
        <f t="shared" ca="1" si="34"/>
        <v/>
      </c>
      <c r="AG82" s="189" t="str">
        <f t="shared" ca="1" si="34"/>
        <v/>
      </c>
      <c r="AH82" s="189" t="str">
        <f t="shared" ca="1" si="34"/>
        <v/>
      </c>
      <c r="AI82" s="189" t="str">
        <f t="shared" ca="1" si="34"/>
        <v/>
      </c>
      <c r="AJ82" s="189" t="str">
        <f t="shared" ca="1" si="34"/>
        <v/>
      </c>
      <c r="AK82" s="189" t="str">
        <f t="shared" ca="1" si="34"/>
        <v/>
      </c>
      <c r="AL82" s="189" t="str">
        <f t="shared" ca="1" si="34"/>
        <v/>
      </c>
      <c r="AM82" s="189" t="str">
        <f t="shared" ca="1" si="34"/>
        <v/>
      </c>
      <c r="AN82" s="189" t="str">
        <f t="shared" ca="1" si="34"/>
        <v/>
      </c>
      <c r="AO82" s="189" t="str">
        <f t="shared" ca="1" si="34"/>
        <v/>
      </c>
      <c r="AP82" s="189" t="str">
        <f t="shared" ca="1" si="34"/>
        <v/>
      </c>
      <c r="AQ82" s="189" t="str">
        <f t="shared" ca="1" si="34"/>
        <v/>
      </c>
      <c r="AR82" s="189" t="str">
        <f t="shared" ca="1" si="34"/>
        <v/>
      </c>
      <c r="AS82" s="189" t="str">
        <f t="shared" ca="1" si="34"/>
        <v/>
      </c>
      <c r="AT82" s="190" t="str">
        <f t="shared" ca="1" si="35"/>
        <v/>
      </c>
      <c r="AU82" s="190" t="str">
        <f t="shared" ca="1" si="35"/>
        <v/>
      </c>
      <c r="AV82" s="190" t="str">
        <f t="shared" ca="1" si="35"/>
        <v/>
      </c>
      <c r="AW82" s="190" t="str">
        <f t="shared" ca="1" si="35"/>
        <v/>
      </c>
      <c r="AX82" s="190" t="str">
        <f t="shared" ca="1" si="35"/>
        <v/>
      </c>
      <c r="AY82" s="190" t="str">
        <f t="shared" ca="1" si="35"/>
        <v/>
      </c>
      <c r="AZ82" s="190" t="str">
        <f t="shared" ca="1" si="35"/>
        <v/>
      </c>
      <c r="BA82" s="190" t="str">
        <f t="shared" ca="1" si="35"/>
        <v/>
      </c>
      <c r="BB82" s="190" t="str">
        <f t="shared" ca="1" si="35"/>
        <v/>
      </c>
      <c r="BC82" s="190" t="str">
        <f t="shared" ca="1" si="35"/>
        <v/>
      </c>
      <c r="BD82" s="190" t="str">
        <f t="shared" ca="1" si="35"/>
        <v/>
      </c>
      <c r="BE82" s="190" t="str">
        <f t="shared" ca="1" si="35"/>
        <v/>
      </c>
      <c r="BF82" s="190" t="str">
        <f t="shared" ca="1" si="35"/>
        <v/>
      </c>
      <c r="BG82" s="190" t="str">
        <f t="shared" ca="1" si="35"/>
        <v/>
      </c>
      <c r="BH82" s="190" t="str">
        <f t="shared" ca="1" si="35"/>
        <v/>
      </c>
      <c r="BJ82" s="493">
        <v>41</v>
      </c>
      <c r="BK82" s="494">
        <f>Personnel!D61</f>
        <v>0</v>
      </c>
      <c r="BL82" s="495">
        <f>Personnel!E61</f>
        <v>0</v>
      </c>
      <c r="BM82" s="496">
        <f>Personnel!F61</f>
        <v>0</v>
      </c>
      <c r="BN82" s="405" t="str">
        <f t="shared" ref="BN82:BN91" ca="1" si="36">AT82</f>
        <v/>
      </c>
      <c r="BO82" s="405" t="str">
        <f t="shared" ref="BO82:BO91" ca="1" si="37">AU82</f>
        <v/>
      </c>
      <c r="BP82" s="405" t="str">
        <f t="shared" ref="BP82:BP91" ca="1" si="38">AV82</f>
        <v/>
      </c>
      <c r="BQ82" s="405" t="str">
        <f t="shared" ref="BQ82:BQ91" ca="1" si="39">AW82</f>
        <v/>
      </c>
      <c r="BR82" s="405" t="str">
        <f t="shared" ref="BR82:BR91" ca="1" si="40">AX82</f>
        <v/>
      </c>
      <c r="BS82" s="405" t="str">
        <f t="shared" ref="BS82:BS91" ca="1" si="41">AY82</f>
        <v/>
      </c>
      <c r="BT82" s="405" t="str">
        <f t="shared" ref="BT82:BT91" ca="1" si="42">AZ82</f>
        <v/>
      </c>
      <c r="BU82" s="405" t="str">
        <f t="shared" ref="BU82:BU91" ca="1" si="43">BA82</f>
        <v/>
      </c>
      <c r="BV82" s="405" t="str">
        <f t="shared" ref="BV82:BV91" ca="1" si="44">BB82</f>
        <v/>
      </c>
      <c r="BW82" s="405" t="str">
        <f t="shared" ref="BW82:BW91" ca="1" si="45">BC82</f>
        <v/>
      </c>
      <c r="BX82" s="405" t="str">
        <f t="shared" ref="BX82:BX91" ca="1" si="46">BD82</f>
        <v/>
      </c>
      <c r="BY82" s="405" t="str">
        <f t="shared" ref="BY82:BY91" ca="1" si="47">BE82</f>
        <v/>
      </c>
      <c r="BZ82" s="405" t="str">
        <f t="shared" ref="BZ82:BZ91" ca="1" si="48">BF82</f>
        <v/>
      </c>
      <c r="CA82" s="405" t="str">
        <f t="shared" ref="CA82:CA91" ca="1" si="49">BG82</f>
        <v/>
      </c>
      <c r="CB82" s="766" t="str">
        <f t="shared" ref="CB82:CB91" ca="1" si="50">BH82</f>
        <v/>
      </c>
      <c r="CC82" s="409">
        <f t="shared" ref="CC82:CC91" ca="1" si="51">SUM(BN82:CB82)</f>
        <v>0</v>
      </c>
      <c r="CD82" s="407" t="e">
        <f t="shared" ref="CD82:CD91" ca="1" si="52">CC82/$CE$14</f>
        <v>#DIV/0!</v>
      </c>
      <c r="CE82" s="928" t="str">
        <f ca="1">IF(CC82=0,"",IF(CD82&gt;(BM82+$CE$41),Donnees!$C$5,IF(CD82&lt;(BM82-$CE$41),Donnees!$C$6,Donnees!$C$4)))</f>
        <v/>
      </c>
      <c r="CF82" s="473"/>
      <c r="CG82" s="533" t="str">
        <f ca="1">IF(CE82=Donnees!$C$5,Donnees!$B$50,IF(CE82=Donnees!$C$6,Donnees!$B$51,""))</f>
        <v/>
      </c>
      <c r="CH82" s="194"/>
      <c r="CJ82" s="104"/>
    </row>
    <row r="83" spans="1:98" ht="18.75" customHeight="1" x14ac:dyDescent="0.2">
      <c r="A83" s="187" t="str">
        <f t="shared" ca="1" si="32"/>
        <v/>
      </c>
      <c r="B83" s="187" t="str">
        <f t="shared" ca="1" si="32"/>
        <v/>
      </c>
      <c r="C83" s="187" t="str">
        <f t="shared" ca="1" si="32"/>
        <v/>
      </c>
      <c r="D83" s="187" t="str">
        <f t="shared" ca="1" si="32"/>
        <v/>
      </c>
      <c r="E83" s="187" t="str">
        <f t="shared" ca="1" si="32"/>
        <v/>
      </c>
      <c r="F83" s="187" t="str">
        <f t="shared" ca="1" si="32"/>
        <v/>
      </c>
      <c r="G83" s="187" t="str">
        <f t="shared" ca="1" si="32"/>
        <v/>
      </c>
      <c r="H83" s="187" t="str">
        <f t="shared" ca="1" si="32"/>
        <v/>
      </c>
      <c r="I83" s="187" t="str">
        <f t="shared" ca="1" si="32"/>
        <v/>
      </c>
      <c r="J83" s="187" t="str">
        <f t="shared" ca="1" si="32"/>
        <v/>
      </c>
      <c r="K83" s="187" t="str">
        <f t="shared" ca="1" si="32"/>
        <v/>
      </c>
      <c r="L83" s="187" t="str">
        <f t="shared" ca="1" si="32"/>
        <v/>
      </c>
      <c r="M83" s="187" t="str">
        <f t="shared" ca="1" si="32"/>
        <v/>
      </c>
      <c r="N83" s="187" t="str">
        <f t="shared" ca="1" si="32"/>
        <v/>
      </c>
      <c r="O83" s="187" t="str">
        <f t="shared" ca="1" si="32"/>
        <v/>
      </c>
      <c r="P83" s="188" t="str">
        <f t="shared" ca="1" si="33"/>
        <v/>
      </c>
      <c r="Q83" s="188" t="str">
        <f t="shared" ca="1" si="33"/>
        <v/>
      </c>
      <c r="R83" s="188" t="str">
        <f t="shared" ca="1" si="33"/>
        <v/>
      </c>
      <c r="S83" s="188" t="str">
        <f t="shared" ca="1" si="33"/>
        <v/>
      </c>
      <c r="T83" s="188" t="str">
        <f t="shared" ca="1" si="33"/>
        <v/>
      </c>
      <c r="U83" s="188" t="str">
        <f t="shared" ca="1" si="33"/>
        <v/>
      </c>
      <c r="V83" s="188" t="str">
        <f t="shared" ca="1" si="33"/>
        <v/>
      </c>
      <c r="W83" s="188" t="str">
        <f t="shared" ca="1" si="33"/>
        <v/>
      </c>
      <c r="X83" s="188" t="str">
        <f t="shared" ca="1" si="33"/>
        <v/>
      </c>
      <c r="Y83" s="188" t="str">
        <f t="shared" ca="1" si="33"/>
        <v/>
      </c>
      <c r="Z83" s="188" t="str">
        <f t="shared" ca="1" si="33"/>
        <v/>
      </c>
      <c r="AA83" s="188" t="str">
        <f t="shared" ca="1" si="33"/>
        <v/>
      </c>
      <c r="AB83" s="188" t="str">
        <f t="shared" ca="1" si="33"/>
        <v/>
      </c>
      <c r="AC83" s="188" t="str">
        <f t="shared" ca="1" si="33"/>
        <v/>
      </c>
      <c r="AD83" s="188" t="str">
        <f t="shared" ca="1" si="33"/>
        <v/>
      </c>
      <c r="AE83" s="189" t="str">
        <f t="shared" ca="1" si="34"/>
        <v/>
      </c>
      <c r="AF83" s="189" t="str">
        <f t="shared" ca="1" si="34"/>
        <v/>
      </c>
      <c r="AG83" s="189" t="str">
        <f t="shared" ca="1" si="34"/>
        <v/>
      </c>
      <c r="AH83" s="189" t="str">
        <f t="shared" ca="1" si="34"/>
        <v/>
      </c>
      <c r="AI83" s="189" t="str">
        <f t="shared" ca="1" si="34"/>
        <v/>
      </c>
      <c r="AJ83" s="189" t="str">
        <f t="shared" ca="1" si="34"/>
        <v/>
      </c>
      <c r="AK83" s="189" t="str">
        <f t="shared" ca="1" si="34"/>
        <v/>
      </c>
      <c r="AL83" s="189" t="str">
        <f t="shared" ca="1" si="34"/>
        <v/>
      </c>
      <c r="AM83" s="189" t="str">
        <f t="shared" ca="1" si="34"/>
        <v/>
      </c>
      <c r="AN83" s="189" t="str">
        <f t="shared" ca="1" si="34"/>
        <v/>
      </c>
      <c r="AO83" s="189" t="str">
        <f t="shared" ca="1" si="34"/>
        <v/>
      </c>
      <c r="AP83" s="189" t="str">
        <f t="shared" ca="1" si="34"/>
        <v/>
      </c>
      <c r="AQ83" s="189" t="str">
        <f t="shared" ca="1" si="34"/>
        <v/>
      </c>
      <c r="AR83" s="189" t="str">
        <f t="shared" ca="1" si="34"/>
        <v/>
      </c>
      <c r="AS83" s="189" t="str">
        <f t="shared" ca="1" si="34"/>
        <v/>
      </c>
      <c r="AT83" s="190" t="str">
        <f t="shared" ca="1" si="35"/>
        <v/>
      </c>
      <c r="AU83" s="190" t="str">
        <f t="shared" ca="1" si="35"/>
        <v/>
      </c>
      <c r="AV83" s="190" t="str">
        <f t="shared" ca="1" si="35"/>
        <v/>
      </c>
      <c r="AW83" s="190" t="str">
        <f t="shared" ca="1" si="35"/>
        <v/>
      </c>
      <c r="AX83" s="190" t="str">
        <f t="shared" ca="1" si="35"/>
        <v/>
      </c>
      <c r="AY83" s="190" t="str">
        <f t="shared" ca="1" si="35"/>
        <v/>
      </c>
      <c r="AZ83" s="190" t="str">
        <f t="shared" ca="1" si="35"/>
        <v/>
      </c>
      <c r="BA83" s="190" t="str">
        <f t="shared" ca="1" si="35"/>
        <v/>
      </c>
      <c r="BB83" s="190" t="str">
        <f t="shared" ca="1" si="35"/>
        <v/>
      </c>
      <c r="BC83" s="190" t="str">
        <f t="shared" ca="1" si="35"/>
        <v/>
      </c>
      <c r="BD83" s="190" t="str">
        <f t="shared" ca="1" si="35"/>
        <v/>
      </c>
      <c r="BE83" s="190" t="str">
        <f t="shared" ca="1" si="35"/>
        <v/>
      </c>
      <c r="BF83" s="190" t="str">
        <f t="shared" ca="1" si="35"/>
        <v/>
      </c>
      <c r="BG83" s="190" t="str">
        <f t="shared" ca="1" si="35"/>
        <v/>
      </c>
      <c r="BH83" s="190" t="str">
        <f t="shared" ca="1" si="35"/>
        <v/>
      </c>
      <c r="BJ83" s="206">
        <v>42</v>
      </c>
      <c r="BK83" s="197">
        <f>Personnel!D62</f>
        <v>0</v>
      </c>
      <c r="BL83" s="198">
        <f>Personnel!E62</f>
        <v>0</v>
      </c>
      <c r="BM83" s="207">
        <f>Personnel!F62</f>
        <v>0</v>
      </c>
      <c r="BN83" s="214" t="str">
        <f t="shared" ca="1" si="36"/>
        <v/>
      </c>
      <c r="BO83" s="214" t="str">
        <f t="shared" ca="1" si="37"/>
        <v/>
      </c>
      <c r="BP83" s="214" t="str">
        <f t="shared" ca="1" si="38"/>
        <v/>
      </c>
      <c r="BQ83" s="214" t="str">
        <f t="shared" ca="1" si="39"/>
        <v/>
      </c>
      <c r="BR83" s="214" t="str">
        <f t="shared" ca="1" si="40"/>
        <v/>
      </c>
      <c r="BS83" s="214" t="str">
        <f t="shared" ca="1" si="41"/>
        <v/>
      </c>
      <c r="BT83" s="214" t="str">
        <f t="shared" ca="1" si="42"/>
        <v/>
      </c>
      <c r="BU83" s="214" t="str">
        <f t="shared" ca="1" si="43"/>
        <v/>
      </c>
      <c r="BV83" s="214" t="str">
        <f t="shared" ca="1" si="44"/>
        <v/>
      </c>
      <c r="BW83" s="214" t="str">
        <f t="shared" ca="1" si="45"/>
        <v/>
      </c>
      <c r="BX83" s="214" t="str">
        <f t="shared" ca="1" si="46"/>
        <v/>
      </c>
      <c r="BY83" s="214" t="str">
        <f t="shared" ca="1" si="47"/>
        <v/>
      </c>
      <c r="BZ83" s="214" t="str">
        <f t="shared" ca="1" si="48"/>
        <v/>
      </c>
      <c r="CA83" s="214" t="str">
        <f t="shared" ca="1" si="49"/>
        <v/>
      </c>
      <c r="CB83" s="764" t="str">
        <f t="shared" ca="1" si="50"/>
        <v/>
      </c>
      <c r="CC83" s="410">
        <f t="shared" ca="1" si="51"/>
        <v>0</v>
      </c>
      <c r="CD83" s="196" t="e">
        <f t="shared" ca="1" si="52"/>
        <v>#DIV/0!</v>
      </c>
      <c r="CE83" s="927" t="str">
        <f ca="1">IF(CC83=0,"",IF(CD83&gt;(BM83+$CE$41),Donnees!$C$5,IF(CD83&lt;(BM83-$CE$41),Donnees!$C$6,Donnees!$C$4)))</f>
        <v/>
      </c>
      <c r="CF83" s="473"/>
      <c r="CG83" s="533" t="str">
        <f ca="1">IF(CE83=Donnees!$C$5,Donnees!$B$50,IF(CE83=Donnees!$C$6,Donnees!$B$51,""))</f>
        <v/>
      </c>
      <c r="CH83" s="194"/>
      <c r="CJ83" s="104"/>
    </row>
    <row r="84" spans="1:98" ht="18.75" customHeight="1" x14ac:dyDescent="0.2">
      <c r="A84" s="187" t="str">
        <f t="shared" ref="A84:O91" ca="1" si="53">IF(ISERROR(VLOOKUP($BK84,INDIRECT("'"&amp;A$40&amp;"'!$P$34:$AT$53"),$A$38,FALSE)),"",VLOOKUP($BK84,INDIRECT("'"&amp;A$40&amp;"'!$P$34:$AT$53"),$A$38,FALSE))</f>
        <v/>
      </c>
      <c r="B84" s="187" t="str">
        <f t="shared" ca="1" si="53"/>
        <v/>
      </c>
      <c r="C84" s="187" t="str">
        <f t="shared" ca="1" si="53"/>
        <v/>
      </c>
      <c r="D84" s="187" t="str">
        <f t="shared" ca="1" si="53"/>
        <v/>
      </c>
      <c r="E84" s="187" t="str">
        <f t="shared" ca="1" si="53"/>
        <v/>
      </c>
      <c r="F84" s="187" t="str">
        <f t="shared" ca="1" si="53"/>
        <v/>
      </c>
      <c r="G84" s="187" t="str">
        <f t="shared" ca="1" si="53"/>
        <v/>
      </c>
      <c r="H84" s="187" t="str">
        <f t="shared" ca="1" si="53"/>
        <v/>
      </c>
      <c r="I84" s="187" t="str">
        <f t="shared" ca="1" si="53"/>
        <v/>
      </c>
      <c r="J84" s="187" t="str">
        <f t="shared" ca="1" si="53"/>
        <v/>
      </c>
      <c r="K84" s="187" t="str">
        <f t="shared" ca="1" si="53"/>
        <v/>
      </c>
      <c r="L84" s="187" t="str">
        <f t="shared" ca="1" si="53"/>
        <v/>
      </c>
      <c r="M84" s="187" t="str">
        <f t="shared" ca="1" si="53"/>
        <v/>
      </c>
      <c r="N84" s="187" t="str">
        <f t="shared" ca="1" si="53"/>
        <v/>
      </c>
      <c r="O84" s="187" t="str">
        <f t="shared" ca="1" si="53"/>
        <v/>
      </c>
      <c r="P84" s="188" t="str">
        <f t="shared" ref="P84:AD91" ca="1" si="54">IF(ISERROR(VLOOKUP($BK84,INDIRECT("'"&amp;P$40&amp;"'!$P$34:$AT$53"),$P$38,FALSE)),"",VLOOKUP($BK84,INDIRECT("'"&amp;P$40&amp;"'!$P$34:$AT$53"),$P$38,FALSE))</f>
        <v/>
      </c>
      <c r="Q84" s="188" t="str">
        <f t="shared" ca="1" si="54"/>
        <v/>
      </c>
      <c r="R84" s="188" t="str">
        <f t="shared" ca="1" si="54"/>
        <v/>
      </c>
      <c r="S84" s="188" t="str">
        <f t="shared" ca="1" si="54"/>
        <v/>
      </c>
      <c r="T84" s="188" t="str">
        <f t="shared" ca="1" si="54"/>
        <v/>
      </c>
      <c r="U84" s="188" t="str">
        <f t="shared" ca="1" si="54"/>
        <v/>
      </c>
      <c r="V84" s="188" t="str">
        <f t="shared" ca="1" si="54"/>
        <v/>
      </c>
      <c r="W84" s="188" t="str">
        <f t="shared" ca="1" si="54"/>
        <v/>
      </c>
      <c r="X84" s="188" t="str">
        <f t="shared" ca="1" si="54"/>
        <v/>
      </c>
      <c r="Y84" s="188" t="str">
        <f t="shared" ca="1" si="54"/>
        <v/>
      </c>
      <c r="Z84" s="188" t="str">
        <f t="shared" ca="1" si="54"/>
        <v/>
      </c>
      <c r="AA84" s="188" t="str">
        <f t="shared" ca="1" si="54"/>
        <v/>
      </c>
      <c r="AB84" s="188" t="str">
        <f t="shared" ca="1" si="54"/>
        <v/>
      </c>
      <c r="AC84" s="188" t="str">
        <f t="shared" ca="1" si="54"/>
        <v/>
      </c>
      <c r="AD84" s="188" t="str">
        <f t="shared" ca="1" si="54"/>
        <v/>
      </c>
      <c r="AE84" s="189" t="str">
        <f t="shared" ref="AE84:AS91" ca="1" si="55">IF(ISERROR(VLOOKUP($BK84,INDIRECT("'"&amp;AE$40&amp;"'!$P$34:$AT$53"),$AE$38,FALSE)),"",VLOOKUP($BK84,INDIRECT("'"&amp;AE$40&amp;"'!$P$34:$AT$53"),$AE$38,FALSE))</f>
        <v/>
      </c>
      <c r="AF84" s="189" t="str">
        <f t="shared" ca="1" si="55"/>
        <v/>
      </c>
      <c r="AG84" s="189" t="str">
        <f t="shared" ca="1" si="55"/>
        <v/>
      </c>
      <c r="AH84" s="189" t="str">
        <f t="shared" ca="1" si="55"/>
        <v/>
      </c>
      <c r="AI84" s="189" t="str">
        <f t="shared" ca="1" si="55"/>
        <v/>
      </c>
      <c r="AJ84" s="189" t="str">
        <f t="shared" ca="1" si="55"/>
        <v/>
      </c>
      <c r="AK84" s="189" t="str">
        <f t="shared" ca="1" si="55"/>
        <v/>
      </c>
      <c r="AL84" s="189" t="str">
        <f t="shared" ca="1" si="55"/>
        <v/>
      </c>
      <c r="AM84" s="189" t="str">
        <f t="shared" ca="1" si="55"/>
        <v/>
      </c>
      <c r="AN84" s="189" t="str">
        <f t="shared" ca="1" si="55"/>
        <v/>
      </c>
      <c r="AO84" s="189" t="str">
        <f t="shared" ca="1" si="55"/>
        <v/>
      </c>
      <c r="AP84" s="189" t="str">
        <f t="shared" ca="1" si="55"/>
        <v/>
      </c>
      <c r="AQ84" s="189" t="str">
        <f t="shared" ca="1" si="55"/>
        <v/>
      </c>
      <c r="AR84" s="189" t="str">
        <f t="shared" ca="1" si="55"/>
        <v/>
      </c>
      <c r="AS84" s="189" t="str">
        <f t="shared" ca="1" si="55"/>
        <v/>
      </c>
      <c r="AT84" s="190" t="str">
        <f t="shared" ref="AT84:BH91" ca="1" si="56">IF(ISERROR(VLOOKUP($BK84,INDIRECT("'"&amp;AT$40&amp;"'!$P$34:$AT$53"),$AT$38,FALSE)),"",VLOOKUP($BK84,INDIRECT("'"&amp;AT$40&amp;"'!$P$34:$AT$53"),$AT$38,FALSE))</f>
        <v/>
      </c>
      <c r="AU84" s="190" t="str">
        <f t="shared" ca="1" si="56"/>
        <v/>
      </c>
      <c r="AV84" s="190" t="str">
        <f t="shared" ca="1" si="56"/>
        <v/>
      </c>
      <c r="AW84" s="190" t="str">
        <f t="shared" ca="1" si="56"/>
        <v/>
      </c>
      <c r="AX84" s="190" t="str">
        <f t="shared" ca="1" si="56"/>
        <v/>
      </c>
      <c r="AY84" s="190" t="str">
        <f t="shared" ca="1" si="56"/>
        <v/>
      </c>
      <c r="AZ84" s="190" t="str">
        <f t="shared" ca="1" si="56"/>
        <v/>
      </c>
      <c r="BA84" s="190" t="str">
        <f t="shared" ca="1" si="56"/>
        <v/>
      </c>
      <c r="BB84" s="190" t="str">
        <f t="shared" ca="1" si="56"/>
        <v/>
      </c>
      <c r="BC84" s="190" t="str">
        <f t="shared" ca="1" si="56"/>
        <v/>
      </c>
      <c r="BD84" s="190" t="str">
        <f t="shared" ca="1" si="56"/>
        <v/>
      </c>
      <c r="BE84" s="190" t="str">
        <f t="shared" ca="1" si="56"/>
        <v/>
      </c>
      <c r="BF84" s="190" t="str">
        <f t="shared" ca="1" si="56"/>
        <v/>
      </c>
      <c r="BG84" s="190" t="str">
        <f t="shared" ca="1" si="56"/>
        <v/>
      </c>
      <c r="BH84" s="190" t="str">
        <f t="shared" ca="1" si="56"/>
        <v/>
      </c>
      <c r="BJ84" s="206">
        <v>43</v>
      </c>
      <c r="BK84" s="197">
        <f>Personnel!D63</f>
        <v>0</v>
      </c>
      <c r="BL84" s="198">
        <f>Personnel!E63</f>
        <v>0</v>
      </c>
      <c r="BM84" s="207">
        <f>Personnel!F63</f>
        <v>0</v>
      </c>
      <c r="BN84" s="214" t="str">
        <f t="shared" ca="1" si="36"/>
        <v/>
      </c>
      <c r="BO84" s="214" t="str">
        <f t="shared" ca="1" si="37"/>
        <v/>
      </c>
      <c r="BP84" s="214" t="str">
        <f t="shared" ca="1" si="38"/>
        <v/>
      </c>
      <c r="BQ84" s="214" t="str">
        <f t="shared" ca="1" si="39"/>
        <v/>
      </c>
      <c r="BR84" s="214" t="str">
        <f t="shared" ca="1" si="40"/>
        <v/>
      </c>
      <c r="BS84" s="214" t="str">
        <f t="shared" ca="1" si="41"/>
        <v/>
      </c>
      <c r="BT84" s="214" t="str">
        <f t="shared" ca="1" si="42"/>
        <v/>
      </c>
      <c r="BU84" s="214" t="str">
        <f t="shared" ca="1" si="43"/>
        <v/>
      </c>
      <c r="BV84" s="214" t="str">
        <f t="shared" ca="1" si="44"/>
        <v/>
      </c>
      <c r="BW84" s="214" t="str">
        <f t="shared" ca="1" si="45"/>
        <v/>
      </c>
      <c r="BX84" s="214" t="str">
        <f t="shared" ca="1" si="46"/>
        <v/>
      </c>
      <c r="BY84" s="214" t="str">
        <f t="shared" ca="1" si="47"/>
        <v/>
      </c>
      <c r="BZ84" s="214" t="str">
        <f t="shared" ca="1" si="48"/>
        <v/>
      </c>
      <c r="CA84" s="214" t="str">
        <f t="shared" ca="1" si="49"/>
        <v/>
      </c>
      <c r="CB84" s="764" t="str">
        <f t="shared" ca="1" si="50"/>
        <v/>
      </c>
      <c r="CC84" s="410">
        <f t="shared" ca="1" si="51"/>
        <v>0</v>
      </c>
      <c r="CD84" s="196" t="e">
        <f t="shared" ca="1" si="52"/>
        <v>#DIV/0!</v>
      </c>
      <c r="CE84" s="927" t="str">
        <f ca="1">IF(CC84=0,"",IF(CD84&gt;(BM84+$CE$41),Donnees!$C$5,IF(CD84&lt;(BM84-$CE$41),Donnees!$C$6,Donnees!$C$4)))</f>
        <v/>
      </c>
      <c r="CF84" s="473"/>
      <c r="CG84" s="533" t="str">
        <f ca="1">IF(CE84=Donnees!$C$5,Donnees!$B$50,IF(CE84=Donnees!$C$6,Donnees!$B$51,""))</f>
        <v/>
      </c>
      <c r="CH84" s="194"/>
      <c r="CJ84" s="104"/>
    </row>
    <row r="85" spans="1:98" ht="18.75" customHeight="1" x14ac:dyDescent="0.2">
      <c r="A85" s="187" t="str">
        <f t="shared" ca="1" si="53"/>
        <v/>
      </c>
      <c r="B85" s="187" t="str">
        <f t="shared" ca="1" si="53"/>
        <v/>
      </c>
      <c r="C85" s="187" t="str">
        <f t="shared" ca="1" si="53"/>
        <v/>
      </c>
      <c r="D85" s="187" t="str">
        <f t="shared" ca="1" si="53"/>
        <v/>
      </c>
      <c r="E85" s="187" t="str">
        <f t="shared" ca="1" si="53"/>
        <v/>
      </c>
      <c r="F85" s="187" t="str">
        <f t="shared" ca="1" si="53"/>
        <v/>
      </c>
      <c r="G85" s="187" t="str">
        <f t="shared" ca="1" si="53"/>
        <v/>
      </c>
      <c r="H85" s="187" t="str">
        <f t="shared" ca="1" si="53"/>
        <v/>
      </c>
      <c r="I85" s="187" t="str">
        <f t="shared" ca="1" si="53"/>
        <v/>
      </c>
      <c r="J85" s="187" t="str">
        <f t="shared" ca="1" si="53"/>
        <v/>
      </c>
      <c r="K85" s="187" t="str">
        <f t="shared" ca="1" si="53"/>
        <v/>
      </c>
      <c r="L85" s="187" t="str">
        <f t="shared" ca="1" si="53"/>
        <v/>
      </c>
      <c r="M85" s="187" t="str">
        <f t="shared" ca="1" si="53"/>
        <v/>
      </c>
      <c r="N85" s="187" t="str">
        <f t="shared" ca="1" si="53"/>
        <v/>
      </c>
      <c r="O85" s="187" t="str">
        <f t="shared" ca="1" si="53"/>
        <v/>
      </c>
      <c r="P85" s="188" t="str">
        <f t="shared" ca="1" si="54"/>
        <v/>
      </c>
      <c r="Q85" s="188" t="str">
        <f t="shared" ca="1" si="54"/>
        <v/>
      </c>
      <c r="R85" s="188" t="str">
        <f t="shared" ca="1" si="54"/>
        <v/>
      </c>
      <c r="S85" s="188" t="str">
        <f t="shared" ca="1" si="54"/>
        <v/>
      </c>
      <c r="T85" s="188" t="str">
        <f t="shared" ca="1" si="54"/>
        <v/>
      </c>
      <c r="U85" s="188" t="str">
        <f t="shared" ca="1" si="54"/>
        <v/>
      </c>
      <c r="V85" s="188" t="str">
        <f t="shared" ca="1" si="54"/>
        <v/>
      </c>
      <c r="W85" s="188" t="str">
        <f t="shared" ca="1" si="54"/>
        <v/>
      </c>
      <c r="X85" s="188" t="str">
        <f t="shared" ca="1" si="54"/>
        <v/>
      </c>
      <c r="Y85" s="188" t="str">
        <f t="shared" ca="1" si="54"/>
        <v/>
      </c>
      <c r="Z85" s="188" t="str">
        <f t="shared" ca="1" si="54"/>
        <v/>
      </c>
      <c r="AA85" s="188" t="str">
        <f t="shared" ca="1" si="54"/>
        <v/>
      </c>
      <c r="AB85" s="188" t="str">
        <f t="shared" ca="1" si="54"/>
        <v/>
      </c>
      <c r="AC85" s="188" t="str">
        <f t="shared" ca="1" si="54"/>
        <v/>
      </c>
      <c r="AD85" s="188" t="str">
        <f t="shared" ca="1" si="54"/>
        <v/>
      </c>
      <c r="AE85" s="189" t="str">
        <f t="shared" ca="1" si="55"/>
        <v/>
      </c>
      <c r="AF85" s="189" t="str">
        <f t="shared" ca="1" si="55"/>
        <v/>
      </c>
      <c r="AG85" s="189" t="str">
        <f t="shared" ca="1" si="55"/>
        <v/>
      </c>
      <c r="AH85" s="189" t="str">
        <f t="shared" ca="1" si="55"/>
        <v/>
      </c>
      <c r="AI85" s="189" t="str">
        <f t="shared" ca="1" si="55"/>
        <v/>
      </c>
      <c r="AJ85" s="189" t="str">
        <f t="shared" ca="1" si="55"/>
        <v/>
      </c>
      <c r="AK85" s="189" t="str">
        <f t="shared" ca="1" si="55"/>
        <v/>
      </c>
      <c r="AL85" s="189" t="str">
        <f t="shared" ca="1" si="55"/>
        <v/>
      </c>
      <c r="AM85" s="189" t="str">
        <f t="shared" ca="1" si="55"/>
        <v/>
      </c>
      <c r="AN85" s="189" t="str">
        <f t="shared" ca="1" si="55"/>
        <v/>
      </c>
      <c r="AO85" s="189" t="str">
        <f t="shared" ca="1" si="55"/>
        <v/>
      </c>
      <c r="AP85" s="189" t="str">
        <f t="shared" ca="1" si="55"/>
        <v/>
      </c>
      <c r="AQ85" s="189" t="str">
        <f t="shared" ca="1" si="55"/>
        <v/>
      </c>
      <c r="AR85" s="189" t="str">
        <f t="shared" ca="1" si="55"/>
        <v/>
      </c>
      <c r="AS85" s="189" t="str">
        <f t="shared" ca="1" si="55"/>
        <v/>
      </c>
      <c r="AT85" s="190" t="str">
        <f t="shared" ca="1" si="56"/>
        <v/>
      </c>
      <c r="AU85" s="190" t="str">
        <f t="shared" ca="1" si="56"/>
        <v/>
      </c>
      <c r="AV85" s="190" t="str">
        <f t="shared" ca="1" si="56"/>
        <v/>
      </c>
      <c r="AW85" s="190" t="str">
        <f t="shared" ca="1" si="56"/>
        <v/>
      </c>
      <c r="AX85" s="190" t="str">
        <f t="shared" ca="1" si="56"/>
        <v/>
      </c>
      <c r="AY85" s="190" t="str">
        <f t="shared" ca="1" si="56"/>
        <v/>
      </c>
      <c r="AZ85" s="190" t="str">
        <f t="shared" ca="1" si="56"/>
        <v/>
      </c>
      <c r="BA85" s="190" t="str">
        <f t="shared" ca="1" si="56"/>
        <v/>
      </c>
      <c r="BB85" s="190" t="str">
        <f t="shared" ca="1" si="56"/>
        <v/>
      </c>
      <c r="BC85" s="190" t="str">
        <f t="shared" ca="1" si="56"/>
        <v/>
      </c>
      <c r="BD85" s="190" t="str">
        <f t="shared" ca="1" si="56"/>
        <v/>
      </c>
      <c r="BE85" s="190" t="str">
        <f t="shared" ca="1" si="56"/>
        <v/>
      </c>
      <c r="BF85" s="190" t="str">
        <f t="shared" ca="1" si="56"/>
        <v/>
      </c>
      <c r="BG85" s="190" t="str">
        <f t="shared" ca="1" si="56"/>
        <v/>
      </c>
      <c r="BH85" s="190" t="str">
        <f t="shared" ca="1" si="56"/>
        <v/>
      </c>
      <c r="BJ85" s="206">
        <v>44</v>
      </c>
      <c r="BK85" s="197">
        <f>Personnel!D64</f>
        <v>0</v>
      </c>
      <c r="BL85" s="198">
        <f>Personnel!E64</f>
        <v>0</v>
      </c>
      <c r="BM85" s="207">
        <f>Personnel!F64</f>
        <v>0</v>
      </c>
      <c r="BN85" s="214" t="str">
        <f t="shared" ca="1" si="36"/>
        <v/>
      </c>
      <c r="BO85" s="214" t="str">
        <f t="shared" ca="1" si="37"/>
        <v/>
      </c>
      <c r="BP85" s="214" t="str">
        <f t="shared" ca="1" si="38"/>
        <v/>
      </c>
      <c r="BQ85" s="214" t="str">
        <f t="shared" ca="1" si="39"/>
        <v/>
      </c>
      <c r="BR85" s="214" t="str">
        <f t="shared" ca="1" si="40"/>
        <v/>
      </c>
      <c r="BS85" s="214" t="str">
        <f t="shared" ca="1" si="41"/>
        <v/>
      </c>
      <c r="BT85" s="214" t="str">
        <f t="shared" ca="1" si="42"/>
        <v/>
      </c>
      <c r="BU85" s="214" t="str">
        <f t="shared" ca="1" si="43"/>
        <v/>
      </c>
      <c r="BV85" s="214" t="str">
        <f t="shared" ca="1" si="44"/>
        <v/>
      </c>
      <c r="BW85" s="214" t="str">
        <f t="shared" ca="1" si="45"/>
        <v/>
      </c>
      <c r="BX85" s="214" t="str">
        <f t="shared" ca="1" si="46"/>
        <v/>
      </c>
      <c r="BY85" s="214" t="str">
        <f t="shared" ca="1" si="47"/>
        <v/>
      </c>
      <c r="BZ85" s="214" t="str">
        <f t="shared" ca="1" si="48"/>
        <v/>
      </c>
      <c r="CA85" s="214" t="str">
        <f t="shared" ca="1" si="49"/>
        <v/>
      </c>
      <c r="CB85" s="764" t="str">
        <f t="shared" ca="1" si="50"/>
        <v/>
      </c>
      <c r="CC85" s="410">
        <f t="shared" ca="1" si="51"/>
        <v>0</v>
      </c>
      <c r="CD85" s="196" t="e">
        <f t="shared" ca="1" si="52"/>
        <v>#DIV/0!</v>
      </c>
      <c r="CE85" s="927" t="str">
        <f ca="1">IF(CC85=0,"",IF(CD85&gt;(BM85+$CE$41),Donnees!$C$5,IF(CD85&lt;(BM85-$CE$41),Donnees!$C$6,Donnees!$C$4)))</f>
        <v/>
      </c>
      <c r="CF85" s="473"/>
      <c r="CG85" s="533" t="str">
        <f ca="1">IF(CE85=Donnees!$C$5,Donnees!$B$50,IF(CE85=Donnees!$C$6,Donnees!$B$51,""))</f>
        <v/>
      </c>
      <c r="CH85" s="194"/>
      <c r="CJ85" s="104"/>
    </row>
    <row r="86" spans="1:98" ht="18.75" customHeight="1" thickBot="1" x14ac:dyDescent="0.25">
      <c r="A86" s="187" t="str">
        <f t="shared" ca="1" si="53"/>
        <v/>
      </c>
      <c r="B86" s="187" t="str">
        <f t="shared" ca="1" si="53"/>
        <v/>
      </c>
      <c r="C86" s="187" t="str">
        <f t="shared" ca="1" si="53"/>
        <v/>
      </c>
      <c r="D86" s="187" t="str">
        <f t="shared" ca="1" si="53"/>
        <v/>
      </c>
      <c r="E86" s="187" t="str">
        <f t="shared" ca="1" si="53"/>
        <v/>
      </c>
      <c r="F86" s="187" t="str">
        <f t="shared" ca="1" si="53"/>
        <v/>
      </c>
      <c r="G86" s="187" t="str">
        <f t="shared" ca="1" si="53"/>
        <v/>
      </c>
      <c r="H86" s="187" t="str">
        <f t="shared" ca="1" si="53"/>
        <v/>
      </c>
      <c r="I86" s="187" t="str">
        <f t="shared" ca="1" si="53"/>
        <v/>
      </c>
      <c r="J86" s="187" t="str">
        <f t="shared" ca="1" si="53"/>
        <v/>
      </c>
      <c r="K86" s="187" t="str">
        <f t="shared" ca="1" si="53"/>
        <v/>
      </c>
      <c r="L86" s="187" t="str">
        <f t="shared" ca="1" si="53"/>
        <v/>
      </c>
      <c r="M86" s="187" t="str">
        <f t="shared" ca="1" si="53"/>
        <v/>
      </c>
      <c r="N86" s="187" t="str">
        <f t="shared" ca="1" si="53"/>
        <v/>
      </c>
      <c r="O86" s="187" t="str">
        <f t="shared" ca="1" si="53"/>
        <v/>
      </c>
      <c r="P86" s="188" t="str">
        <f t="shared" ca="1" si="54"/>
        <v/>
      </c>
      <c r="Q86" s="188" t="str">
        <f t="shared" ca="1" si="54"/>
        <v/>
      </c>
      <c r="R86" s="188" t="str">
        <f t="shared" ca="1" si="54"/>
        <v/>
      </c>
      <c r="S86" s="188" t="str">
        <f t="shared" ca="1" si="54"/>
        <v/>
      </c>
      <c r="T86" s="188" t="str">
        <f t="shared" ca="1" si="54"/>
        <v/>
      </c>
      <c r="U86" s="188" t="str">
        <f t="shared" ca="1" si="54"/>
        <v/>
      </c>
      <c r="V86" s="188" t="str">
        <f t="shared" ca="1" si="54"/>
        <v/>
      </c>
      <c r="W86" s="188" t="str">
        <f t="shared" ca="1" si="54"/>
        <v/>
      </c>
      <c r="X86" s="188" t="str">
        <f t="shared" ca="1" si="54"/>
        <v/>
      </c>
      <c r="Y86" s="188" t="str">
        <f t="shared" ca="1" si="54"/>
        <v/>
      </c>
      <c r="Z86" s="188" t="str">
        <f t="shared" ca="1" si="54"/>
        <v/>
      </c>
      <c r="AA86" s="188" t="str">
        <f t="shared" ca="1" si="54"/>
        <v/>
      </c>
      <c r="AB86" s="188" t="str">
        <f t="shared" ca="1" si="54"/>
        <v/>
      </c>
      <c r="AC86" s="188" t="str">
        <f t="shared" ca="1" si="54"/>
        <v/>
      </c>
      <c r="AD86" s="188" t="str">
        <f t="shared" ca="1" si="54"/>
        <v/>
      </c>
      <c r="AE86" s="189" t="str">
        <f t="shared" ca="1" si="55"/>
        <v/>
      </c>
      <c r="AF86" s="189" t="str">
        <f t="shared" ca="1" si="55"/>
        <v/>
      </c>
      <c r="AG86" s="189" t="str">
        <f t="shared" ca="1" si="55"/>
        <v/>
      </c>
      <c r="AH86" s="189" t="str">
        <f t="shared" ca="1" si="55"/>
        <v/>
      </c>
      <c r="AI86" s="189" t="str">
        <f t="shared" ca="1" si="55"/>
        <v/>
      </c>
      <c r="AJ86" s="189" t="str">
        <f t="shared" ca="1" si="55"/>
        <v/>
      </c>
      <c r="AK86" s="189" t="str">
        <f t="shared" ca="1" si="55"/>
        <v/>
      </c>
      <c r="AL86" s="189" t="str">
        <f t="shared" ca="1" si="55"/>
        <v/>
      </c>
      <c r="AM86" s="189" t="str">
        <f t="shared" ca="1" si="55"/>
        <v/>
      </c>
      <c r="AN86" s="189" t="str">
        <f t="shared" ca="1" si="55"/>
        <v/>
      </c>
      <c r="AO86" s="189" t="str">
        <f t="shared" ca="1" si="55"/>
        <v/>
      </c>
      <c r="AP86" s="189" t="str">
        <f t="shared" ca="1" si="55"/>
        <v/>
      </c>
      <c r="AQ86" s="189" t="str">
        <f t="shared" ca="1" si="55"/>
        <v/>
      </c>
      <c r="AR86" s="189" t="str">
        <f t="shared" ca="1" si="55"/>
        <v/>
      </c>
      <c r="AS86" s="189" t="str">
        <f t="shared" ca="1" si="55"/>
        <v/>
      </c>
      <c r="AT86" s="190" t="str">
        <f t="shared" ca="1" si="56"/>
        <v/>
      </c>
      <c r="AU86" s="190" t="str">
        <f t="shared" ca="1" si="56"/>
        <v/>
      </c>
      <c r="AV86" s="190" t="str">
        <f t="shared" ca="1" si="56"/>
        <v/>
      </c>
      <c r="AW86" s="190" t="str">
        <f t="shared" ca="1" si="56"/>
        <v/>
      </c>
      <c r="AX86" s="190" t="str">
        <f t="shared" ca="1" si="56"/>
        <v/>
      </c>
      <c r="AY86" s="190" t="str">
        <f t="shared" ca="1" si="56"/>
        <v/>
      </c>
      <c r="AZ86" s="190" t="str">
        <f t="shared" ca="1" si="56"/>
        <v/>
      </c>
      <c r="BA86" s="190" t="str">
        <f t="shared" ca="1" si="56"/>
        <v/>
      </c>
      <c r="BB86" s="190" t="str">
        <f t="shared" ca="1" si="56"/>
        <v/>
      </c>
      <c r="BC86" s="190" t="str">
        <f t="shared" ca="1" si="56"/>
        <v/>
      </c>
      <c r="BD86" s="190" t="str">
        <f t="shared" ca="1" si="56"/>
        <v/>
      </c>
      <c r="BE86" s="190" t="str">
        <f t="shared" ca="1" si="56"/>
        <v/>
      </c>
      <c r="BF86" s="190" t="str">
        <f t="shared" ca="1" si="56"/>
        <v/>
      </c>
      <c r="BG86" s="190" t="str">
        <f t="shared" ca="1" si="56"/>
        <v/>
      </c>
      <c r="BH86" s="190" t="str">
        <f t="shared" ca="1" si="56"/>
        <v/>
      </c>
      <c r="BJ86" s="208">
        <v>45</v>
      </c>
      <c r="BK86" s="209">
        <f>Personnel!D65</f>
        <v>0</v>
      </c>
      <c r="BL86" s="210">
        <f>Personnel!E65</f>
        <v>0</v>
      </c>
      <c r="BM86" s="211">
        <f>Personnel!F65</f>
        <v>0</v>
      </c>
      <c r="BN86" s="216" t="str">
        <f t="shared" ca="1" si="36"/>
        <v/>
      </c>
      <c r="BO86" s="216" t="str">
        <f t="shared" ca="1" si="37"/>
        <v/>
      </c>
      <c r="BP86" s="216" t="str">
        <f t="shared" ca="1" si="38"/>
        <v/>
      </c>
      <c r="BQ86" s="216" t="str">
        <f t="shared" ca="1" si="39"/>
        <v/>
      </c>
      <c r="BR86" s="216" t="str">
        <f t="shared" ca="1" si="40"/>
        <v/>
      </c>
      <c r="BS86" s="216" t="str">
        <f t="shared" ca="1" si="41"/>
        <v/>
      </c>
      <c r="BT86" s="216" t="str">
        <f t="shared" ca="1" si="42"/>
        <v/>
      </c>
      <c r="BU86" s="216" t="str">
        <f t="shared" ca="1" si="43"/>
        <v/>
      </c>
      <c r="BV86" s="216" t="str">
        <f t="shared" ca="1" si="44"/>
        <v/>
      </c>
      <c r="BW86" s="216" t="str">
        <f t="shared" ca="1" si="45"/>
        <v/>
      </c>
      <c r="BX86" s="216" t="str">
        <f t="shared" ca="1" si="46"/>
        <v/>
      </c>
      <c r="BY86" s="216" t="str">
        <f t="shared" ca="1" si="47"/>
        <v/>
      </c>
      <c r="BZ86" s="216" t="str">
        <f t="shared" ca="1" si="48"/>
        <v/>
      </c>
      <c r="CA86" s="216" t="str">
        <f t="shared" ca="1" si="49"/>
        <v/>
      </c>
      <c r="CB86" s="765" t="str">
        <f t="shared" ca="1" si="50"/>
        <v/>
      </c>
      <c r="CC86" s="411">
        <f t="shared" ca="1" si="51"/>
        <v>0</v>
      </c>
      <c r="CD86" s="218" t="e">
        <f t="shared" ca="1" si="52"/>
        <v>#DIV/0!</v>
      </c>
      <c r="CE86" s="930" t="str">
        <f ca="1">IF(CC86=0,"",IF(CD86&gt;(BM86+$CE$41),Donnees!$C$5,IF(CD86&lt;(BM86-$CE$41),Donnees!$C$6,Donnees!$C$4)))</f>
        <v/>
      </c>
      <c r="CF86" s="473"/>
      <c r="CG86" s="533" t="str">
        <f ca="1">IF(CE86=Donnees!$C$5,Donnees!$B$50,IF(CE86=Donnees!$C$6,Donnees!$B$51,""))</f>
        <v/>
      </c>
      <c r="CH86" s="194"/>
      <c r="CJ86" s="104"/>
    </row>
    <row r="87" spans="1:98" ht="18.75" customHeight="1" x14ac:dyDescent="0.2">
      <c r="A87" s="187" t="str">
        <f t="shared" ca="1" si="53"/>
        <v/>
      </c>
      <c r="B87" s="187" t="str">
        <f t="shared" ca="1" si="53"/>
        <v/>
      </c>
      <c r="C87" s="187" t="str">
        <f t="shared" ca="1" si="53"/>
        <v/>
      </c>
      <c r="D87" s="187" t="str">
        <f t="shared" ca="1" si="53"/>
        <v/>
      </c>
      <c r="E87" s="187" t="str">
        <f t="shared" ca="1" si="53"/>
        <v/>
      </c>
      <c r="F87" s="187" t="str">
        <f t="shared" ca="1" si="53"/>
        <v/>
      </c>
      <c r="G87" s="187" t="str">
        <f t="shared" ca="1" si="53"/>
        <v/>
      </c>
      <c r="H87" s="187" t="str">
        <f t="shared" ca="1" si="53"/>
        <v/>
      </c>
      <c r="I87" s="187" t="str">
        <f t="shared" ca="1" si="53"/>
        <v/>
      </c>
      <c r="J87" s="187" t="str">
        <f t="shared" ca="1" si="53"/>
        <v/>
      </c>
      <c r="K87" s="187" t="str">
        <f t="shared" ca="1" si="53"/>
        <v/>
      </c>
      <c r="L87" s="187" t="str">
        <f t="shared" ca="1" si="53"/>
        <v/>
      </c>
      <c r="M87" s="187" t="str">
        <f t="shared" ca="1" si="53"/>
        <v/>
      </c>
      <c r="N87" s="187" t="str">
        <f t="shared" ca="1" si="53"/>
        <v/>
      </c>
      <c r="O87" s="187" t="str">
        <f t="shared" ca="1" si="53"/>
        <v/>
      </c>
      <c r="P87" s="188" t="str">
        <f t="shared" ca="1" si="54"/>
        <v/>
      </c>
      <c r="Q87" s="188" t="str">
        <f t="shared" ca="1" si="54"/>
        <v/>
      </c>
      <c r="R87" s="188" t="str">
        <f t="shared" ca="1" si="54"/>
        <v/>
      </c>
      <c r="S87" s="188" t="str">
        <f t="shared" ca="1" si="54"/>
        <v/>
      </c>
      <c r="T87" s="188" t="str">
        <f t="shared" ca="1" si="54"/>
        <v/>
      </c>
      <c r="U87" s="188" t="str">
        <f t="shared" ca="1" si="54"/>
        <v/>
      </c>
      <c r="V87" s="188" t="str">
        <f t="shared" ca="1" si="54"/>
        <v/>
      </c>
      <c r="W87" s="188" t="str">
        <f t="shared" ca="1" si="54"/>
        <v/>
      </c>
      <c r="X87" s="188" t="str">
        <f t="shared" ca="1" si="54"/>
        <v/>
      </c>
      <c r="Y87" s="188" t="str">
        <f t="shared" ca="1" si="54"/>
        <v/>
      </c>
      <c r="Z87" s="188" t="str">
        <f t="shared" ca="1" si="54"/>
        <v/>
      </c>
      <c r="AA87" s="188" t="str">
        <f t="shared" ca="1" si="54"/>
        <v/>
      </c>
      <c r="AB87" s="188" t="str">
        <f t="shared" ca="1" si="54"/>
        <v/>
      </c>
      <c r="AC87" s="188" t="str">
        <f t="shared" ca="1" si="54"/>
        <v/>
      </c>
      <c r="AD87" s="188" t="str">
        <f t="shared" ca="1" si="54"/>
        <v/>
      </c>
      <c r="AE87" s="189" t="str">
        <f t="shared" ca="1" si="55"/>
        <v/>
      </c>
      <c r="AF87" s="189" t="str">
        <f t="shared" ca="1" si="55"/>
        <v/>
      </c>
      <c r="AG87" s="189" t="str">
        <f t="shared" ca="1" si="55"/>
        <v/>
      </c>
      <c r="AH87" s="189" t="str">
        <f t="shared" ca="1" si="55"/>
        <v/>
      </c>
      <c r="AI87" s="189" t="str">
        <f t="shared" ca="1" si="55"/>
        <v/>
      </c>
      <c r="AJ87" s="189" t="str">
        <f t="shared" ca="1" si="55"/>
        <v/>
      </c>
      <c r="AK87" s="189" t="str">
        <f t="shared" ca="1" si="55"/>
        <v/>
      </c>
      <c r="AL87" s="189" t="str">
        <f t="shared" ca="1" si="55"/>
        <v/>
      </c>
      <c r="AM87" s="189" t="str">
        <f t="shared" ca="1" si="55"/>
        <v/>
      </c>
      <c r="AN87" s="189" t="str">
        <f t="shared" ca="1" si="55"/>
        <v/>
      </c>
      <c r="AO87" s="189" t="str">
        <f t="shared" ca="1" si="55"/>
        <v/>
      </c>
      <c r="AP87" s="189" t="str">
        <f t="shared" ca="1" si="55"/>
        <v/>
      </c>
      <c r="AQ87" s="189" t="str">
        <f t="shared" ca="1" si="55"/>
        <v/>
      </c>
      <c r="AR87" s="189" t="str">
        <f t="shared" ca="1" si="55"/>
        <v/>
      </c>
      <c r="AS87" s="189" t="str">
        <f t="shared" ca="1" si="55"/>
        <v/>
      </c>
      <c r="AT87" s="190" t="str">
        <f t="shared" ca="1" si="56"/>
        <v/>
      </c>
      <c r="AU87" s="190" t="str">
        <f t="shared" ca="1" si="56"/>
        <v/>
      </c>
      <c r="AV87" s="190" t="str">
        <f t="shared" ca="1" si="56"/>
        <v/>
      </c>
      <c r="AW87" s="190" t="str">
        <f t="shared" ca="1" si="56"/>
        <v/>
      </c>
      <c r="AX87" s="190" t="str">
        <f t="shared" ca="1" si="56"/>
        <v/>
      </c>
      <c r="AY87" s="190" t="str">
        <f t="shared" ca="1" si="56"/>
        <v/>
      </c>
      <c r="AZ87" s="190" t="str">
        <f t="shared" ca="1" si="56"/>
        <v/>
      </c>
      <c r="BA87" s="190" t="str">
        <f t="shared" ca="1" si="56"/>
        <v/>
      </c>
      <c r="BB87" s="190" t="str">
        <f t="shared" ca="1" si="56"/>
        <v/>
      </c>
      <c r="BC87" s="190" t="str">
        <f t="shared" ca="1" si="56"/>
        <v/>
      </c>
      <c r="BD87" s="190" t="str">
        <f t="shared" ca="1" si="56"/>
        <v/>
      </c>
      <c r="BE87" s="190" t="str">
        <f t="shared" ca="1" si="56"/>
        <v/>
      </c>
      <c r="BF87" s="190" t="str">
        <f t="shared" ca="1" si="56"/>
        <v/>
      </c>
      <c r="BG87" s="190" t="str">
        <f t="shared" ca="1" si="56"/>
        <v/>
      </c>
      <c r="BH87" s="190" t="str">
        <f t="shared" ca="1" si="56"/>
        <v/>
      </c>
      <c r="BJ87" s="493">
        <v>46</v>
      </c>
      <c r="BK87" s="494">
        <f>Personnel!D66</f>
        <v>0</v>
      </c>
      <c r="BL87" s="495">
        <f>Personnel!E66</f>
        <v>0</v>
      </c>
      <c r="BM87" s="496">
        <f>Personnel!F66</f>
        <v>0</v>
      </c>
      <c r="BN87" s="405" t="str">
        <f t="shared" ca="1" si="36"/>
        <v/>
      </c>
      <c r="BO87" s="405" t="str">
        <f t="shared" ca="1" si="37"/>
        <v/>
      </c>
      <c r="BP87" s="405" t="str">
        <f t="shared" ca="1" si="38"/>
        <v/>
      </c>
      <c r="BQ87" s="405" t="str">
        <f t="shared" ca="1" si="39"/>
        <v/>
      </c>
      <c r="BR87" s="405" t="str">
        <f t="shared" ca="1" si="40"/>
        <v/>
      </c>
      <c r="BS87" s="405" t="str">
        <f t="shared" ca="1" si="41"/>
        <v/>
      </c>
      <c r="BT87" s="405" t="str">
        <f t="shared" ca="1" si="42"/>
        <v/>
      </c>
      <c r="BU87" s="405" t="str">
        <f t="shared" ca="1" si="43"/>
        <v/>
      </c>
      <c r="BV87" s="405" t="str">
        <f t="shared" ca="1" si="44"/>
        <v/>
      </c>
      <c r="BW87" s="405" t="str">
        <f t="shared" ca="1" si="45"/>
        <v/>
      </c>
      <c r="BX87" s="405" t="str">
        <f t="shared" ca="1" si="46"/>
        <v/>
      </c>
      <c r="BY87" s="405" t="str">
        <f t="shared" ca="1" si="47"/>
        <v/>
      </c>
      <c r="BZ87" s="405" t="str">
        <f t="shared" ca="1" si="48"/>
        <v/>
      </c>
      <c r="CA87" s="405" t="str">
        <f t="shared" ca="1" si="49"/>
        <v/>
      </c>
      <c r="CB87" s="766" t="str">
        <f t="shared" ca="1" si="50"/>
        <v/>
      </c>
      <c r="CC87" s="409">
        <f t="shared" ca="1" si="51"/>
        <v>0</v>
      </c>
      <c r="CD87" s="407" t="e">
        <f t="shared" ca="1" si="52"/>
        <v>#DIV/0!</v>
      </c>
      <c r="CE87" s="928" t="str">
        <f ca="1">IF(CC87=0,"",IF(CD87&gt;(BM87+$CE$41),Donnees!$C$5,IF(CD87&lt;(BM87-$CE$41),Donnees!$C$6,Donnees!$C$4)))</f>
        <v/>
      </c>
      <c r="CF87" s="473"/>
      <c r="CG87" s="533" t="str">
        <f ca="1">IF(CE87=Donnees!$C$5,Donnees!$B$50,IF(CE87=Donnees!$C$6,Donnees!$B$51,""))</f>
        <v/>
      </c>
      <c r="CH87" s="194"/>
      <c r="CJ87" s="104"/>
    </row>
    <row r="88" spans="1:98" ht="18.75" customHeight="1" x14ac:dyDescent="0.2">
      <c r="A88" s="187" t="str">
        <f t="shared" ca="1" si="53"/>
        <v/>
      </c>
      <c r="B88" s="187" t="str">
        <f t="shared" ca="1" si="53"/>
        <v/>
      </c>
      <c r="C88" s="187" t="str">
        <f t="shared" ca="1" si="53"/>
        <v/>
      </c>
      <c r="D88" s="187" t="str">
        <f t="shared" ca="1" si="53"/>
        <v/>
      </c>
      <c r="E88" s="187" t="str">
        <f t="shared" ca="1" si="53"/>
        <v/>
      </c>
      <c r="F88" s="187" t="str">
        <f t="shared" ca="1" si="53"/>
        <v/>
      </c>
      <c r="G88" s="187" t="str">
        <f t="shared" ca="1" si="53"/>
        <v/>
      </c>
      <c r="H88" s="187" t="str">
        <f t="shared" ca="1" si="53"/>
        <v/>
      </c>
      <c r="I88" s="187" t="str">
        <f t="shared" ca="1" si="53"/>
        <v/>
      </c>
      <c r="J88" s="187" t="str">
        <f t="shared" ca="1" si="53"/>
        <v/>
      </c>
      <c r="K88" s="187" t="str">
        <f t="shared" ca="1" si="53"/>
        <v/>
      </c>
      <c r="L88" s="187" t="str">
        <f t="shared" ca="1" si="53"/>
        <v/>
      </c>
      <c r="M88" s="187" t="str">
        <f t="shared" ca="1" si="53"/>
        <v/>
      </c>
      <c r="N88" s="187" t="str">
        <f t="shared" ca="1" si="53"/>
        <v/>
      </c>
      <c r="O88" s="187" t="str">
        <f t="shared" ca="1" si="53"/>
        <v/>
      </c>
      <c r="P88" s="188" t="str">
        <f t="shared" ca="1" si="54"/>
        <v/>
      </c>
      <c r="Q88" s="188" t="str">
        <f t="shared" ca="1" si="54"/>
        <v/>
      </c>
      <c r="R88" s="188" t="str">
        <f t="shared" ca="1" si="54"/>
        <v/>
      </c>
      <c r="S88" s="188" t="str">
        <f t="shared" ca="1" si="54"/>
        <v/>
      </c>
      <c r="T88" s="188" t="str">
        <f t="shared" ca="1" si="54"/>
        <v/>
      </c>
      <c r="U88" s="188" t="str">
        <f t="shared" ca="1" si="54"/>
        <v/>
      </c>
      <c r="V88" s="188" t="str">
        <f t="shared" ca="1" si="54"/>
        <v/>
      </c>
      <c r="W88" s="188" t="str">
        <f t="shared" ca="1" si="54"/>
        <v/>
      </c>
      <c r="X88" s="188" t="str">
        <f t="shared" ca="1" si="54"/>
        <v/>
      </c>
      <c r="Y88" s="188" t="str">
        <f t="shared" ca="1" si="54"/>
        <v/>
      </c>
      <c r="Z88" s="188" t="str">
        <f t="shared" ca="1" si="54"/>
        <v/>
      </c>
      <c r="AA88" s="188" t="str">
        <f t="shared" ca="1" si="54"/>
        <v/>
      </c>
      <c r="AB88" s="188" t="str">
        <f t="shared" ca="1" si="54"/>
        <v/>
      </c>
      <c r="AC88" s="188" t="str">
        <f t="shared" ca="1" si="54"/>
        <v/>
      </c>
      <c r="AD88" s="188" t="str">
        <f t="shared" ca="1" si="54"/>
        <v/>
      </c>
      <c r="AE88" s="189" t="str">
        <f t="shared" ca="1" si="55"/>
        <v/>
      </c>
      <c r="AF88" s="189" t="str">
        <f t="shared" ca="1" si="55"/>
        <v/>
      </c>
      <c r="AG88" s="189" t="str">
        <f t="shared" ca="1" si="55"/>
        <v/>
      </c>
      <c r="AH88" s="189" t="str">
        <f t="shared" ca="1" si="55"/>
        <v/>
      </c>
      <c r="AI88" s="189" t="str">
        <f t="shared" ca="1" si="55"/>
        <v/>
      </c>
      <c r="AJ88" s="189" t="str">
        <f t="shared" ca="1" si="55"/>
        <v/>
      </c>
      <c r="AK88" s="189" t="str">
        <f t="shared" ca="1" si="55"/>
        <v/>
      </c>
      <c r="AL88" s="189" t="str">
        <f t="shared" ca="1" si="55"/>
        <v/>
      </c>
      <c r="AM88" s="189" t="str">
        <f t="shared" ca="1" si="55"/>
        <v/>
      </c>
      <c r="AN88" s="189" t="str">
        <f t="shared" ca="1" si="55"/>
        <v/>
      </c>
      <c r="AO88" s="189" t="str">
        <f t="shared" ca="1" si="55"/>
        <v/>
      </c>
      <c r="AP88" s="189" t="str">
        <f t="shared" ca="1" si="55"/>
        <v/>
      </c>
      <c r="AQ88" s="189" t="str">
        <f t="shared" ca="1" si="55"/>
        <v/>
      </c>
      <c r="AR88" s="189" t="str">
        <f t="shared" ca="1" si="55"/>
        <v/>
      </c>
      <c r="AS88" s="189" t="str">
        <f t="shared" ca="1" si="55"/>
        <v/>
      </c>
      <c r="AT88" s="190" t="str">
        <f t="shared" ca="1" si="56"/>
        <v/>
      </c>
      <c r="AU88" s="190" t="str">
        <f t="shared" ca="1" si="56"/>
        <v/>
      </c>
      <c r="AV88" s="190" t="str">
        <f t="shared" ca="1" si="56"/>
        <v/>
      </c>
      <c r="AW88" s="190" t="str">
        <f t="shared" ca="1" si="56"/>
        <v/>
      </c>
      <c r="AX88" s="190" t="str">
        <f t="shared" ca="1" si="56"/>
        <v/>
      </c>
      <c r="AY88" s="190" t="str">
        <f t="shared" ca="1" si="56"/>
        <v/>
      </c>
      <c r="AZ88" s="190" t="str">
        <f t="shared" ca="1" si="56"/>
        <v/>
      </c>
      <c r="BA88" s="190" t="str">
        <f t="shared" ca="1" si="56"/>
        <v/>
      </c>
      <c r="BB88" s="190" t="str">
        <f t="shared" ca="1" si="56"/>
        <v/>
      </c>
      <c r="BC88" s="190" t="str">
        <f t="shared" ca="1" si="56"/>
        <v/>
      </c>
      <c r="BD88" s="190" t="str">
        <f t="shared" ca="1" si="56"/>
        <v/>
      </c>
      <c r="BE88" s="190" t="str">
        <f t="shared" ca="1" si="56"/>
        <v/>
      </c>
      <c r="BF88" s="190" t="str">
        <f t="shared" ca="1" si="56"/>
        <v/>
      </c>
      <c r="BG88" s="190" t="str">
        <f t="shared" ca="1" si="56"/>
        <v/>
      </c>
      <c r="BH88" s="190" t="str">
        <f t="shared" ca="1" si="56"/>
        <v/>
      </c>
      <c r="BJ88" s="206">
        <v>47</v>
      </c>
      <c r="BK88" s="197">
        <f>Personnel!D67</f>
        <v>0</v>
      </c>
      <c r="BL88" s="198">
        <f>Personnel!E67</f>
        <v>0</v>
      </c>
      <c r="BM88" s="207">
        <f>Personnel!F67</f>
        <v>0</v>
      </c>
      <c r="BN88" s="214" t="str">
        <f t="shared" ca="1" si="36"/>
        <v/>
      </c>
      <c r="BO88" s="214" t="str">
        <f t="shared" ca="1" si="37"/>
        <v/>
      </c>
      <c r="BP88" s="214" t="str">
        <f t="shared" ca="1" si="38"/>
        <v/>
      </c>
      <c r="BQ88" s="214" t="str">
        <f t="shared" ca="1" si="39"/>
        <v/>
      </c>
      <c r="BR88" s="214" t="str">
        <f t="shared" ca="1" si="40"/>
        <v/>
      </c>
      <c r="BS88" s="214" t="str">
        <f t="shared" ca="1" si="41"/>
        <v/>
      </c>
      <c r="BT88" s="214" t="str">
        <f t="shared" ca="1" si="42"/>
        <v/>
      </c>
      <c r="BU88" s="214" t="str">
        <f t="shared" ca="1" si="43"/>
        <v/>
      </c>
      <c r="BV88" s="214" t="str">
        <f t="shared" ca="1" si="44"/>
        <v/>
      </c>
      <c r="BW88" s="214" t="str">
        <f t="shared" ca="1" si="45"/>
        <v/>
      </c>
      <c r="BX88" s="214" t="str">
        <f t="shared" ca="1" si="46"/>
        <v/>
      </c>
      <c r="BY88" s="214" t="str">
        <f t="shared" ca="1" si="47"/>
        <v/>
      </c>
      <c r="BZ88" s="214" t="str">
        <f t="shared" ca="1" si="48"/>
        <v/>
      </c>
      <c r="CA88" s="214" t="str">
        <f t="shared" ca="1" si="49"/>
        <v/>
      </c>
      <c r="CB88" s="764" t="str">
        <f t="shared" ca="1" si="50"/>
        <v/>
      </c>
      <c r="CC88" s="410">
        <f t="shared" ca="1" si="51"/>
        <v>0</v>
      </c>
      <c r="CD88" s="196" t="e">
        <f t="shared" ca="1" si="52"/>
        <v>#DIV/0!</v>
      </c>
      <c r="CE88" s="927" t="str">
        <f ca="1">IF(CC88=0,"",IF(CD88&gt;(BM88+$CE$41),Donnees!$C$5,IF(CD88&lt;(BM88-$CE$41),Donnees!$C$6,Donnees!$C$4)))</f>
        <v/>
      </c>
      <c r="CF88" s="473"/>
      <c r="CG88" s="533" t="str">
        <f ca="1">IF(CE88=Donnees!$C$5,Donnees!$B$50,IF(CE88=Donnees!$C$6,Donnees!$B$51,""))</f>
        <v/>
      </c>
      <c r="CH88" s="194"/>
      <c r="CJ88" s="104"/>
    </row>
    <row r="89" spans="1:98" ht="18.75" customHeight="1" x14ac:dyDescent="0.2">
      <c r="A89" s="187" t="str">
        <f t="shared" ca="1" si="53"/>
        <v/>
      </c>
      <c r="B89" s="187" t="str">
        <f t="shared" ca="1" si="53"/>
        <v/>
      </c>
      <c r="C89" s="187" t="str">
        <f t="shared" ca="1" si="53"/>
        <v/>
      </c>
      <c r="D89" s="187" t="str">
        <f t="shared" ca="1" si="53"/>
        <v/>
      </c>
      <c r="E89" s="187" t="str">
        <f t="shared" ca="1" si="53"/>
        <v/>
      </c>
      <c r="F89" s="187" t="str">
        <f t="shared" ca="1" si="53"/>
        <v/>
      </c>
      <c r="G89" s="187" t="str">
        <f t="shared" ca="1" si="53"/>
        <v/>
      </c>
      <c r="H89" s="187" t="str">
        <f t="shared" ca="1" si="53"/>
        <v/>
      </c>
      <c r="I89" s="187" t="str">
        <f t="shared" ca="1" si="53"/>
        <v/>
      </c>
      <c r="J89" s="187" t="str">
        <f t="shared" ca="1" si="53"/>
        <v/>
      </c>
      <c r="K89" s="187" t="str">
        <f t="shared" ca="1" si="53"/>
        <v/>
      </c>
      <c r="L89" s="187" t="str">
        <f t="shared" ca="1" si="53"/>
        <v/>
      </c>
      <c r="M89" s="187" t="str">
        <f t="shared" ca="1" si="53"/>
        <v/>
      </c>
      <c r="N89" s="187" t="str">
        <f t="shared" ca="1" si="53"/>
        <v/>
      </c>
      <c r="O89" s="187" t="str">
        <f t="shared" ca="1" si="53"/>
        <v/>
      </c>
      <c r="P89" s="188" t="str">
        <f t="shared" ca="1" si="54"/>
        <v/>
      </c>
      <c r="Q89" s="188" t="str">
        <f t="shared" ca="1" si="54"/>
        <v/>
      </c>
      <c r="R89" s="188" t="str">
        <f t="shared" ca="1" si="54"/>
        <v/>
      </c>
      <c r="S89" s="188" t="str">
        <f t="shared" ca="1" si="54"/>
        <v/>
      </c>
      <c r="T89" s="188" t="str">
        <f t="shared" ca="1" si="54"/>
        <v/>
      </c>
      <c r="U89" s="188" t="str">
        <f t="shared" ca="1" si="54"/>
        <v/>
      </c>
      <c r="V89" s="188" t="str">
        <f t="shared" ca="1" si="54"/>
        <v/>
      </c>
      <c r="W89" s="188" t="str">
        <f t="shared" ca="1" si="54"/>
        <v/>
      </c>
      <c r="X89" s="188" t="str">
        <f t="shared" ca="1" si="54"/>
        <v/>
      </c>
      <c r="Y89" s="188" t="str">
        <f t="shared" ca="1" si="54"/>
        <v/>
      </c>
      <c r="Z89" s="188" t="str">
        <f t="shared" ca="1" si="54"/>
        <v/>
      </c>
      <c r="AA89" s="188" t="str">
        <f t="shared" ca="1" si="54"/>
        <v/>
      </c>
      <c r="AB89" s="188" t="str">
        <f t="shared" ca="1" si="54"/>
        <v/>
      </c>
      <c r="AC89" s="188" t="str">
        <f t="shared" ca="1" si="54"/>
        <v/>
      </c>
      <c r="AD89" s="188" t="str">
        <f t="shared" ca="1" si="54"/>
        <v/>
      </c>
      <c r="AE89" s="189" t="str">
        <f t="shared" ca="1" si="55"/>
        <v/>
      </c>
      <c r="AF89" s="189" t="str">
        <f t="shared" ca="1" si="55"/>
        <v/>
      </c>
      <c r="AG89" s="189" t="str">
        <f t="shared" ca="1" si="55"/>
        <v/>
      </c>
      <c r="AH89" s="189" t="str">
        <f t="shared" ca="1" si="55"/>
        <v/>
      </c>
      <c r="AI89" s="189" t="str">
        <f t="shared" ca="1" si="55"/>
        <v/>
      </c>
      <c r="AJ89" s="189" t="str">
        <f t="shared" ca="1" si="55"/>
        <v/>
      </c>
      <c r="AK89" s="189" t="str">
        <f t="shared" ca="1" si="55"/>
        <v/>
      </c>
      <c r="AL89" s="189" t="str">
        <f t="shared" ca="1" si="55"/>
        <v/>
      </c>
      <c r="AM89" s="189" t="str">
        <f t="shared" ca="1" si="55"/>
        <v/>
      </c>
      <c r="AN89" s="189" t="str">
        <f t="shared" ca="1" si="55"/>
        <v/>
      </c>
      <c r="AO89" s="189" t="str">
        <f t="shared" ca="1" si="55"/>
        <v/>
      </c>
      <c r="AP89" s="189" t="str">
        <f t="shared" ca="1" si="55"/>
        <v/>
      </c>
      <c r="AQ89" s="189" t="str">
        <f t="shared" ca="1" si="55"/>
        <v/>
      </c>
      <c r="AR89" s="189" t="str">
        <f t="shared" ca="1" si="55"/>
        <v/>
      </c>
      <c r="AS89" s="189" t="str">
        <f t="shared" ca="1" si="55"/>
        <v/>
      </c>
      <c r="AT89" s="190" t="str">
        <f t="shared" ca="1" si="56"/>
        <v/>
      </c>
      <c r="AU89" s="190" t="str">
        <f t="shared" ca="1" si="56"/>
        <v/>
      </c>
      <c r="AV89" s="190" t="str">
        <f t="shared" ca="1" si="56"/>
        <v/>
      </c>
      <c r="AW89" s="190" t="str">
        <f t="shared" ca="1" si="56"/>
        <v/>
      </c>
      <c r="AX89" s="190" t="str">
        <f t="shared" ca="1" si="56"/>
        <v/>
      </c>
      <c r="AY89" s="190" t="str">
        <f t="shared" ca="1" si="56"/>
        <v/>
      </c>
      <c r="AZ89" s="190" t="str">
        <f t="shared" ca="1" si="56"/>
        <v/>
      </c>
      <c r="BA89" s="190" t="str">
        <f t="shared" ca="1" si="56"/>
        <v/>
      </c>
      <c r="BB89" s="190" t="str">
        <f t="shared" ca="1" si="56"/>
        <v/>
      </c>
      <c r="BC89" s="190" t="str">
        <f t="shared" ca="1" si="56"/>
        <v/>
      </c>
      <c r="BD89" s="190" t="str">
        <f t="shared" ca="1" si="56"/>
        <v/>
      </c>
      <c r="BE89" s="190" t="str">
        <f t="shared" ca="1" si="56"/>
        <v/>
      </c>
      <c r="BF89" s="190" t="str">
        <f t="shared" ca="1" si="56"/>
        <v/>
      </c>
      <c r="BG89" s="190" t="str">
        <f t="shared" ca="1" si="56"/>
        <v/>
      </c>
      <c r="BH89" s="190" t="str">
        <f t="shared" ca="1" si="56"/>
        <v/>
      </c>
      <c r="BJ89" s="206">
        <v>48</v>
      </c>
      <c r="BK89" s="197">
        <f>Personnel!D68</f>
        <v>0</v>
      </c>
      <c r="BL89" s="198">
        <f>Personnel!E68</f>
        <v>0</v>
      </c>
      <c r="BM89" s="207">
        <f>Personnel!F68</f>
        <v>0</v>
      </c>
      <c r="BN89" s="214" t="str">
        <f t="shared" ca="1" si="36"/>
        <v/>
      </c>
      <c r="BO89" s="214" t="str">
        <f t="shared" ca="1" si="37"/>
        <v/>
      </c>
      <c r="BP89" s="214" t="str">
        <f t="shared" ca="1" si="38"/>
        <v/>
      </c>
      <c r="BQ89" s="214" t="str">
        <f t="shared" ca="1" si="39"/>
        <v/>
      </c>
      <c r="BR89" s="214" t="str">
        <f t="shared" ca="1" si="40"/>
        <v/>
      </c>
      <c r="BS89" s="214" t="str">
        <f t="shared" ca="1" si="41"/>
        <v/>
      </c>
      <c r="BT89" s="214" t="str">
        <f t="shared" ca="1" si="42"/>
        <v/>
      </c>
      <c r="BU89" s="214" t="str">
        <f t="shared" ca="1" si="43"/>
        <v/>
      </c>
      <c r="BV89" s="214" t="str">
        <f t="shared" ca="1" si="44"/>
        <v/>
      </c>
      <c r="BW89" s="214" t="str">
        <f t="shared" ca="1" si="45"/>
        <v/>
      </c>
      <c r="BX89" s="214" t="str">
        <f t="shared" ca="1" si="46"/>
        <v/>
      </c>
      <c r="BY89" s="214" t="str">
        <f t="shared" ca="1" si="47"/>
        <v/>
      </c>
      <c r="BZ89" s="214" t="str">
        <f t="shared" ca="1" si="48"/>
        <v/>
      </c>
      <c r="CA89" s="214" t="str">
        <f t="shared" ca="1" si="49"/>
        <v/>
      </c>
      <c r="CB89" s="764" t="str">
        <f t="shared" ca="1" si="50"/>
        <v/>
      </c>
      <c r="CC89" s="410">
        <f t="shared" ca="1" si="51"/>
        <v>0</v>
      </c>
      <c r="CD89" s="196" t="e">
        <f t="shared" ca="1" si="52"/>
        <v>#DIV/0!</v>
      </c>
      <c r="CE89" s="927" t="str">
        <f ca="1">IF(CC89=0,"",IF(CD89&gt;(BM89+$CE$41),Donnees!$C$5,IF(CD89&lt;(BM89-$CE$41),Donnees!$C$6,Donnees!$C$4)))</f>
        <v/>
      </c>
      <c r="CF89" s="473"/>
      <c r="CG89" s="533" t="str">
        <f ca="1">IF(CE89=Donnees!$C$5,Donnees!$B$50,IF(CE89=Donnees!$C$6,Donnees!$B$51,""))</f>
        <v/>
      </c>
      <c r="CH89" s="194"/>
      <c r="CJ89" s="104"/>
    </row>
    <row r="90" spans="1:98" ht="18.75" customHeight="1" x14ac:dyDescent="0.2">
      <c r="A90" s="187" t="str">
        <f t="shared" ca="1" si="53"/>
        <v/>
      </c>
      <c r="B90" s="187" t="str">
        <f t="shared" ca="1" si="53"/>
        <v/>
      </c>
      <c r="C90" s="187" t="str">
        <f t="shared" ca="1" si="53"/>
        <v/>
      </c>
      <c r="D90" s="187" t="str">
        <f t="shared" ca="1" si="53"/>
        <v/>
      </c>
      <c r="E90" s="187" t="str">
        <f t="shared" ca="1" si="53"/>
        <v/>
      </c>
      <c r="F90" s="187" t="str">
        <f t="shared" ca="1" si="53"/>
        <v/>
      </c>
      <c r="G90" s="187" t="str">
        <f t="shared" ca="1" si="53"/>
        <v/>
      </c>
      <c r="H90" s="187" t="str">
        <f t="shared" ca="1" si="53"/>
        <v/>
      </c>
      <c r="I90" s="187" t="str">
        <f t="shared" ca="1" si="53"/>
        <v/>
      </c>
      <c r="J90" s="187" t="str">
        <f t="shared" ca="1" si="53"/>
        <v/>
      </c>
      <c r="K90" s="187" t="str">
        <f t="shared" ca="1" si="53"/>
        <v/>
      </c>
      <c r="L90" s="187" t="str">
        <f t="shared" ca="1" si="53"/>
        <v/>
      </c>
      <c r="M90" s="187" t="str">
        <f t="shared" ca="1" si="53"/>
        <v/>
      </c>
      <c r="N90" s="187" t="str">
        <f t="shared" ca="1" si="53"/>
        <v/>
      </c>
      <c r="O90" s="187" t="str">
        <f t="shared" ca="1" si="53"/>
        <v/>
      </c>
      <c r="P90" s="188" t="str">
        <f t="shared" ca="1" si="54"/>
        <v/>
      </c>
      <c r="Q90" s="188" t="str">
        <f t="shared" ca="1" si="54"/>
        <v/>
      </c>
      <c r="R90" s="188" t="str">
        <f t="shared" ca="1" si="54"/>
        <v/>
      </c>
      <c r="S90" s="188" t="str">
        <f t="shared" ca="1" si="54"/>
        <v/>
      </c>
      <c r="T90" s="188" t="str">
        <f t="shared" ca="1" si="54"/>
        <v/>
      </c>
      <c r="U90" s="188" t="str">
        <f t="shared" ca="1" si="54"/>
        <v/>
      </c>
      <c r="V90" s="188" t="str">
        <f t="shared" ca="1" si="54"/>
        <v/>
      </c>
      <c r="W90" s="188" t="str">
        <f t="shared" ca="1" si="54"/>
        <v/>
      </c>
      <c r="X90" s="188" t="str">
        <f t="shared" ca="1" si="54"/>
        <v/>
      </c>
      <c r="Y90" s="188" t="str">
        <f t="shared" ca="1" si="54"/>
        <v/>
      </c>
      <c r="Z90" s="188" t="str">
        <f t="shared" ca="1" si="54"/>
        <v/>
      </c>
      <c r="AA90" s="188" t="str">
        <f t="shared" ca="1" si="54"/>
        <v/>
      </c>
      <c r="AB90" s="188" t="str">
        <f t="shared" ca="1" si="54"/>
        <v/>
      </c>
      <c r="AC90" s="188" t="str">
        <f t="shared" ca="1" si="54"/>
        <v/>
      </c>
      <c r="AD90" s="188" t="str">
        <f t="shared" ca="1" si="54"/>
        <v/>
      </c>
      <c r="AE90" s="189" t="str">
        <f t="shared" ca="1" si="55"/>
        <v/>
      </c>
      <c r="AF90" s="189" t="str">
        <f t="shared" ca="1" si="55"/>
        <v/>
      </c>
      <c r="AG90" s="189" t="str">
        <f t="shared" ca="1" si="55"/>
        <v/>
      </c>
      <c r="AH90" s="189" t="str">
        <f t="shared" ca="1" si="55"/>
        <v/>
      </c>
      <c r="AI90" s="189" t="str">
        <f t="shared" ca="1" si="55"/>
        <v/>
      </c>
      <c r="AJ90" s="189" t="str">
        <f t="shared" ca="1" si="55"/>
        <v/>
      </c>
      <c r="AK90" s="189" t="str">
        <f t="shared" ca="1" si="55"/>
        <v/>
      </c>
      <c r="AL90" s="189" t="str">
        <f t="shared" ca="1" si="55"/>
        <v/>
      </c>
      <c r="AM90" s="189" t="str">
        <f t="shared" ca="1" si="55"/>
        <v/>
      </c>
      <c r="AN90" s="189" t="str">
        <f t="shared" ca="1" si="55"/>
        <v/>
      </c>
      <c r="AO90" s="189" t="str">
        <f t="shared" ca="1" si="55"/>
        <v/>
      </c>
      <c r="AP90" s="189" t="str">
        <f t="shared" ca="1" si="55"/>
        <v/>
      </c>
      <c r="AQ90" s="189" t="str">
        <f t="shared" ca="1" si="55"/>
        <v/>
      </c>
      <c r="AR90" s="189" t="str">
        <f t="shared" ca="1" si="55"/>
        <v/>
      </c>
      <c r="AS90" s="189" t="str">
        <f t="shared" ca="1" si="55"/>
        <v/>
      </c>
      <c r="AT90" s="190" t="str">
        <f t="shared" ca="1" si="56"/>
        <v/>
      </c>
      <c r="AU90" s="190" t="str">
        <f t="shared" ca="1" si="56"/>
        <v/>
      </c>
      <c r="AV90" s="190" t="str">
        <f t="shared" ca="1" si="56"/>
        <v/>
      </c>
      <c r="AW90" s="190" t="str">
        <f t="shared" ca="1" si="56"/>
        <v/>
      </c>
      <c r="AX90" s="190" t="str">
        <f t="shared" ca="1" si="56"/>
        <v/>
      </c>
      <c r="AY90" s="190" t="str">
        <f t="shared" ca="1" si="56"/>
        <v/>
      </c>
      <c r="AZ90" s="190" t="str">
        <f t="shared" ca="1" si="56"/>
        <v/>
      </c>
      <c r="BA90" s="190" t="str">
        <f t="shared" ca="1" si="56"/>
        <v/>
      </c>
      <c r="BB90" s="190" t="str">
        <f t="shared" ca="1" si="56"/>
        <v/>
      </c>
      <c r="BC90" s="190" t="str">
        <f t="shared" ca="1" si="56"/>
        <v/>
      </c>
      <c r="BD90" s="190" t="str">
        <f t="shared" ca="1" si="56"/>
        <v/>
      </c>
      <c r="BE90" s="190" t="str">
        <f t="shared" ca="1" si="56"/>
        <v/>
      </c>
      <c r="BF90" s="190" t="str">
        <f t="shared" ca="1" si="56"/>
        <v/>
      </c>
      <c r="BG90" s="190" t="str">
        <f t="shared" ca="1" si="56"/>
        <v/>
      </c>
      <c r="BH90" s="190" t="str">
        <f t="shared" ca="1" si="56"/>
        <v/>
      </c>
      <c r="BJ90" s="206">
        <v>49</v>
      </c>
      <c r="BK90" s="197">
        <f>Personnel!D69</f>
        <v>0</v>
      </c>
      <c r="BL90" s="198">
        <f>Personnel!E69</f>
        <v>0</v>
      </c>
      <c r="BM90" s="207">
        <f>Personnel!F69</f>
        <v>0</v>
      </c>
      <c r="BN90" s="214" t="str">
        <f t="shared" ca="1" si="36"/>
        <v/>
      </c>
      <c r="BO90" s="214" t="str">
        <f t="shared" ca="1" si="37"/>
        <v/>
      </c>
      <c r="BP90" s="214" t="str">
        <f t="shared" ca="1" si="38"/>
        <v/>
      </c>
      <c r="BQ90" s="214" t="str">
        <f t="shared" ca="1" si="39"/>
        <v/>
      </c>
      <c r="BR90" s="214" t="str">
        <f t="shared" ca="1" si="40"/>
        <v/>
      </c>
      <c r="BS90" s="214" t="str">
        <f t="shared" ca="1" si="41"/>
        <v/>
      </c>
      <c r="BT90" s="214" t="str">
        <f t="shared" ca="1" si="42"/>
        <v/>
      </c>
      <c r="BU90" s="214" t="str">
        <f t="shared" ca="1" si="43"/>
        <v/>
      </c>
      <c r="BV90" s="214" t="str">
        <f t="shared" ca="1" si="44"/>
        <v/>
      </c>
      <c r="BW90" s="214" t="str">
        <f t="shared" ca="1" si="45"/>
        <v/>
      </c>
      <c r="BX90" s="214" t="str">
        <f t="shared" ca="1" si="46"/>
        <v/>
      </c>
      <c r="BY90" s="214" t="str">
        <f t="shared" ca="1" si="47"/>
        <v/>
      </c>
      <c r="BZ90" s="214" t="str">
        <f t="shared" ca="1" si="48"/>
        <v/>
      </c>
      <c r="CA90" s="214" t="str">
        <f t="shared" ca="1" si="49"/>
        <v/>
      </c>
      <c r="CB90" s="764" t="str">
        <f t="shared" ca="1" si="50"/>
        <v/>
      </c>
      <c r="CC90" s="410">
        <f t="shared" ca="1" si="51"/>
        <v>0</v>
      </c>
      <c r="CD90" s="196" t="e">
        <f t="shared" ca="1" si="52"/>
        <v>#DIV/0!</v>
      </c>
      <c r="CE90" s="927" t="str">
        <f ca="1">IF(CC90=0,"",IF(CD90&gt;(BM90+$CE$41),Donnees!$C$5,IF(CD90&lt;(BM90-$CE$41),Donnees!$C$6,Donnees!$C$4)))</f>
        <v/>
      </c>
      <c r="CF90" s="473"/>
      <c r="CG90" s="533" t="str">
        <f ca="1">IF(CE90=Donnees!$C$5,Donnees!$B$50,IF(CE90=Donnees!$C$6,Donnees!$B$51,""))</f>
        <v/>
      </c>
      <c r="CH90" s="194"/>
      <c r="CJ90" s="104"/>
    </row>
    <row r="91" spans="1:98" ht="18.75" customHeight="1" thickBot="1" x14ac:dyDescent="0.25">
      <c r="A91" s="187" t="str">
        <f t="shared" ca="1" si="53"/>
        <v/>
      </c>
      <c r="B91" s="187" t="str">
        <f t="shared" ca="1" si="53"/>
        <v/>
      </c>
      <c r="C91" s="187" t="str">
        <f t="shared" ca="1" si="53"/>
        <v/>
      </c>
      <c r="D91" s="187" t="str">
        <f t="shared" ca="1" si="53"/>
        <v/>
      </c>
      <c r="E91" s="187" t="str">
        <f t="shared" ca="1" si="53"/>
        <v/>
      </c>
      <c r="F91" s="187" t="str">
        <f t="shared" ca="1" si="53"/>
        <v/>
      </c>
      <c r="G91" s="187" t="str">
        <f t="shared" ca="1" si="53"/>
        <v/>
      </c>
      <c r="H91" s="187" t="str">
        <f t="shared" ca="1" si="53"/>
        <v/>
      </c>
      <c r="I91" s="187" t="str">
        <f t="shared" ca="1" si="53"/>
        <v/>
      </c>
      <c r="J91" s="187" t="str">
        <f t="shared" ca="1" si="53"/>
        <v/>
      </c>
      <c r="K91" s="187" t="str">
        <f t="shared" ca="1" si="53"/>
        <v/>
      </c>
      <c r="L91" s="187" t="str">
        <f t="shared" ca="1" si="53"/>
        <v/>
      </c>
      <c r="M91" s="187" t="str">
        <f t="shared" ca="1" si="53"/>
        <v/>
      </c>
      <c r="N91" s="187" t="str">
        <f t="shared" ca="1" si="53"/>
        <v/>
      </c>
      <c r="O91" s="187" t="str">
        <f t="shared" ca="1" si="53"/>
        <v/>
      </c>
      <c r="P91" s="188" t="str">
        <f t="shared" ca="1" si="54"/>
        <v/>
      </c>
      <c r="Q91" s="188" t="str">
        <f t="shared" ca="1" si="54"/>
        <v/>
      </c>
      <c r="R91" s="188" t="str">
        <f t="shared" ca="1" si="54"/>
        <v/>
      </c>
      <c r="S91" s="188" t="str">
        <f t="shared" ca="1" si="54"/>
        <v/>
      </c>
      <c r="T91" s="188" t="str">
        <f t="shared" ca="1" si="54"/>
        <v/>
      </c>
      <c r="U91" s="188" t="str">
        <f t="shared" ca="1" si="54"/>
        <v/>
      </c>
      <c r="V91" s="188" t="str">
        <f t="shared" ca="1" si="54"/>
        <v/>
      </c>
      <c r="W91" s="188" t="str">
        <f t="shared" ca="1" si="54"/>
        <v/>
      </c>
      <c r="X91" s="188" t="str">
        <f t="shared" ca="1" si="54"/>
        <v/>
      </c>
      <c r="Y91" s="188" t="str">
        <f t="shared" ca="1" si="54"/>
        <v/>
      </c>
      <c r="Z91" s="188" t="str">
        <f t="shared" ca="1" si="54"/>
        <v/>
      </c>
      <c r="AA91" s="188" t="str">
        <f t="shared" ca="1" si="54"/>
        <v/>
      </c>
      <c r="AB91" s="188" t="str">
        <f t="shared" ca="1" si="54"/>
        <v/>
      </c>
      <c r="AC91" s="188" t="str">
        <f t="shared" ca="1" si="54"/>
        <v/>
      </c>
      <c r="AD91" s="188" t="str">
        <f t="shared" ca="1" si="54"/>
        <v/>
      </c>
      <c r="AE91" s="189" t="str">
        <f t="shared" ca="1" si="55"/>
        <v/>
      </c>
      <c r="AF91" s="189" t="str">
        <f t="shared" ca="1" si="55"/>
        <v/>
      </c>
      <c r="AG91" s="189" t="str">
        <f t="shared" ca="1" si="55"/>
        <v/>
      </c>
      <c r="AH91" s="189" t="str">
        <f t="shared" ca="1" si="55"/>
        <v/>
      </c>
      <c r="AI91" s="189" t="str">
        <f t="shared" ca="1" si="55"/>
        <v/>
      </c>
      <c r="AJ91" s="189" t="str">
        <f t="shared" ca="1" si="55"/>
        <v/>
      </c>
      <c r="AK91" s="189" t="str">
        <f t="shared" ca="1" si="55"/>
        <v/>
      </c>
      <c r="AL91" s="189" t="str">
        <f t="shared" ca="1" si="55"/>
        <v/>
      </c>
      <c r="AM91" s="189" t="str">
        <f t="shared" ca="1" si="55"/>
        <v/>
      </c>
      <c r="AN91" s="189" t="str">
        <f t="shared" ca="1" si="55"/>
        <v/>
      </c>
      <c r="AO91" s="189" t="str">
        <f t="shared" ca="1" si="55"/>
        <v/>
      </c>
      <c r="AP91" s="189" t="str">
        <f t="shared" ca="1" si="55"/>
        <v/>
      </c>
      <c r="AQ91" s="189" t="str">
        <f t="shared" ca="1" si="55"/>
        <v/>
      </c>
      <c r="AR91" s="189" t="str">
        <f t="shared" ca="1" si="55"/>
        <v/>
      </c>
      <c r="AS91" s="189" t="str">
        <f t="shared" ca="1" si="55"/>
        <v/>
      </c>
      <c r="AT91" s="190" t="str">
        <f t="shared" ca="1" si="56"/>
        <v/>
      </c>
      <c r="AU91" s="190" t="str">
        <f t="shared" ca="1" si="56"/>
        <v/>
      </c>
      <c r="AV91" s="190" t="str">
        <f t="shared" ca="1" si="56"/>
        <v/>
      </c>
      <c r="AW91" s="190" t="str">
        <f t="shared" ca="1" si="56"/>
        <v/>
      </c>
      <c r="AX91" s="190" t="str">
        <f t="shared" ca="1" si="56"/>
        <v/>
      </c>
      <c r="AY91" s="190" t="str">
        <f t="shared" ca="1" si="56"/>
        <v/>
      </c>
      <c r="AZ91" s="190" t="str">
        <f t="shared" ca="1" si="56"/>
        <v/>
      </c>
      <c r="BA91" s="190" t="str">
        <f t="shared" ca="1" si="56"/>
        <v/>
      </c>
      <c r="BB91" s="190" t="str">
        <f t="shared" ca="1" si="56"/>
        <v/>
      </c>
      <c r="BC91" s="190" t="str">
        <f t="shared" ca="1" si="56"/>
        <v/>
      </c>
      <c r="BD91" s="190" t="str">
        <f t="shared" ca="1" si="56"/>
        <v/>
      </c>
      <c r="BE91" s="190" t="str">
        <f t="shared" ca="1" si="56"/>
        <v/>
      </c>
      <c r="BF91" s="190" t="str">
        <f t="shared" ca="1" si="56"/>
        <v/>
      </c>
      <c r="BG91" s="190" t="str">
        <f t="shared" ca="1" si="56"/>
        <v/>
      </c>
      <c r="BH91" s="190" t="str">
        <f t="shared" ca="1" si="56"/>
        <v/>
      </c>
      <c r="BJ91" s="206">
        <v>50</v>
      </c>
      <c r="BK91" s="197">
        <f>Personnel!D70</f>
        <v>0</v>
      </c>
      <c r="BL91" s="198">
        <f>Personnel!E70</f>
        <v>0</v>
      </c>
      <c r="BM91" s="207">
        <f>Personnel!F70</f>
        <v>0</v>
      </c>
      <c r="BN91" s="214" t="str">
        <f t="shared" ca="1" si="36"/>
        <v/>
      </c>
      <c r="BO91" s="214" t="str">
        <f t="shared" ca="1" si="37"/>
        <v/>
      </c>
      <c r="BP91" s="214" t="str">
        <f t="shared" ca="1" si="38"/>
        <v/>
      </c>
      <c r="BQ91" s="214" t="str">
        <f t="shared" ca="1" si="39"/>
        <v/>
      </c>
      <c r="BR91" s="214" t="str">
        <f t="shared" ca="1" si="40"/>
        <v/>
      </c>
      <c r="BS91" s="214" t="str">
        <f t="shared" ca="1" si="41"/>
        <v/>
      </c>
      <c r="BT91" s="214" t="str">
        <f t="shared" ca="1" si="42"/>
        <v/>
      </c>
      <c r="BU91" s="214" t="str">
        <f t="shared" ca="1" si="43"/>
        <v/>
      </c>
      <c r="BV91" s="214" t="str">
        <f t="shared" ca="1" si="44"/>
        <v/>
      </c>
      <c r="BW91" s="214" t="str">
        <f t="shared" ca="1" si="45"/>
        <v/>
      </c>
      <c r="BX91" s="214" t="str">
        <f t="shared" ca="1" si="46"/>
        <v/>
      </c>
      <c r="BY91" s="214" t="str">
        <f t="shared" ca="1" si="47"/>
        <v/>
      </c>
      <c r="BZ91" s="214" t="str">
        <f t="shared" ca="1" si="48"/>
        <v/>
      </c>
      <c r="CA91" s="214" t="str">
        <f t="shared" ca="1" si="49"/>
        <v/>
      </c>
      <c r="CB91" s="764" t="str">
        <f t="shared" ca="1" si="50"/>
        <v/>
      </c>
      <c r="CC91" s="410">
        <f t="shared" ca="1" si="51"/>
        <v>0</v>
      </c>
      <c r="CD91" s="196" t="e">
        <f t="shared" ca="1" si="52"/>
        <v>#DIV/0!</v>
      </c>
      <c r="CE91" s="930" t="str">
        <f ca="1">IF(CC91=0,"",IF(CD91&gt;(BM91+$CE$41),Donnees!$C$5,IF(CD91&lt;(BM91-$CE$41),Donnees!$C$6,Donnees!$C$4)))</f>
        <v/>
      </c>
      <c r="CF91" s="473"/>
      <c r="CG91" s="533" t="str">
        <f ca="1">IF(CE91=Donnees!$C$5,Donnees!$B$50,IF(CE91=Donnees!$C$6,Donnees!$B$51,""))</f>
        <v/>
      </c>
      <c r="CH91" s="194"/>
      <c r="CJ91" s="104"/>
    </row>
    <row r="92" spans="1:98" s="184" customFormat="1" ht="25.5" customHeight="1" thickBot="1" x14ac:dyDescent="0.25">
      <c r="BJ92" s="433"/>
      <c r="BK92" s="434"/>
      <c r="BL92" s="434"/>
      <c r="BM92" s="435">
        <f>SUM(BM42:BM91)</f>
        <v>0</v>
      </c>
      <c r="BN92" s="436">
        <f ca="1">SUM(BN42:BN91)</f>
        <v>0</v>
      </c>
      <c r="BO92" s="437">
        <f ca="1">SUM(BO42:BO91)</f>
        <v>0</v>
      </c>
      <c r="BP92" s="437">
        <f ca="1">SUM(BP42:BP91)</f>
        <v>0</v>
      </c>
      <c r="BQ92" s="437">
        <f ca="1">SUM(BQ42:BQ91)</f>
        <v>0</v>
      </c>
      <c r="BR92" s="437">
        <f t="shared" ref="BR92:BZ92" ca="1" si="57">SUM(BR42:BR91)</f>
        <v>0</v>
      </c>
      <c r="BS92" s="437">
        <f t="shared" ca="1" si="57"/>
        <v>0</v>
      </c>
      <c r="BT92" s="437">
        <f ca="1">SUM(BT42:BT91)</f>
        <v>0</v>
      </c>
      <c r="BU92" s="437">
        <f ca="1">SUM(BU42:BU91)</f>
        <v>0</v>
      </c>
      <c r="BV92" s="437">
        <f t="shared" ca="1" si="57"/>
        <v>0</v>
      </c>
      <c r="BW92" s="437">
        <f t="shared" ca="1" si="57"/>
        <v>0</v>
      </c>
      <c r="BX92" s="437">
        <f t="shared" ca="1" si="57"/>
        <v>0</v>
      </c>
      <c r="BY92" s="437">
        <f t="shared" ca="1" si="57"/>
        <v>0</v>
      </c>
      <c r="BZ92" s="437">
        <f t="shared" ca="1" si="57"/>
        <v>0</v>
      </c>
      <c r="CA92" s="437">
        <f ca="1">SUM(CA42:CA91)</f>
        <v>0</v>
      </c>
      <c r="CB92" s="767">
        <f ca="1">SUM(CB42:CB91)</f>
        <v>0</v>
      </c>
      <c r="CC92" s="762">
        <f ca="1">SUM(CC42:CC91)</f>
        <v>0</v>
      </c>
      <c r="CD92" s="461" t="e">
        <f ca="1">SUM(CD42:CD91)</f>
        <v>#DIV/0!</v>
      </c>
      <c r="CE92" s="926" t="str">
        <f ca="1">IF(COUNTIF(CE42:CE91,Donnees!$C$5)&gt;0,Donnees!$C$5,IF(COUNTIF(CE42:CE91,Donnees!$C$6)&gt;0,Donnees!$C$6,IF(COUNTIF(CE42:CE91,Donnees!$C$4)&gt;0,Donnees!$C$4,"")))</f>
        <v/>
      </c>
      <c r="CF92" s="474"/>
      <c r="CG92" s="469"/>
      <c r="CH92" s="27"/>
      <c r="CI92" s="118"/>
      <c r="CJ92" s="119"/>
    </row>
    <row r="93" spans="1:98" s="108" customFormat="1" ht="27" customHeight="1" x14ac:dyDescent="0.2">
      <c r="BJ93" s="486"/>
      <c r="CC93" s="486" t="s">
        <v>135</v>
      </c>
      <c r="CD93" s="191" t="e">
        <f ca="1">CD92/COUNTIF(CD42:CD81,"&lt;&gt;0")</f>
        <v>#DIV/0!</v>
      </c>
      <c r="CF93" s="475"/>
      <c r="CG93" s="530"/>
    </row>
    <row r="94" spans="1:98" s="108" customFormat="1" ht="18" customHeight="1" x14ac:dyDescent="0.2">
      <c r="BJ94" s="486"/>
      <c r="CC94" s="486"/>
      <c r="CD94" s="191"/>
      <c r="CF94" s="475"/>
      <c r="CG94" s="530"/>
    </row>
    <row r="95" spans="1:98" ht="27.75" customHeight="1" x14ac:dyDescent="0.2">
      <c r="A95" s="184"/>
      <c r="B95" s="184"/>
      <c r="P95" s="184"/>
      <c r="Q95" s="184"/>
      <c r="AE95" s="184"/>
      <c r="AF95" s="184"/>
      <c r="AT95" s="184"/>
      <c r="AU95" s="184"/>
      <c r="BJ95" s="428"/>
      <c r="BK95" s="429"/>
      <c r="BL95" s="429"/>
      <c r="BM95" s="429"/>
      <c r="BN95" s="429"/>
      <c r="BO95" s="430"/>
      <c r="BP95" s="429"/>
      <c r="BQ95" s="430"/>
      <c r="BR95" s="429"/>
      <c r="BS95" s="430"/>
      <c r="BT95" s="429"/>
      <c r="BU95" s="430" t="s">
        <v>295</v>
      </c>
      <c r="BV95" s="429"/>
      <c r="BW95" s="429"/>
      <c r="BX95" s="429"/>
      <c r="BY95" s="429"/>
      <c r="BZ95" s="429"/>
      <c r="CA95" s="429"/>
      <c r="CB95" s="429"/>
      <c r="CC95" s="429"/>
      <c r="CD95" s="429"/>
      <c r="CE95" s="430"/>
      <c r="CF95" s="11"/>
      <c r="CG95" s="529"/>
      <c r="CI95" s="115"/>
      <c r="CK95" s="113"/>
      <c r="CL95" s="106"/>
      <c r="CN95" s="106"/>
      <c r="CO95" s="106"/>
      <c r="CP95" s="106"/>
      <c r="CQ95" s="106"/>
      <c r="CR95" s="106"/>
      <c r="CS95" s="106"/>
      <c r="CT95" s="106"/>
    </row>
    <row r="96" spans="1:98" ht="17.25" customHeight="1" thickBot="1" x14ac:dyDescent="0.25">
      <c r="A96" s="184">
        <v>7</v>
      </c>
      <c r="B96" s="184" t="s">
        <v>128</v>
      </c>
      <c r="P96" s="184">
        <v>12</v>
      </c>
      <c r="Q96" s="184" t="s">
        <v>128</v>
      </c>
      <c r="AE96" s="184">
        <v>17</v>
      </c>
      <c r="AF96" s="184" t="s">
        <v>128</v>
      </c>
      <c r="AT96" s="184">
        <v>22</v>
      </c>
      <c r="AU96" s="184" t="s">
        <v>128</v>
      </c>
      <c r="BJ96" s="69"/>
      <c r="BK96" s="53"/>
      <c r="BL96" s="52"/>
      <c r="BM96" s="57"/>
      <c r="BN96" s="57"/>
      <c r="BO96" s="57"/>
      <c r="BP96" s="57"/>
      <c r="BQ96" s="57"/>
      <c r="BR96" s="57"/>
      <c r="BS96" s="57"/>
      <c r="BT96" s="57"/>
      <c r="BU96" s="57"/>
      <c r="BV96" s="57"/>
      <c r="BW96" s="57"/>
      <c r="BX96" s="57"/>
      <c r="BY96" s="57"/>
      <c r="BZ96" s="57"/>
      <c r="CA96" s="57"/>
      <c r="CB96" s="57"/>
      <c r="CC96" s="57"/>
      <c r="CD96" s="57"/>
      <c r="CE96" s="57"/>
      <c r="CF96" s="57"/>
      <c r="CG96" s="529"/>
      <c r="CI96" s="115"/>
      <c r="CK96" s="113"/>
      <c r="CL96" s="106"/>
      <c r="CN96" s="106"/>
      <c r="CO96" s="106"/>
      <c r="CP96" s="106"/>
      <c r="CQ96" s="106"/>
      <c r="CR96" s="106"/>
      <c r="CS96" s="106"/>
      <c r="CT96" s="106"/>
    </row>
    <row r="97" spans="1:91" ht="53.25" customHeight="1" thickBot="1" x14ac:dyDescent="0.4">
      <c r="A97" s="186" t="s">
        <v>127</v>
      </c>
      <c r="P97" s="186" t="s">
        <v>30</v>
      </c>
      <c r="AE97" s="186" t="s">
        <v>56</v>
      </c>
      <c r="AT97" s="186" t="s">
        <v>31</v>
      </c>
      <c r="BJ97" s="1324" t="s">
        <v>47</v>
      </c>
      <c r="BK97" s="1326" t="s">
        <v>261</v>
      </c>
      <c r="BL97" s="1326" t="s">
        <v>33</v>
      </c>
      <c r="BM97" s="1328" t="s">
        <v>314</v>
      </c>
      <c r="BN97" s="1332" t="s">
        <v>58</v>
      </c>
      <c r="BO97" s="1333"/>
      <c r="BP97" s="1333"/>
      <c r="BQ97" s="1333"/>
      <c r="BR97" s="1333"/>
      <c r="BS97" s="1333"/>
      <c r="BT97" s="1333"/>
      <c r="BU97" s="1333"/>
      <c r="BV97" s="1333"/>
      <c r="BW97" s="1333"/>
      <c r="BX97" s="1333"/>
      <c r="BY97" s="1333"/>
      <c r="BZ97" s="1333"/>
      <c r="CA97" s="1333"/>
      <c r="CB97" s="1334"/>
      <c r="CC97" s="1335" t="s">
        <v>297</v>
      </c>
      <c r="CD97" s="1336"/>
      <c r="CE97" s="1337"/>
      <c r="CF97" s="476"/>
      <c r="CG97" s="578"/>
      <c r="CH97" s="116"/>
      <c r="CI97" s="173"/>
      <c r="CJ97" s="104"/>
      <c r="CK97" s="110"/>
      <c r="CM97" s="110"/>
    </row>
    <row r="98" spans="1:91" ht="21.75" customHeight="1" x14ac:dyDescent="0.2">
      <c r="A98" s="181" t="s">
        <v>119</v>
      </c>
      <c r="B98" s="181" t="s">
        <v>118</v>
      </c>
      <c r="C98" s="181" t="s">
        <v>120</v>
      </c>
      <c r="D98" s="181" t="s">
        <v>121</v>
      </c>
      <c r="E98" s="181" t="s">
        <v>122</v>
      </c>
      <c r="F98" s="181" t="s">
        <v>123</v>
      </c>
      <c r="G98" s="181" t="s">
        <v>124</v>
      </c>
      <c r="H98" s="181" t="s">
        <v>125</v>
      </c>
      <c r="I98" s="181" t="s">
        <v>230</v>
      </c>
      <c r="J98" s="181" t="s">
        <v>231</v>
      </c>
      <c r="K98" s="181" t="s">
        <v>232</v>
      </c>
      <c r="L98" s="181" t="s">
        <v>233</v>
      </c>
      <c r="M98" s="181" t="s">
        <v>234</v>
      </c>
      <c r="N98" s="181" t="s">
        <v>235</v>
      </c>
      <c r="O98" s="181" t="s">
        <v>236</v>
      </c>
      <c r="P98" s="180" t="s">
        <v>119</v>
      </c>
      <c r="Q98" s="180" t="s">
        <v>118</v>
      </c>
      <c r="R98" s="180" t="s">
        <v>120</v>
      </c>
      <c r="S98" s="180" t="s">
        <v>121</v>
      </c>
      <c r="T98" s="180" t="s">
        <v>122</v>
      </c>
      <c r="U98" s="180" t="s">
        <v>123</v>
      </c>
      <c r="V98" s="180" t="s">
        <v>124</v>
      </c>
      <c r="W98" s="180" t="s">
        <v>125</v>
      </c>
      <c r="X98" s="180" t="s">
        <v>230</v>
      </c>
      <c r="Y98" s="180" t="s">
        <v>231</v>
      </c>
      <c r="Z98" s="180" t="s">
        <v>232</v>
      </c>
      <c r="AA98" s="180" t="s">
        <v>233</v>
      </c>
      <c r="AB98" s="180" t="s">
        <v>234</v>
      </c>
      <c r="AC98" s="180" t="s">
        <v>235</v>
      </c>
      <c r="AD98" s="180" t="s">
        <v>236</v>
      </c>
      <c r="AE98" s="183" t="s">
        <v>119</v>
      </c>
      <c r="AF98" s="183" t="s">
        <v>118</v>
      </c>
      <c r="AG98" s="183" t="s">
        <v>120</v>
      </c>
      <c r="AH98" s="183" t="s">
        <v>121</v>
      </c>
      <c r="AI98" s="183" t="s">
        <v>122</v>
      </c>
      <c r="AJ98" s="183" t="s">
        <v>123</v>
      </c>
      <c r="AK98" s="183" t="s">
        <v>124</v>
      </c>
      <c r="AL98" s="183" t="s">
        <v>125</v>
      </c>
      <c r="AM98" s="183" t="s">
        <v>230</v>
      </c>
      <c r="AN98" s="183" t="s">
        <v>231</v>
      </c>
      <c r="AO98" s="183" t="s">
        <v>232</v>
      </c>
      <c r="AP98" s="183" t="s">
        <v>233</v>
      </c>
      <c r="AQ98" s="183" t="s">
        <v>234</v>
      </c>
      <c r="AR98" s="183" t="s">
        <v>235</v>
      </c>
      <c r="AS98" s="183" t="s">
        <v>236</v>
      </c>
      <c r="AT98" s="182" t="s">
        <v>119</v>
      </c>
      <c r="AU98" s="182" t="s">
        <v>118</v>
      </c>
      <c r="AV98" s="182" t="s">
        <v>120</v>
      </c>
      <c r="AW98" s="182" t="s">
        <v>121</v>
      </c>
      <c r="AX98" s="182" t="s">
        <v>122</v>
      </c>
      <c r="AY98" s="182" t="s">
        <v>123</v>
      </c>
      <c r="AZ98" s="182" t="s">
        <v>124</v>
      </c>
      <c r="BA98" s="182" t="s">
        <v>125</v>
      </c>
      <c r="BB98" s="182" t="s">
        <v>230</v>
      </c>
      <c r="BC98" s="182" t="s">
        <v>231</v>
      </c>
      <c r="BD98" s="182" t="s">
        <v>232</v>
      </c>
      <c r="BE98" s="182" t="s">
        <v>233</v>
      </c>
      <c r="BF98" s="182" t="s">
        <v>234</v>
      </c>
      <c r="BG98" s="182" t="s">
        <v>235</v>
      </c>
      <c r="BH98" s="182" t="s">
        <v>236</v>
      </c>
      <c r="BJ98" s="1325"/>
      <c r="BK98" s="1327"/>
      <c r="BL98" s="1327"/>
      <c r="BM98" s="1329"/>
      <c r="BN98" s="679" t="s">
        <v>119</v>
      </c>
      <c r="BO98" s="680" t="s">
        <v>118</v>
      </c>
      <c r="BP98" s="680" t="s">
        <v>120</v>
      </c>
      <c r="BQ98" s="680" t="s">
        <v>121</v>
      </c>
      <c r="BR98" s="680" t="s">
        <v>122</v>
      </c>
      <c r="BS98" s="680" t="s">
        <v>123</v>
      </c>
      <c r="BT98" s="680" t="s">
        <v>124</v>
      </c>
      <c r="BU98" s="680" t="s">
        <v>125</v>
      </c>
      <c r="BV98" s="680" t="s">
        <v>230</v>
      </c>
      <c r="BW98" s="680" t="s">
        <v>231</v>
      </c>
      <c r="BX98" s="680" t="s">
        <v>232</v>
      </c>
      <c r="BY98" s="680" t="s">
        <v>233</v>
      </c>
      <c r="BZ98" s="680" t="s">
        <v>234</v>
      </c>
      <c r="CA98" s="680" t="s">
        <v>235</v>
      </c>
      <c r="CB98" s="681" t="s">
        <v>236</v>
      </c>
      <c r="CC98" s="1330" t="s">
        <v>302</v>
      </c>
      <c r="CD98" s="1344" t="s">
        <v>126</v>
      </c>
      <c r="CE98" s="1346" t="s">
        <v>89</v>
      </c>
      <c r="CF98" s="1362"/>
      <c r="CG98" s="1355" t="s">
        <v>315</v>
      </c>
      <c r="CH98" s="193"/>
      <c r="CJ98" s="104"/>
      <c r="CK98" s="179"/>
      <c r="CM98" s="110"/>
    </row>
    <row r="99" spans="1:91" ht="21.75" customHeight="1" thickBot="1" x14ac:dyDescent="0.25">
      <c r="A99" s="401" t="str">
        <f t="shared" ref="A99:AF99" ca="1" si="58">IF(INDIRECT("'"&amp;A$40&amp;"'!$U$21")="préscolaire","pré",IF(INDIRECT("'"&amp;A$40&amp;"'!$U$21")="parascolaire","para",""))</f>
        <v/>
      </c>
      <c r="B99" s="401" t="str">
        <f t="shared" ca="1" si="58"/>
        <v/>
      </c>
      <c r="C99" s="401" t="str">
        <f t="shared" ca="1" si="58"/>
        <v/>
      </c>
      <c r="D99" s="401" t="str">
        <f t="shared" ca="1" si="58"/>
        <v/>
      </c>
      <c r="E99" s="401" t="str">
        <f t="shared" ca="1" si="58"/>
        <v/>
      </c>
      <c r="F99" s="401" t="str">
        <f t="shared" ca="1" si="58"/>
        <v/>
      </c>
      <c r="G99" s="401" t="str">
        <f t="shared" ca="1" si="58"/>
        <v/>
      </c>
      <c r="H99" s="401" t="str">
        <f t="shared" ca="1" si="58"/>
        <v/>
      </c>
      <c r="I99" s="401" t="str">
        <f t="shared" ca="1" si="58"/>
        <v/>
      </c>
      <c r="J99" s="401" t="str">
        <f t="shared" ca="1" si="58"/>
        <v/>
      </c>
      <c r="K99" s="401" t="str">
        <f t="shared" ca="1" si="58"/>
        <v/>
      </c>
      <c r="L99" s="401" t="str">
        <f t="shared" ca="1" si="58"/>
        <v/>
      </c>
      <c r="M99" s="401" t="str">
        <f t="shared" ca="1" si="58"/>
        <v/>
      </c>
      <c r="N99" s="401" t="str">
        <f t="shared" ca="1" si="58"/>
        <v/>
      </c>
      <c r="O99" s="401" t="str">
        <f t="shared" ca="1" si="58"/>
        <v/>
      </c>
      <c r="P99" s="402" t="str">
        <f t="shared" ca="1" si="58"/>
        <v/>
      </c>
      <c r="Q99" s="402" t="str">
        <f t="shared" ca="1" si="58"/>
        <v/>
      </c>
      <c r="R99" s="402" t="str">
        <f t="shared" ca="1" si="58"/>
        <v/>
      </c>
      <c r="S99" s="402" t="str">
        <f t="shared" ca="1" si="58"/>
        <v/>
      </c>
      <c r="T99" s="402" t="str">
        <f t="shared" ca="1" si="58"/>
        <v/>
      </c>
      <c r="U99" s="402" t="str">
        <f t="shared" ca="1" si="58"/>
        <v/>
      </c>
      <c r="V99" s="402" t="str">
        <f t="shared" ca="1" si="58"/>
        <v/>
      </c>
      <c r="W99" s="402" t="str">
        <f t="shared" ca="1" si="58"/>
        <v/>
      </c>
      <c r="X99" s="402" t="str">
        <f t="shared" ca="1" si="58"/>
        <v/>
      </c>
      <c r="Y99" s="402" t="str">
        <f t="shared" ca="1" si="58"/>
        <v/>
      </c>
      <c r="Z99" s="402" t="str">
        <f t="shared" ca="1" si="58"/>
        <v/>
      </c>
      <c r="AA99" s="402" t="str">
        <f t="shared" ca="1" si="58"/>
        <v/>
      </c>
      <c r="AB99" s="402" t="str">
        <f t="shared" ca="1" si="58"/>
        <v/>
      </c>
      <c r="AC99" s="402" t="str">
        <f t="shared" ca="1" si="58"/>
        <v/>
      </c>
      <c r="AD99" s="402" t="str">
        <f t="shared" ca="1" si="58"/>
        <v/>
      </c>
      <c r="AE99" s="403" t="str">
        <f t="shared" ca="1" si="58"/>
        <v/>
      </c>
      <c r="AF99" s="403" t="str">
        <f t="shared" ca="1" si="58"/>
        <v/>
      </c>
      <c r="AG99" s="403" t="str">
        <f t="shared" ref="AG99:BH99" ca="1" si="59">IF(INDIRECT("'"&amp;AG$40&amp;"'!$U$21")="préscolaire","pré",IF(INDIRECT("'"&amp;AG$40&amp;"'!$U$21")="parascolaire","para",""))</f>
        <v/>
      </c>
      <c r="AH99" s="403" t="str">
        <f t="shared" ca="1" si="59"/>
        <v/>
      </c>
      <c r="AI99" s="403" t="str">
        <f t="shared" ca="1" si="59"/>
        <v/>
      </c>
      <c r="AJ99" s="403" t="str">
        <f t="shared" ca="1" si="59"/>
        <v/>
      </c>
      <c r="AK99" s="403" t="str">
        <f t="shared" ca="1" si="59"/>
        <v/>
      </c>
      <c r="AL99" s="403" t="str">
        <f t="shared" ca="1" si="59"/>
        <v/>
      </c>
      <c r="AM99" s="403" t="str">
        <f t="shared" ca="1" si="59"/>
        <v/>
      </c>
      <c r="AN99" s="403" t="str">
        <f t="shared" ca="1" si="59"/>
        <v/>
      </c>
      <c r="AO99" s="403" t="str">
        <f t="shared" ca="1" si="59"/>
        <v/>
      </c>
      <c r="AP99" s="403" t="str">
        <f t="shared" ca="1" si="59"/>
        <v/>
      </c>
      <c r="AQ99" s="403" t="str">
        <f t="shared" ca="1" si="59"/>
        <v/>
      </c>
      <c r="AR99" s="403" t="str">
        <f t="shared" ca="1" si="59"/>
        <v/>
      </c>
      <c r="AS99" s="403" t="str">
        <f t="shared" ca="1" si="59"/>
        <v/>
      </c>
      <c r="AT99" s="404" t="str">
        <f ca="1">IF(INDIRECT("'"&amp;AT$40&amp;"'!$U$21")="préscolaire","pré",IF(INDIRECT("'"&amp;AT$40&amp;"'!$U$21")="parascolaire","para",""))</f>
        <v/>
      </c>
      <c r="AU99" s="404" t="str">
        <f t="shared" ca="1" si="59"/>
        <v/>
      </c>
      <c r="AV99" s="404" t="str">
        <f t="shared" ca="1" si="59"/>
        <v/>
      </c>
      <c r="AW99" s="404" t="str">
        <f t="shared" ca="1" si="59"/>
        <v/>
      </c>
      <c r="AX99" s="404" t="str">
        <f t="shared" ca="1" si="59"/>
        <v/>
      </c>
      <c r="AY99" s="404" t="str">
        <f t="shared" ca="1" si="59"/>
        <v/>
      </c>
      <c r="AZ99" s="404" t="str">
        <f t="shared" ca="1" si="59"/>
        <v/>
      </c>
      <c r="BA99" s="404" t="str">
        <f t="shared" ca="1" si="59"/>
        <v/>
      </c>
      <c r="BB99" s="404" t="str">
        <f t="shared" ca="1" si="59"/>
        <v/>
      </c>
      <c r="BC99" s="404" t="str">
        <f t="shared" ca="1" si="59"/>
        <v/>
      </c>
      <c r="BD99" s="404" t="str">
        <f t="shared" ca="1" si="59"/>
        <v/>
      </c>
      <c r="BE99" s="404" t="str">
        <f t="shared" ca="1" si="59"/>
        <v/>
      </c>
      <c r="BF99" s="404" t="str">
        <f t="shared" ca="1" si="59"/>
        <v/>
      </c>
      <c r="BG99" s="404" t="str">
        <f t="shared" ca="1" si="59"/>
        <v/>
      </c>
      <c r="BH99" s="404" t="str">
        <f t="shared" ca="1" si="59"/>
        <v/>
      </c>
      <c r="BJ99" s="1325"/>
      <c r="BK99" s="1327"/>
      <c r="BL99" s="1327"/>
      <c r="BM99" s="1329"/>
      <c r="BN99" s="682" t="str">
        <f t="shared" ref="BN99:CB99" ca="1" si="60">IF(INDIRECT("'"&amp;BN$40&amp;"'!$U$21")="préscolaire","pré",IF(INDIRECT("'"&amp;BN$40&amp;"'!$U$21")="parascolaire","para",""))</f>
        <v/>
      </c>
      <c r="BO99" s="683" t="str">
        <f t="shared" ca="1" si="60"/>
        <v/>
      </c>
      <c r="BP99" s="683" t="str">
        <f t="shared" ca="1" si="60"/>
        <v/>
      </c>
      <c r="BQ99" s="683" t="str">
        <f t="shared" ca="1" si="60"/>
        <v/>
      </c>
      <c r="BR99" s="683" t="str">
        <f t="shared" ca="1" si="60"/>
        <v/>
      </c>
      <c r="BS99" s="683" t="str">
        <f t="shared" ca="1" si="60"/>
        <v/>
      </c>
      <c r="BT99" s="683" t="str">
        <f t="shared" ca="1" si="60"/>
        <v/>
      </c>
      <c r="BU99" s="683" t="str">
        <f t="shared" ca="1" si="60"/>
        <v/>
      </c>
      <c r="BV99" s="683" t="str">
        <f t="shared" ca="1" si="60"/>
        <v/>
      </c>
      <c r="BW99" s="683" t="str">
        <f t="shared" ca="1" si="60"/>
        <v/>
      </c>
      <c r="BX99" s="683" t="str">
        <f t="shared" ca="1" si="60"/>
        <v/>
      </c>
      <c r="BY99" s="683" t="str">
        <f t="shared" ca="1" si="60"/>
        <v/>
      </c>
      <c r="BZ99" s="683" t="str">
        <f t="shared" ca="1" si="60"/>
        <v/>
      </c>
      <c r="CA99" s="683" t="str">
        <f t="shared" ca="1" si="60"/>
        <v/>
      </c>
      <c r="CB99" s="683" t="str">
        <f t="shared" ca="1" si="60"/>
        <v/>
      </c>
      <c r="CC99" s="1331"/>
      <c r="CD99" s="1345"/>
      <c r="CE99" s="1347"/>
      <c r="CF99" s="1362"/>
      <c r="CG99" s="1355"/>
      <c r="CH99" s="193"/>
      <c r="CJ99" s="104"/>
      <c r="CK99" s="179"/>
      <c r="CM99" s="110"/>
    </row>
    <row r="100" spans="1:91" ht="18.75" customHeight="1" x14ac:dyDescent="0.2">
      <c r="A100" s="187" t="str">
        <f t="shared" ref="A100:O109" ca="1" si="61">IF(ISERROR(VLOOKUP($BK100,INDIRECT("'"&amp;A$40&amp;"'!$P$34:$AT$53"),$A$38,FALSE)),"",VLOOKUP($BK100,INDIRECT("'"&amp;A$40&amp;"'!$P$34:$AT$53"),$A$38,FALSE))</f>
        <v/>
      </c>
      <c r="B100" s="187" t="str">
        <f t="shared" ca="1" si="61"/>
        <v/>
      </c>
      <c r="C100" s="187" t="str">
        <f t="shared" ca="1" si="61"/>
        <v/>
      </c>
      <c r="D100" s="187" t="str">
        <f t="shared" ca="1" si="61"/>
        <v/>
      </c>
      <c r="E100" s="187" t="str">
        <f t="shared" ca="1" si="61"/>
        <v/>
      </c>
      <c r="F100" s="187" t="str">
        <f t="shared" ca="1" si="61"/>
        <v/>
      </c>
      <c r="G100" s="187" t="str">
        <f t="shared" ca="1" si="61"/>
        <v/>
      </c>
      <c r="H100" s="187" t="str">
        <f t="shared" ca="1" si="61"/>
        <v/>
      </c>
      <c r="I100" s="187" t="str">
        <f t="shared" ca="1" si="61"/>
        <v/>
      </c>
      <c r="J100" s="187" t="str">
        <f t="shared" ca="1" si="61"/>
        <v/>
      </c>
      <c r="K100" s="187" t="str">
        <f t="shared" ca="1" si="61"/>
        <v/>
      </c>
      <c r="L100" s="187" t="str">
        <f t="shared" ca="1" si="61"/>
        <v/>
      </c>
      <c r="M100" s="187" t="str">
        <f t="shared" ca="1" si="61"/>
        <v/>
      </c>
      <c r="N100" s="187" t="str">
        <f t="shared" ca="1" si="61"/>
        <v/>
      </c>
      <c r="O100" s="187" t="str">
        <f t="shared" ca="1" si="61"/>
        <v/>
      </c>
      <c r="P100" s="188" t="str">
        <f t="shared" ref="P100:AD107" ca="1" si="62">IF(ISERROR(VLOOKUP($BK100,INDIRECT("'"&amp;P$40&amp;"'!$P$34:$AT$53"),$P$38,FALSE)),"",VLOOKUP($BK100,INDIRECT("'"&amp;P$40&amp;"'!$P$34:$AT$53"),$P$38,FALSE))</f>
        <v/>
      </c>
      <c r="Q100" s="188" t="str">
        <f t="shared" ca="1" si="62"/>
        <v/>
      </c>
      <c r="R100" s="188" t="str">
        <f t="shared" ca="1" si="62"/>
        <v/>
      </c>
      <c r="S100" s="188" t="str">
        <f t="shared" ca="1" si="62"/>
        <v/>
      </c>
      <c r="T100" s="188" t="str">
        <f t="shared" ca="1" si="62"/>
        <v/>
      </c>
      <c r="U100" s="188" t="str">
        <f t="shared" ca="1" si="62"/>
        <v/>
      </c>
      <c r="V100" s="188" t="str">
        <f t="shared" ca="1" si="62"/>
        <v/>
      </c>
      <c r="W100" s="188" t="str">
        <f t="shared" ca="1" si="62"/>
        <v/>
      </c>
      <c r="X100" s="188" t="str">
        <f t="shared" ca="1" si="62"/>
        <v/>
      </c>
      <c r="Y100" s="188" t="str">
        <f t="shared" ca="1" si="62"/>
        <v/>
      </c>
      <c r="Z100" s="188" t="str">
        <f t="shared" ca="1" si="62"/>
        <v/>
      </c>
      <c r="AA100" s="188" t="str">
        <f t="shared" ca="1" si="62"/>
        <v/>
      </c>
      <c r="AB100" s="188" t="str">
        <f t="shared" ca="1" si="62"/>
        <v/>
      </c>
      <c r="AC100" s="188" t="str">
        <f t="shared" ca="1" si="62"/>
        <v/>
      </c>
      <c r="AD100" s="188" t="str">
        <f t="shared" ca="1" si="62"/>
        <v/>
      </c>
      <c r="AE100" s="189" t="str">
        <f t="shared" ref="AE100:AS107" ca="1" si="63">IF(ISERROR(VLOOKUP($BK100,INDIRECT("'"&amp;AE$40&amp;"'!$P$34:$AT$53"),$AE$38,FALSE)),"",VLOOKUP($BK100,INDIRECT("'"&amp;AE$40&amp;"'!$P$34:$AT$53"),$AE$38,FALSE))</f>
        <v/>
      </c>
      <c r="AF100" s="189" t="str">
        <f t="shared" ca="1" si="63"/>
        <v/>
      </c>
      <c r="AG100" s="189" t="str">
        <f t="shared" ca="1" si="63"/>
        <v/>
      </c>
      <c r="AH100" s="189" t="str">
        <f t="shared" ca="1" si="63"/>
        <v/>
      </c>
      <c r="AI100" s="189" t="str">
        <f t="shared" ca="1" si="63"/>
        <v/>
      </c>
      <c r="AJ100" s="189" t="str">
        <f t="shared" ca="1" si="63"/>
        <v/>
      </c>
      <c r="AK100" s="189" t="str">
        <f t="shared" ca="1" si="63"/>
        <v/>
      </c>
      <c r="AL100" s="189" t="str">
        <f t="shared" ca="1" si="63"/>
        <v/>
      </c>
      <c r="AM100" s="189" t="str">
        <f t="shared" ca="1" si="63"/>
        <v/>
      </c>
      <c r="AN100" s="189" t="str">
        <f t="shared" ca="1" si="63"/>
        <v/>
      </c>
      <c r="AO100" s="189" t="str">
        <f t="shared" ca="1" si="63"/>
        <v/>
      </c>
      <c r="AP100" s="189" t="str">
        <f t="shared" ca="1" si="63"/>
        <v/>
      </c>
      <c r="AQ100" s="189" t="str">
        <f t="shared" ca="1" si="63"/>
        <v/>
      </c>
      <c r="AR100" s="189" t="str">
        <f t="shared" ca="1" si="63"/>
        <v/>
      </c>
      <c r="AS100" s="189" t="str">
        <f t="shared" ca="1" si="63"/>
        <v/>
      </c>
      <c r="AT100" s="190" t="str">
        <f t="shared" ref="AT100:BH107" ca="1" si="64">IF(ISERROR(VLOOKUP($BK100,INDIRECT("'"&amp;AT$40&amp;"'!$P$34:$AT$53"),$AT$38,FALSE)),"",VLOOKUP($BK100,INDIRECT("'"&amp;AT$40&amp;"'!$P$34:$AT$53"),$AT$38,FALSE))</f>
        <v/>
      </c>
      <c r="AU100" s="190" t="str">
        <f t="shared" ca="1" si="64"/>
        <v/>
      </c>
      <c r="AV100" s="190" t="str">
        <f t="shared" ca="1" si="64"/>
        <v/>
      </c>
      <c r="AW100" s="190" t="str">
        <f t="shared" ca="1" si="64"/>
        <v/>
      </c>
      <c r="AX100" s="190" t="str">
        <f t="shared" ca="1" si="64"/>
        <v/>
      </c>
      <c r="AY100" s="190" t="str">
        <f t="shared" ca="1" si="64"/>
        <v/>
      </c>
      <c r="AZ100" s="190" t="str">
        <f t="shared" ca="1" si="64"/>
        <v/>
      </c>
      <c r="BA100" s="190" t="str">
        <f t="shared" ca="1" si="64"/>
        <v/>
      </c>
      <c r="BB100" s="190" t="str">
        <f t="shared" ca="1" si="64"/>
        <v/>
      </c>
      <c r="BC100" s="190" t="str">
        <f t="shared" ca="1" si="64"/>
        <v/>
      </c>
      <c r="BD100" s="190" t="str">
        <f t="shared" ca="1" si="64"/>
        <v/>
      </c>
      <c r="BE100" s="190" t="str">
        <f t="shared" ca="1" si="64"/>
        <v/>
      </c>
      <c r="BF100" s="190" t="str">
        <f t="shared" ca="1" si="64"/>
        <v/>
      </c>
      <c r="BG100" s="190" t="str">
        <f t="shared" ca="1" si="64"/>
        <v/>
      </c>
      <c r="BH100" s="190" t="str">
        <f t="shared" ca="1" si="64"/>
        <v/>
      </c>
      <c r="BJ100" s="202">
        <v>1</v>
      </c>
      <c r="BK100" s="203">
        <f>Personnel!D21</f>
        <v>0</v>
      </c>
      <c r="BL100" s="204">
        <f>Personnel!E21</f>
        <v>0</v>
      </c>
      <c r="BM100" s="743" cm="1">
        <f t="array" aca="1" ref="BM100" ca="1">SUM(SUMIF($AT$99:$BH$99,{"para";"pré"},AT100:BH100))</f>
        <v>0</v>
      </c>
      <c r="BN100" s="409" t="str">
        <f ca="1">IF(AT100&gt;0,IF(P100=0,"0",P100),"")</f>
        <v/>
      </c>
      <c r="BO100" s="406" t="str">
        <f t="shared" ref="BO100:BO139" ca="1" si="65">IF(AU100&gt;0,IF(Q100=0,"0",Q100),"")</f>
        <v/>
      </c>
      <c r="BP100" s="406" t="str">
        <f t="shared" ref="BP100:BP139" ca="1" si="66">IF(AV100&gt;0,IF(R100=0,"0",R100),"")</f>
        <v/>
      </c>
      <c r="BQ100" s="406" t="str">
        <f t="shared" ref="BQ100:BQ139" ca="1" si="67">IF(AW100&gt;0,IF(S100=0,"0",S100),"")</f>
        <v/>
      </c>
      <c r="BR100" s="406" t="str">
        <f t="shared" ref="BR100:BR139" ca="1" si="68">IF(AX100&gt;0,IF(T100=0,"0",T100),"")</f>
        <v/>
      </c>
      <c r="BS100" s="406" t="str">
        <f t="shared" ref="BS100:BS139" ca="1" si="69">IF(AY100&gt;0,IF(U100=0,"0",U100),"")</f>
        <v/>
      </c>
      <c r="BT100" s="406" t="str">
        <f t="shared" ref="BT100:BT139" ca="1" si="70">IF(AZ100&gt;0,IF(V100=0,"0",V100),"")</f>
        <v/>
      </c>
      <c r="BU100" s="406" t="str">
        <f t="shared" ref="BU100:BU139" ca="1" si="71">IF(BA100&gt;0,IF(W100=0,"0",W100),"")</f>
        <v/>
      </c>
      <c r="BV100" s="406" t="str">
        <f t="shared" ref="BV100:BV139" ca="1" si="72">IF(BB100&gt;0,IF(X100=0,"0",X100),"")</f>
        <v/>
      </c>
      <c r="BW100" s="406" t="str">
        <f t="shared" ref="BW100:BW139" ca="1" si="73">IF(BC100&gt;0,IF(Y100=0,"0",Y100),"")</f>
        <v/>
      </c>
      <c r="BX100" s="406" t="str">
        <f t="shared" ref="BX100:BX139" ca="1" si="74">IF(BD100&gt;0,IF(Z100=0,"0",Z100),"")</f>
        <v/>
      </c>
      <c r="BY100" s="406" t="str">
        <f t="shared" ref="BY100:BY139" ca="1" si="75">IF(BE100&gt;0,IF(AA100=0,"0",AA100),"")</f>
        <v/>
      </c>
      <c r="BZ100" s="406" t="str">
        <f t="shared" ref="BZ100:BZ139" ca="1" si="76">IF(BF100&gt;0,IF(AB100=0,"0",AB100),"")</f>
        <v/>
      </c>
      <c r="CA100" s="406" t="str">
        <f t="shared" ref="CA100:CA139" ca="1" si="77">IF(BG100&gt;0,IF(AC100=0,"0",AC100),"")</f>
        <v/>
      </c>
      <c r="CB100" s="408" t="str">
        <f t="shared" ref="CB100:CB139" ca="1" si="78">IF(BH100&gt;0,IF(AD100=0,"0",AD100),"")</f>
        <v/>
      </c>
      <c r="CC100" s="875">
        <f ca="1">SUM(BN100:CB100)</f>
        <v>0</v>
      </c>
      <c r="CD100" s="750" t="str">
        <f ca="1">IF(OR(CC100=0,CC100=""),"",IF(CC100="0","0%",CC100/BM100))</f>
        <v/>
      </c>
      <c r="CE100" s="883" t="str">
        <f ca="1">IF(OR(CD100=0,CD100=""),IF(AND(BN100="",BO100="",BP100="",BQ100="",BR100="",BS100="",BT100="",BU100="",BV100="",BW100="",BX100="",BY100="",BZ100="",CA100="",CB100=""),"",Donnees!$C$6),IF(OR(CD100&lt;Donnees!$A$60,CD100="0%"),Donnees!$C$6,Donnees!$C$4))</f>
        <v/>
      </c>
      <c r="CF100" s="473"/>
      <c r="CG100" s="533" t="str">
        <f ca="1">IF(CE100=Donnees!$C$6,Donnees!$B$52,"")</f>
        <v/>
      </c>
      <c r="CH100" s="194"/>
      <c r="CJ100" s="104"/>
      <c r="CK100" s="179"/>
    </row>
    <row r="101" spans="1:91" ht="18.75" customHeight="1" x14ac:dyDescent="0.2">
      <c r="A101" s="187" t="str">
        <f t="shared" ca="1" si="61"/>
        <v/>
      </c>
      <c r="B101" s="187" t="str">
        <f t="shared" ca="1" si="61"/>
        <v/>
      </c>
      <c r="C101" s="187" t="str">
        <f t="shared" ca="1" si="61"/>
        <v/>
      </c>
      <c r="D101" s="187" t="str">
        <f t="shared" ca="1" si="61"/>
        <v/>
      </c>
      <c r="E101" s="187" t="str">
        <f t="shared" ca="1" si="61"/>
        <v/>
      </c>
      <c r="F101" s="187" t="str">
        <f t="shared" ca="1" si="61"/>
        <v/>
      </c>
      <c r="G101" s="187" t="str">
        <f t="shared" ca="1" si="61"/>
        <v/>
      </c>
      <c r="H101" s="187" t="str">
        <f t="shared" ca="1" si="61"/>
        <v/>
      </c>
      <c r="I101" s="187" t="str">
        <f t="shared" ca="1" si="61"/>
        <v/>
      </c>
      <c r="J101" s="187" t="str">
        <f t="shared" ca="1" si="61"/>
        <v/>
      </c>
      <c r="K101" s="187" t="str">
        <f t="shared" ca="1" si="61"/>
        <v/>
      </c>
      <c r="L101" s="187" t="str">
        <f t="shared" ca="1" si="61"/>
        <v/>
      </c>
      <c r="M101" s="187" t="str">
        <f t="shared" ca="1" si="61"/>
        <v/>
      </c>
      <c r="N101" s="187" t="str">
        <f t="shared" ca="1" si="61"/>
        <v/>
      </c>
      <c r="O101" s="187" t="str">
        <f t="shared" ca="1" si="61"/>
        <v/>
      </c>
      <c r="P101" s="188" t="str">
        <f t="shared" ca="1" si="62"/>
        <v/>
      </c>
      <c r="Q101" s="188" t="str">
        <f t="shared" ca="1" si="62"/>
        <v/>
      </c>
      <c r="R101" s="188" t="str">
        <f t="shared" ca="1" si="62"/>
        <v/>
      </c>
      <c r="S101" s="188" t="str">
        <f t="shared" ca="1" si="62"/>
        <v/>
      </c>
      <c r="T101" s="188" t="str">
        <f t="shared" ca="1" si="62"/>
        <v/>
      </c>
      <c r="U101" s="188" t="str">
        <f t="shared" ca="1" si="62"/>
        <v/>
      </c>
      <c r="V101" s="188" t="str">
        <f t="shared" ca="1" si="62"/>
        <v/>
      </c>
      <c r="W101" s="188" t="str">
        <f t="shared" ca="1" si="62"/>
        <v/>
      </c>
      <c r="X101" s="188" t="str">
        <f t="shared" ca="1" si="62"/>
        <v/>
      </c>
      <c r="Y101" s="188" t="str">
        <f t="shared" ca="1" si="62"/>
        <v/>
      </c>
      <c r="Z101" s="188" t="str">
        <f t="shared" ca="1" si="62"/>
        <v/>
      </c>
      <c r="AA101" s="188" t="str">
        <f t="shared" ca="1" si="62"/>
        <v/>
      </c>
      <c r="AB101" s="188" t="str">
        <f t="shared" ca="1" si="62"/>
        <v/>
      </c>
      <c r="AC101" s="188" t="str">
        <f t="shared" ca="1" si="62"/>
        <v/>
      </c>
      <c r="AD101" s="188" t="str">
        <f t="shared" ca="1" si="62"/>
        <v/>
      </c>
      <c r="AE101" s="189" t="str">
        <f t="shared" ca="1" si="63"/>
        <v/>
      </c>
      <c r="AF101" s="189" t="str">
        <f t="shared" ca="1" si="63"/>
        <v/>
      </c>
      <c r="AG101" s="189" t="str">
        <f t="shared" ca="1" si="63"/>
        <v/>
      </c>
      <c r="AH101" s="189" t="str">
        <f t="shared" ca="1" si="63"/>
        <v/>
      </c>
      <c r="AI101" s="189" t="str">
        <f t="shared" ca="1" si="63"/>
        <v/>
      </c>
      <c r="AJ101" s="189" t="str">
        <f t="shared" ca="1" si="63"/>
        <v/>
      </c>
      <c r="AK101" s="189" t="str">
        <f t="shared" ca="1" si="63"/>
        <v/>
      </c>
      <c r="AL101" s="189" t="str">
        <f t="shared" ca="1" si="63"/>
        <v/>
      </c>
      <c r="AM101" s="189" t="str">
        <f t="shared" ca="1" si="63"/>
        <v/>
      </c>
      <c r="AN101" s="189" t="str">
        <f t="shared" ca="1" si="63"/>
        <v/>
      </c>
      <c r="AO101" s="189" t="str">
        <f t="shared" ca="1" si="63"/>
        <v/>
      </c>
      <c r="AP101" s="189" t="str">
        <f t="shared" ca="1" si="63"/>
        <v/>
      </c>
      <c r="AQ101" s="189" t="str">
        <f t="shared" ca="1" si="63"/>
        <v/>
      </c>
      <c r="AR101" s="189" t="str">
        <f t="shared" ca="1" si="63"/>
        <v/>
      </c>
      <c r="AS101" s="189" t="str">
        <f t="shared" ca="1" si="63"/>
        <v/>
      </c>
      <c r="AT101" s="190" t="str">
        <f t="shared" ca="1" si="64"/>
        <v/>
      </c>
      <c r="AU101" s="190" t="str">
        <f t="shared" ca="1" si="64"/>
        <v/>
      </c>
      <c r="AV101" s="190" t="str">
        <f t="shared" ca="1" si="64"/>
        <v/>
      </c>
      <c r="AW101" s="190" t="str">
        <f t="shared" ca="1" si="64"/>
        <v/>
      </c>
      <c r="AX101" s="190" t="str">
        <f t="shared" ca="1" si="64"/>
        <v/>
      </c>
      <c r="AY101" s="190" t="str">
        <f t="shared" ca="1" si="64"/>
        <v/>
      </c>
      <c r="AZ101" s="190" t="str">
        <f t="shared" ca="1" si="64"/>
        <v/>
      </c>
      <c r="BA101" s="190" t="str">
        <f t="shared" ca="1" si="64"/>
        <v/>
      </c>
      <c r="BB101" s="190" t="str">
        <f t="shared" ca="1" si="64"/>
        <v/>
      </c>
      <c r="BC101" s="190" t="str">
        <f t="shared" ca="1" si="64"/>
        <v/>
      </c>
      <c r="BD101" s="190" t="str">
        <f t="shared" ca="1" si="64"/>
        <v/>
      </c>
      <c r="BE101" s="190" t="str">
        <f t="shared" ca="1" si="64"/>
        <v/>
      </c>
      <c r="BF101" s="190" t="str">
        <f t="shared" ca="1" si="64"/>
        <v/>
      </c>
      <c r="BG101" s="190" t="str">
        <f t="shared" ca="1" si="64"/>
        <v/>
      </c>
      <c r="BH101" s="190" t="str">
        <f t="shared" ca="1" si="64"/>
        <v/>
      </c>
      <c r="BJ101" s="206">
        <v>2</v>
      </c>
      <c r="BK101" s="197">
        <f>Personnel!D22</f>
        <v>0</v>
      </c>
      <c r="BL101" s="198">
        <f>Personnel!E22</f>
        <v>0</v>
      </c>
      <c r="BM101" s="744" cm="1">
        <f t="array" aca="1" ref="BM101" ca="1">SUM(SUMIF($AT$99:$BH$99,{"para";"pré"},AT101:BH101))</f>
        <v>0</v>
      </c>
      <c r="BN101" s="410" t="str">
        <f t="shared" ref="BN101:BN149" ca="1" si="79">IF(AT101&gt;0,IF(P101=0,"0",P101),"")</f>
        <v/>
      </c>
      <c r="BO101" s="199" t="str">
        <f t="shared" ca="1" si="65"/>
        <v/>
      </c>
      <c r="BP101" s="199" t="str">
        <f t="shared" ca="1" si="66"/>
        <v/>
      </c>
      <c r="BQ101" s="199" t="str">
        <f t="shared" ca="1" si="67"/>
        <v/>
      </c>
      <c r="BR101" s="199" t="str">
        <f t="shared" ca="1" si="68"/>
        <v/>
      </c>
      <c r="BS101" s="199" t="str">
        <f t="shared" ca="1" si="69"/>
        <v/>
      </c>
      <c r="BT101" s="199" t="str">
        <f t="shared" ca="1" si="70"/>
        <v/>
      </c>
      <c r="BU101" s="199" t="str">
        <f t="shared" ca="1" si="71"/>
        <v/>
      </c>
      <c r="BV101" s="199" t="str">
        <f t="shared" ca="1" si="72"/>
        <v/>
      </c>
      <c r="BW101" s="199" t="str">
        <f t="shared" ca="1" si="73"/>
        <v/>
      </c>
      <c r="BX101" s="199" t="str">
        <f t="shared" ca="1" si="74"/>
        <v/>
      </c>
      <c r="BY101" s="199" t="str">
        <f t="shared" ca="1" si="75"/>
        <v/>
      </c>
      <c r="BZ101" s="199" t="str">
        <f t="shared" ca="1" si="76"/>
        <v/>
      </c>
      <c r="CA101" s="199" t="str">
        <f t="shared" ca="1" si="77"/>
        <v/>
      </c>
      <c r="CB101" s="215" t="str">
        <f t="shared" ca="1" si="78"/>
        <v/>
      </c>
      <c r="CC101" s="876">
        <f ca="1">SUM(BN101:CB101)</f>
        <v>0</v>
      </c>
      <c r="CD101" s="751" t="str">
        <f ca="1">IF(OR(CC101=0,CC101=""),"",IF(CC101="0","0%",CC101/BM101))</f>
        <v/>
      </c>
      <c r="CE101" s="882" t="str">
        <f ca="1">IF(OR(CD101=0,CD101=""),IF(AND(BN101="",BO101="",BP101="",BQ101="",BR101="",BS101="",BT101="",BU101="",BV101="",BW101="",BX101="",BY101="",BZ101="",CA101="",CB101=""),"",Donnees!$C$6),IF(OR(CD101&lt;Donnees!$A$60,CD101="0%"),Donnees!$C$6,Donnees!$C$4))</f>
        <v/>
      </c>
      <c r="CF101" s="473"/>
      <c r="CG101" s="533" t="str">
        <f ca="1">IF(CE101=Donnees!$C$6,Donnees!$B$52,"")</f>
        <v/>
      </c>
      <c r="CH101" s="194"/>
      <c r="CJ101" s="104"/>
    </row>
    <row r="102" spans="1:91" ht="18.75" customHeight="1" x14ac:dyDescent="0.2">
      <c r="A102" s="187" t="str">
        <f t="shared" ca="1" si="61"/>
        <v/>
      </c>
      <c r="B102" s="187" t="str">
        <f t="shared" ca="1" si="61"/>
        <v/>
      </c>
      <c r="C102" s="187" t="str">
        <f t="shared" ca="1" si="61"/>
        <v/>
      </c>
      <c r="D102" s="187" t="str">
        <f t="shared" ca="1" si="61"/>
        <v/>
      </c>
      <c r="E102" s="187" t="str">
        <f t="shared" ca="1" si="61"/>
        <v/>
      </c>
      <c r="F102" s="187" t="str">
        <f t="shared" ca="1" si="61"/>
        <v/>
      </c>
      <c r="G102" s="187" t="str">
        <f t="shared" ca="1" si="61"/>
        <v/>
      </c>
      <c r="H102" s="187" t="str">
        <f t="shared" ca="1" si="61"/>
        <v/>
      </c>
      <c r="I102" s="187" t="str">
        <f t="shared" ca="1" si="61"/>
        <v/>
      </c>
      <c r="J102" s="187" t="str">
        <f t="shared" ca="1" si="61"/>
        <v/>
      </c>
      <c r="K102" s="187" t="str">
        <f t="shared" ca="1" si="61"/>
        <v/>
      </c>
      <c r="L102" s="187" t="str">
        <f t="shared" ca="1" si="61"/>
        <v/>
      </c>
      <c r="M102" s="187" t="str">
        <f t="shared" ca="1" si="61"/>
        <v/>
      </c>
      <c r="N102" s="187" t="str">
        <f t="shared" ca="1" si="61"/>
        <v/>
      </c>
      <c r="O102" s="187" t="str">
        <f t="shared" ca="1" si="61"/>
        <v/>
      </c>
      <c r="P102" s="188" t="str">
        <f t="shared" ca="1" si="62"/>
        <v/>
      </c>
      <c r="Q102" s="188" t="str">
        <f t="shared" ca="1" si="62"/>
        <v/>
      </c>
      <c r="R102" s="188" t="str">
        <f t="shared" ca="1" si="62"/>
        <v/>
      </c>
      <c r="S102" s="188" t="str">
        <f t="shared" ca="1" si="62"/>
        <v/>
      </c>
      <c r="T102" s="188" t="str">
        <f t="shared" ca="1" si="62"/>
        <v/>
      </c>
      <c r="U102" s="188" t="str">
        <f t="shared" ca="1" si="62"/>
        <v/>
      </c>
      <c r="V102" s="188" t="str">
        <f t="shared" ca="1" si="62"/>
        <v/>
      </c>
      <c r="W102" s="188" t="str">
        <f t="shared" ca="1" si="62"/>
        <v/>
      </c>
      <c r="X102" s="188" t="str">
        <f t="shared" ca="1" si="62"/>
        <v/>
      </c>
      <c r="Y102" s="188" t="str">
        <f t="shared" ca="1" si="62"/>
        <v/>
      </c>
      <c r="Z102" s="188" t="str">
        <f t="shared" ca="1" si="62"/>
        <v/>
      </c>
      <c r="AA102" s="188" t="str">
        <f t="shared" ca="1" si="62"/>
        <v/>
      </c>
      <c r="AB102" s="188" t="str">
        <f t="shared" ca="1" si="62"/>
        <v/>
      </c>
      <c r="AC102" s="188" t="str">
        <f t="shared" ca="1" si="62"/>
        <v/>
      </c>
      <c r="AD102" s="188" t="str">
        <f t="shared" ca="1" si="62"/>
        <v/>
      </c>
      <c r="AE102" s="189" t="str">
        <f t="shared" ca="1" si="63"/>
        <v/>
      </c>
      <c r="AF102" s="189" t="str">
        <f t="shared" ca="1" si="63"/>
        <v/>
      </c>
      <c r="AG102" s="189" t="str">
        <f t="shared" ca="1" si="63"/>
        <v/>
      </c>
      <c r="AH102" s="189" t="str">
        <f t="shared" ca="1" si="63"/>
        <v/>
      </c>
      <c r="AI102" s="189" t="str">
        <f t="shared" ca="1" si="63"/>
        <v/>
      </c>
      <c r="AJ102" s="189" t="str">
        <f t="shared" ca="1" si="63"/>
        <v/>
      </c>
      <c r="AK102" s="189" t="str">
        <f t="shared" ca="1" si="63"/>
        <v/>
      </c>
      <c r="AL102" s="189" t="str">
        <f t="shared" ca="1" si="63"/>
        <v/>
      </c>
      <c r="AM102" s="189" t="str">
        <f t="shared" ca="1" si="63"/>
        <v/>
      </c>
      <c r="AN102" s="189" t="str">
        <f t="shared" ca="1" si="63"/>
        <v/>
      </c>
      <c r="AO102" s="189" t="str">
        <f t="shared" ca="1" si="63"/>
        <v/>
      </c>
      <c r="AP102" s="189" t="str">
        <f t="shared" ca="1" si="63"/>
        <v/>
      </c>
      <c r="AQ102" s="189" t="str">
        <f t="shared" ca="1" si="63"/>
        <v/>
      </c>
      <c r="AR102" s="189" t="str">
        <f t="shared" ca="1" si="63"/>
        <v/>
      </c>
      <c r="AS102" s="189" t="str">
        <f t="shared" ca="1" si="63"/>
        <v/>
      </c>
      <c r="AT102" s="190" t="str">
        <f t="shared" ca="1" si="64"/>
        <v/>
      </c>
      <c r="AU102" s="190" t="str">
        <f t="shared" ca="1" si="64"/>
        <v/>
      </c>
      <c r="AV102" s="190" t="str">
        <f t="shared" ca="1" si="64"/>
        <v/>
      </c>
      <c r="AW102" s="190" t="str">
        <f t="shared" ca="1" si="64"/>
        <v/>
      </c>
      <c r="AX102" s="190" t="str">
        <f t="shared" ca="1" si="64"/>
        <v/>
      </c>
      <c r="AY102" s="190" t="str">
        <f t="shared" ca="1" si="64"/>
        <v/>
      </c>
      <c r="AZ102" s="190" t="str">
        <f t="shared" ca="1" si="64"/>
        <v/>
      </c>
      <c r="BA102" s="190" t="str">
        <f t="shared" ca="1" si="64"/>
        <v/>
      </c>
      <c r="BB102" s="190" t="str">
        <f t="shared" ca="1" si="64"/>
        <v/>
      </c>
      <c r="BC102" s="190" t="str">
        <f t="shared" ca="1" si="64"/>
        <v/>
      </c>
      <c r="BD102" s="190" t="str">
        <f t="shared" ca="1" si="64"/>
        <v/>
      </c>
      <c r="BE102" s="190" t="str">
        <f t="shared" ca="1" si="64"/>
        <v/>
      </c>
      <c r="BF102" s="190" t="str">
        <f t="shared" ca="1" si="64"/>
        <v/>
      </c>
      <c r="BG102" s="190" t="str">
        <f t="shared" ca="1" si="64"/>
        <v/>
      </c>
      <c r="BH102" s="190" t="str">
        <f t="shared" ca="1" si="64"/>
        <v/>
      </c>
      <c r="BJ102" s="206">
        <v>3</v>
      </c>
      <c r="BK102" s="197">
        <f>Personnel!D23</f>
        <v>0</v>
      </c>
      <c r="BL102" s="198">
        <f>Personnel!E23</f>
        <v>0</v>
      </c>
      <c r="BM102" s="745" cm="1">
        <f t="array" aca="1" ref="BM102" ca="1">SUM(SUMIF($AT$99:$BH$99,{"para";"pré"},AT102:BH102))</f>
        <v>0</v>
      </c>
      <c r="BN102" s="410" t="str">
        <f t="shared" ca="1" si="79"/>
        <v/>
      </c>
      <c r="BO102" s="199" t="str">
        <f ca="1">IF(AU102&gt;0,IF(Q102=0,"0",Q102),"")</f>
        <v/>
      </c>
      <c r="BP102" s="199" t="str">
        <f t="shared" ca="1" si="66"/>
        <v/>
      </c>
      <c r="BQ102" s="199" t="str">
        <f t="shared" ca="1" si="67"/>
        <v/>
      </c>
      <c r="BR102" s="199" t="str">
        <f t="shared" ca="1" si="68"/>
        <v/>
      </c>
      <c r="BS102" s="199" t="str">
        <f t="shared" ca="1" si="69"/>
        <v/>
      </c>
      <c r="BT102" s="199" t="str">
        <f t="shared" ca="1" si="70"/>
        <v/>
      </c>
      <c r="BU102" s="199" t="str">
        <f t="shared" ca="1" si="71"/>
        <v/>
      </c>
      <c r="BV102" s="199" t="str">
        <f t="shared" ca="1" si="72"/>
        <v/>
      </c>
      <c r="BW102" s="199" t="str">
        <f t="shared" ca="1" si="73"/>
        <v/>
      </c>
      <c r="BX102" s="199" t="str">
        <f t="shared" ca="1" si="74"/>
        <v/>
      </c>
      <c r="BY102" s="199" t="str">
        <f t="shared" ca="1" si="75"/>
        <v/>
      </c>
      <c r="BZ102" s="199" t="str">
        <f t="shared" ca="1" si="76"/>
        <v/>
      </c>
      <c r="CA102" s="199" t="str">
        <f t="shared" ca="1" si="77"/>
        <v/>
      </c>
      <c r="CB102" s="215" t="str">
        <f t="shared" ca="1" si="78"/>
        <v/>
      </c>
      <c r="CC102" s="876">
        <f ca="1">SUM(BN102:CB102)</f>
        <v>0</v>
      </c>
      <c r="CD102" s="751" t="str">
        <f t="shared" ref="CD102:CD139" ca="1" si="80">IF(OR(CC102=0,CC102=""),"",IF(CC102="0","0%",CC102/BM102))</f>
        <v/>
      </c>
      <c r="CE102" s="882" t="str">
        <f ca="1">IF(OR(CD102=0,CD102=""),IF(AND(BN102="",BO102="",BP102="",BQ102="",BR102="",BS102="",BT102="",BU102="",BV102="",BW102="",BX102="",BY102="",BZ102="",CA102="",CB102=""),"",Donnees!$C$6),IF(OR(CD102&lt;Donnees!$A$60,CD102="0%"),Donnees!$C$6,Donnees!$C$4))</f>
        <v/>
      </c>
      <c r="CF102" s="473"/>
      <c r="CG102" s="533" t="str">
        <f ca="1">IF(CE102=Donnees!$C$6,Donnees!$B$52,"")</f>
        <v/>
      </c>
      <c r="CH102" s="194"/>
      <c r="CJ102" s="104"/>
    </row>
    <row r="103" spans="1:91" ht="18.75" customHeight="1" x14ac:dyDescent="0.2">
      <c r="A103" s="187" t="str">
        <f t="shared" ca="1" si="61"/>
        <v/>
      </c>
      <c r="B103" s="187" t="str">
        <f t="shared" ca="1" si="61"/>
        <v/>
      </c>
      <c r="C103" s="187" t="str">
        <f t="shared" ca="1" si="61"/>
        <v/>
      </c>
      <c r="D103" s="187" t="str">
        <f t="shared" ca="1" si="61"/>
        <v/>
      </c>
      <c r="E103" s="187" t="str">
        <f t="shared" ca="1" si="61"/>
        <v/>
      </c>
      <c r="F103" s="187" t="str">
        <f t="shared" ca="1" si="61"/>
        <v/>
      </c>
      <c r="G103" s="187" t="str">
        <f t="shared" ca="1" si="61"/>
        <v/>
      </c>
      <c r="H103" s="187" t="str">
        <f t="shared" ca="1" si="61"/>
        <v/>
      </c>
      <c r="I103" s="187" t="str">
        <f t="shared" ca="1" si="61"/>
        <v/>
      </c>
      <c r="J103" s="187" t="str">
        <f t="shared" ca="1" si="61"/>
        <v/>
      </c>
      <c r="K103" s="187" t="str">
        <f t="shared" ca="1" si="61"/>
        <v/>
      </c>
      <c r="L103" s="187" t="str">
        <f t="shared" ca="1" si="61"/>
        <v/>
      </c>
      <c r="M103" s="187" t="str">
        <f t="shared" ca="1" si="61"/>
        <v/>
      </c>
      <c r="N103" s="187" t="str">
        <f t="shared" ca="1" si="61"/>
        <v/>
      </c>
      <c r="O103" s="187" t="str">
        <f t="shared" ca="1" si="61"/>
        <v/>
      </c>
      <c r="P103" s="188" t="str">
        <f t="shared" ca="1" si="62"/>
        <v/>
      </c>
      <c r="Q103" s="188" t="str">
        <f t="shared" ca="1" si="62"/>
        <v/>
      </c>
      <c r="R103" s="188" t="str">
        <f t="shared" ca="1" si="62"/>
        <v/>
      </c>
      <c r="S103" s="188" t="str">
        <f t="shared" ca="1" si="62"/>
        <v/>
      </c>
      <c r="T103" s="188" t="str">
        <f t="shared" ca="1" si="62"/>
        <v/>
      </c>
      <c r="U103" s="188" t="str">
        <f t="shared" ca="1" si="62"/>
        <v/>
      </c>
      <c r="V103" s="188" t="str">
        <f t="shared" ca="1" si="62"/>
        <v/>
      </c>
      <c r="W103" s="188" t="str">
        <f t="shared" ca="1" si="62"/>
        <v/>
      </c>
      <c r="X103" s="188" t="str">
        <f t="shared" ca="1" si="62"/>
        <v/>
      </c>
      <c r="Y103" s="188" t="str">
        <f t="shared" ca="1" si="62"/>
        <v/>
      </c>
      <c r="Z103" s="188" t="str">
        <f t="shared" ca="1" si="62"/>
        <v/>
      </c>
      <c r="AA103" s="188" t="str">
        <f t="shared" ca="1" si="62"/>
        <v/>
      </c>
      <c r="AB103" s="188" t="str">
        <f t="shared" ca="1" si="62"/>
        <v/>
      </c>
      <c r="AC103" s="188" t="str">
        <f t="shared" ca="1" si="62"/>
        <v/>
      </c>
      <c r="AD103" s="188" t="str">
        <f t="shared" ca="1" si="62"/>
        <v/>
      </c>
      <c r="AE103" s="189" t="str">
        <f t="shared" ca="1" si="63"/>
        <v/>
      </c>
      <c r="AF103" s="189" t="str">
        <f t="shared" ca="1" si="63"/>
        <v/>
      </c>
      <c r="AG103" s="189" t="str">
        <f t="shared" ca="1" si="63"/>
        <v/>
      </c>
      <c r="AH103" s="189" t="str">
        <f t="shared" ca="1" si="63"/>
        <v/>
      </c>
      <c r="AI103" s="189" t="str">
        <f t="shared" ca="1" si="63"/>
        <v/>
      </c>
      <c r="AJ103" s="189" t="str">
        <f t="shared" ca="1" si="63"/>
        <v/>
      </c>
      <c r="AK103" s="189" t="str">
        <f t="shared" ca="1" si="63"/>
        <v/>
      </c>
      <c r="AL103" s="189" t="str">
        <f t="shared" ca="1" si="63"/>
        <v/>
      </c>
      <c r="AM103" s="189" t="str">
        <f t="shared" ca="1" si="63"/>
        <v/>
      </c>
      <c r="AN103" s="189" t="str">
        <f t="shared" ca="1" si="63"/>
        <v/>
      </c>
      <c r="AO103" s="189" t="str">
        <f t="shared" ca="1" si="63"/>
        <v/>
      </c>
      <c r="AP103" s="189" t="str">
        <f t="shared" ca="1" si="63"/>
        <v/>
      </c>
      <c r="AQ103" s="189" t="str">
        <f t="shared" ca="1" si="63"/>
        <v/>
      </c>
      <c r="AR103" s="189" t="str">
        <f t="shared" ca="1" si="63"/>
        <v/>
      </c>
      <c r="AS103" s="189" t="str">
        <f t="shared" ca="1" si="63"/>
        <v/>
      </c>
      <c r="AT103" s="190" t="str">
        <f t="shared" ca="1" si="64"/>
        <v/>
      </c>
      <c r="AU103" s="190" t="str">
        <f t="shared" ca="1" si="64"/>
        <v/>
      </c>
      <c r="AV103" s="190" t="str">
        <f t="shared" ca="1" si="64"/>
        <v/>
      </c>
      <c r="AW103" s="190" t="str">
        <f t="shared" ca="1" si="64"/>
        <v/>
      </c>
      <c r="AX103" s="190" t="str">
        <f t="shared" ca="1" si="64"/>
        <v/>
      </c>
      <c r="AY103" s="190" t="str">
        <f t="shared" ca="1" si="64"/>
        <v/>
      </c>
      <c r="AZ103" s="190" t="str">
        <f t="shared" ca="1" si="64"/>
        <v/>
      </c>
      <c r="BA103" s="190" t="str">
        <f t="shared" ca="1" si="64"/>
        <v/>
      </c>
      <c r="BB103" s="190" t="str">
        <f t="shared" ca="1" si="64"/>
        <v/>
      </c>
      <c r="BC103" s="190" t="str">
        <f t="shared" ca="1" si="64"/>
        <v/>
      </c>
      <c r="BD103" s="190" t="str">
        <f t="shared" ca="1" si="64"/>
        <v/>
      </c>
      <c r="BE103" s="190" t="str">
        <f t="shared" ca="1" si="64"/>
        <v/>
      </c>
      <c r="BF103" s="190" t="str">
        <f t="shared" ca="1" si="64"/>
        <v/>
      </c>
      <c r="BG103" s="190" t="str">
        <f t="shared" ca="1" si="64"/>
        <v/>
      </c>
      <c r="BH103" s="190" t="str">
        <f t="shared" ca="1" si="64"/>
        <v/>
      </c>
      <c r="BJ103" s="206">
        <v>4</v>
      </c>
      <c r="BK103" s="197">
        <f>Personnel!D24</f>
        <v>0</v>
      </c>
      <c r="BL103" s="198">
        <f>Personnel!E24</f>
        <v>0</v>
      </c>
      <c r="BM103" s="745" cm="1">
        <f t="array" aca="1" ref="BM103" ca="1">SUM(SUMIF($AT$99:$BH$99,{"para";"pré"},AT103:BH103))</f>
        <v>0</v>
      </c>
      <c r="BN103" s="410" t="str">
        <f t="shared" ca="1" si="79"/>
        <v/>
      </c>
      <c r="BO103" s="199" t="str">
        <f t="shared" ca="1" si="65"/>
        <v/>
      </c>
      <c r="BP103" s="199" t="str">
        <f t="shared" ca="1" si="66"/>
        <v/>
      </c>
      <c r="BQ103" s="199" t="str">
        <f t="shared" ca="1" si="67"/>
        <v/>
      </c>
      <c r="BR103" s="199" t="str">
        <f t="shared" ca="1" si="68"/>
        <v/>
      </c>
      <c r="BS103" s="199" t="str">
        <f t="shared" ca="1" si="69"/>
        <v/>
      </c>
      <c r="BT103" s="199" t="str">
        <f t="shared" ca="1" si="70"/>
        <v/>
      </c>
      <c r="BU103" s="199" t="str">
        <f t="shared" ca="1" si="71"/>
        <v/>
      </c>
      <c r="BV103" s="199" t="str">
        <f t="shared" ca="1" si="72"/>
        <v/>
      </c>
      <c r="BW103" s="199" t="str">
        <f t="shared" ca="1" si="73"/>
        <v/>
      </c>
      <c r="BX103" s="199" t="str">
        <f t="shared" ca="1" si="74"/>
        <v/>
      </c>
      <c r="BY103" s="199" t="str">
        <f t="shared" ca="1" si="75"/>
        <v/>
      </c>
      <c r="BZ103" s="199" t="str">
        <f t="shared" ca="1" si="76"/>
        <v/>
      </c>
      <c r="CA103" s="199" t="str">
        <f t="shared" ca="1" si="77"/>
        <v/>
      </c>
      <c r="CB103" s="215" t="str">
        <f t="shared" ca="1" si="78"/>
        <v/>
      </c>
      <c r="CC103" s="877">
        <f t="shared" ref="CC103:CC149" ca="1" si="81">SUM(BN103:CB103)</f>
        <v>0</v>
      </c>
      <c r="CD103" s="751" t="str">
        <f t="shared" ca="1" si="80"/>
        <v/>
      </c>
      <c r="CE103" s="882" t="str">
        <f ca="1">IF(OR(CD103=0,CD103=""),IF(AND(BN103="",BO103="",BP103="",BQ103="",BR103="",BS103="",BT103="",BU103="",BV103="",BW103="",BX103="",BY103="",BZ103="",CA103="",CB103=""),"",Donnees!$C$6),IF(OR(CD103&lt;Donnees!$A$60,CD103="0%"),Donnees!$C$6,Donnees!$C$4))</f>
        <v/>
      </c>
      <c r="CF103" s="473"/>
      <c r="CG103" s="533" t="str">
        <f ca="1">IF(CE103=Donnees!$C$6,Donnees!$B$52,"")</f>
        <v/>
      </c>
      <c r="CH103" s="194"/>
      <c r="CJ103" s="104"/>
    </row>
    <row r="104" spans="1:91" ht="18.75" customHeight="1" thickBot="1" x14ac:dyDescent="0.25">
      <c r="A104" s="187" t="str">
        <f t="shared" ca="1" si="61"/>
        <v/>
      </c>
      <c r="B104" s="187" t="str">
        <f t="shared" ca="1" si="61"/>
        <v/>
      </c>
      <c r="C104" s="187" t="str">
        <f t="shared" ca="1" si="61"/>
        <v/>
      </c>
      <c r="D104" s="187" t="str">
        <f t="shared" ca="1" si="61"/>
        <v/>
      </c>
      <c r="E104" s="187" t="str">
        <f t="shared" ca="1" si="61"/>
        <v/>
      </c>
      <c r="F104" s="187" t="str">
        <f t="shared" ca="1" si="61"/>
        <v/>
      </c>
      <c r="G104" s="187" t="str">
        <f t="shared" ca="1" si="61"/>
        <v/>
      </c>
      <c r="H104" s="187" t="str">
        <f t="shared" ca="1" si="61"/>
        <v/>
      </c>
      <c r="I104" s="187" t="str">
        <f t="shared" ca="1" si="61"/>
        <v/>
      </c>
      <c r="J104" s="187" t="str">
        <f t="shared" ca="1" si="61"/>
        <v/>
      </c>
      <c r="K104" s="187" t="str">
        <f t="shared" ca="1" si="61"/>
        <v/>
      </c>
      <c r="L104" s="187" t="str">
        <f t="shared" ca="1" si="61"/>
        <v/>
      </c>
      <c r="M104" s="187" t="str">
        <f t="shared" ca="1" si="61"/>
        <v/>
      </c>
      <c r="N104" s="187" t="str">
        <f t="shared" ca="1" si="61"/>
        <v/>
      </c>
      <c r="O104" s="187" t="str">
        <f t="shared" ca="1" si="61"/>
        <v/>
      </c>
      <c r="P104" s="188" t="str">
        <f t="shared" ca="1" si="62"/>
        <v/>
      </c>
      <c r="Q104" s="188" t="str">
        <f t="shared" ca="1" si="62"/>
        <v/>
      </c>
      <c r="R104" s="188" t="str">
        <f t="shared" ca="1" si="62"/>
        <v/>
      </c>
      <c r="S104" s="188" t="str">
        <f t="shared" ca="1" si="62"/>
        <v/>
      </c>
      <c r="T104" s="188" t="str">
        <f t="shared" ca="1" si="62"/>
        <v/>
      </c>
      <c r="U104" s="188" t="str">
        <f t="shared" ca="1" si="62"/>
        <v/>
      </c>
      <c r="V104" s="188" t="str">
        <f t="shared" ca="1" si="62"/>
        <v/>
      </c>
      <c r="W104" s="188" t="str">
        <f t="shared" ca="1" si="62"/>
        <v/>
      </c>
      <c r="X104" s="188" t="str">
        <f t="shared" ca="1" si="62"/>
        <v/>
      </c>
      <c r="Y104" s="188" t="str">
        <f t="shared" ca="1" si="62"/>
        <v/>
      </c>
      <c r="Z104" s="188" t="str">
        <f t="shared" ca="1" si="62"/>
        <v/>
      </c>
      <c r="AA104" s="188" t="str">
        <f t="shared" ca="1" si="62"/>
        <v/>
      </c>
      <c r="AB104" s="188" t="str">
        <f t="shared" ca="1" si="62"/>
        <v/>
      </c>
      <c r="AC104" s="188" t="str">
        <f t="shared" ca="1" si="62"/>
        <v/>
      </c>
      <c r="AD104" s="188" t="str">
        <f t="shared" ca="1" si="62"/>
        <v/>
      </c>
      <c r="AE104" s="189" t="str">
        <f t="shared" ca="1" si="63"/>
        <v/>
      </c>
      <c r="AF104" s="189" t="str">
        <f t="shared" ca="1" si="63"/>
        <v/>
      </c>
      <c r="AG104" s="189" t="str">
        <f t="shared" ca="1" si="63"/>
        <v/>
      </c>
      <c r="AH104" s="189" t="str">
        <f t="shared" ca="1" si="63"/>
        <v/>
      </c>
      <c r="AI104" s="189" t="str">
        <f t="shared" ca="1" si="63"/>
        <v/>
      </c>
      <c r="AJ104" s="189" t="str">
        <f t="shared" ca="1" si="63"/>
        <v/>
      </c>
      <c r="AK104" s="189" t="str">
        <f t="shared" ca="1" si="63"/>
        <v/>
      </c>
      <c r="AL104" s="189" t="str">
        <f t="shared" ca="1" si="63"/>
        <v/>
      </c>
      <c r="AM104" s="189" t="str">
        <f t="shared" ca="1" si="63"/>
        <v/>
      </c>
      <c r="AN104" s="189" t="str">
        <f t="shared" ca="1" si="63"/>
        <v/>
      </c>
      <c r="AO104" s="189" t="str">
        <f t="shared" ca="1" si="63"/>
        <v/>
      </c>
      <c r="AP104" s="189" t="str">
        <f t="shared" ca="1" si="63"/>
        <v/>
      </c>
      <c r="AQ104" s="189" t="str">
        <f t="shared" ca="1" si="63"/>
        <v/>
      </c>
      <c r="AR104" s="189" t="str">
        <f t="shared" ca="1" si="63"/>
        <v/>
      </c>
      <c r="AS104" s="189" t="str">
        <f t="shared" ca="1" si="63"/>
        <v/>
      </c>
      <c r="AT104" s="190" t="str">
        <f t="shared" ca="1" si="64"/>
        <v/>
      </c>
      <c r="AU104" s="190" t="str">
        <f t="shared" ca="1" si="64"/>
        <v/>
      </c>
      <c r="AV104" s="190" t="str">
        <f t="shared" ca="1" si="64"/>
        <v/>
      </c>
      <c r="AW104" s="190" t="str">
        <f t="shared" ca="1" si="64"/>
        <v/>
      </c>
      <c r="AX104" s="190" t="str">
        <f t="shared" ca="1" si="64"/>
        <v/>
      </c>
      <c r="AY104" s="190" t="str">
        <f t="shared" ca="1" si="64"/>
        <v/>
      </c>
      <c r="AZ104" s="190" t="str">
        <f t="shared" ca="1" si="64"/>
        <v/>
      </c>
      <c r="BA104" s="190" t="str">
        <f t="shared" ca="1" si="64"/>
        <v/>
      </c>
      <c r="BB104" s="190" t="str">
        <f t="shared" ca="1" si="64"/>
        <v/>
      </c>
      <c r="BC104" s="190" t="str">
        <f t="shared" ca="1" si="64"/>
        <v/>
      </c>
      <c r="BD104" s="190" t="str">
        <f t="shared" ca="1" si="64"/>
        <v/>
      </c>
      <c r="BE104" s="190" t="str">
        <f t="shared" ca="1" si="64"/>
        <v/>
      </c>
      <c r="BF104" s="190" t="str">
        <f t="shared" ca="1" si="64"/>
        <v/>
      </c>
      <c r="BG104" s="190" t="str">
        <f t="shared" ca="1" si="64"/>
        <v/>
      </c>
      <c r="BH104" s="190" t="str">
        <f t="shared" ca="1" si="64"/>
        <v/>
      </c>
      <c r="BJ104" s="208">
        <v>5</v>
      </c>
      <c r="BK104" s="835">
        <f>Personnel!D25</f>
        <v>0</v>
      </c>
      <c r="BL104" s="210">
        <f>Personnel!E25</f>
        <v>0</v>
      </c>
      <c r="BM104" s="746" cm="1">
        <f t="array" aca="1" ref="BM104" ca="1">SUM(SUMIF($AT$99:$BH$99,{"para";"pré"},AT104:BH104))</f>
        <v>0</v>
      </c>
      <c r="BN104" s="411" t="str">
        <f t="shared" ca="1" si="79"/>
        <v/>
      </c>
      <c r="BO104" s="217" t="str">
        <f t="shared" ca="1" si="65"/>
        <v/>
      </c>
      <c r="BP104" s="217" t="str">
        <f t="shared" ca="1" si="66"/>
        <v/>
      </c>
      <c r="BQ104" s="217" t="str">
        <f t="shared" ca="1" si="67"/>
        <v/>
      </c>
      <c r="BR104" s="217" t="str">
        <f t="shared" ca="1" si="68"/>
        <v/>
      </c>
      <c r="BS104" s="217" t="str">
        <f t="shared" ca="1" si="69"/>
        <v/>
      </c>
      <c r="BT104" s="217" t="str">
        <f t="shared" ca="1" si="70"/>
        <v/>
      </c>
      <c r="BU104" s="217" t="str">
        <f t="shared" ca="1" si="71"/>
        <v/>
      </c>
      <c r="BV104" s="217" t="str">
        <f t="shared" ca="1" si="72"/>
        <v/>
      </c>
      <c r="BW104" s="217" t="str">
        <f t="shared" ca="1" si="73"/>
        <v/>
      </c>
      <c r="BX104" s="217" t="str">
        <f t="shared" ca="1" si="74"/>
        <v/>
      </c>
      <c r="BY104" s="217" t="str">
        <f t="shared" ca="1" si="75"/>
        <v/>
      </c>
      <c r="BZ104" s="217" t="str">
        <f t="shared" ca="1" si="76"/>
        <v/>
      </c>
      <c r="CA104" s="217" t="str">
        <f t="shared" ca="1" si="77"/>
        <v/>
      </c>
      <c r="CB104" s="219" t="str">
        <f t="shared" ca="1" si="78"/>
        <v/>
      </c>
      <c r="CC104" s="877">
        <f t="shared" ca="1" si="81"/>
        <v>0</v>
      </c>
      <c r="CD104" s="752" t="str">
        <f t="shared" ca="1" si="80"/>
        <v/>
      </c>
      <c r="CE104" s="884" t="str">
        <f ca="1">IF(OR(CD104=0,CD104=""),IF(AND(BN104="",BO104="",BP104="",BQ104="",BR104="",BS104="",BT104="",BU104="",BV104="",BW104="",BX104="",BY104="",BZ104="",CA104="",CB104=""),"",Donnees!$C$6),IF(OR(CD104&lt;Donnees!$A$60,CD104="0%"),Donnees!$C$6,Donnees!$C$4))</f>
        <v/>
      </c>
      <c r="CF104" s="473"/>
      <c r="CG104" s="533" t="str">
        <f ca="1">IF(CE104=Donnees!$C$6,Donnees!$B$52,"")</f>
        <v/>
      </c>
      <c r="CH104" s="194"/>
      <c r="CJ104" s="104"/>
    </row>
    <row r="105" spans="1:91" ht="18.75" customHeight="1" x14ac:dyDescent="0.2">
      <c r="A105" s="187" t="str">
        <f t="shared" ca="1" si="61"/>
        <v/>
      </c>
      <c r="B105" s="187" t="str">
        <f t="shared" ca="1" si="61"/>
        <v/>
      </c>
      <c r="C105" s="187" t="str">
        <f t="shared" ca="1" si="61"/>
        <v/>
      </c>
      <c r="D105" s="187" t="str">
        <f t="shared" ca="1" si="61"/>
        <v/>
      </c>
      <c r="E105" s="187" t="str">
        <f t="shared" ca="1" si="61"/>
        <v/>
      </c>
      <c r="F105" s="187" t="str">
        <f t="shared" ca="1" si="61"/>
        <v/>
      </c>
      <c r="G105" s="187" t="str">
        <f t="shared" ca="1" si="61"/>
        <v/>
      </c>
      <c r="H105" s="187" t="str">
        <f t="shared" ca="1" si="61"/>
        <v/>
      </c>
      <c r="I105" s="187" t="str">
        <f t="shared" ca="1" si="61"/>
        <v/>
      </c>
      <c r="J105" s="187" t="str">
        <f t="shared" ca="1" si="61"/>
        <v/>
      </c>
      <c r="K105" s="187" t="str">
        <f t="shared" ca="1" si="61"/>
        <v/>
      </c>
      <c r="L105" s="187" t="str">
        <f t="shared" ca="1" si="61"/>
        <v/>
      </c>
      <c r="M105" s="187" t="str">
        <f t="shared" ca="1" si="61"/>
        <v/>
      </c>
      <c r="N105" s="187" t="str">
        <f t="shared" ca="1" si="61"/>
        <v/>
      </c>
      <c r="O105" s="187" t="str">
        <f t="shared" ca="1" si="61"/>
        <v/>
      </c>
      <c r="P105" s="188" t="str">
        <f t="shared" ca="1" si="62"/>
        <v/>
      </c>
      <c r="Q105" s="188" t="str">
        <f t="shared" ca="1" si="62"/>
        <v/>
      </c>
      <c r="R105" s="188" t="str">
        <f t="shared" ca="1" si="62"/>
        <v/>
      </c>
      <c r="S105" s="188" t="str">
        <f t="shared" ca="1" si="62"/>
        <v/>
      </c>
      <c r="T105" s="188" t="str">
        <f t="shared" ca="1" si="62"/>
        <v/>
      </c>
      <c r="U105" s="188" t="str">
        <f t="shared" ca="1" si="62"/>
        <v/>
      </c>
      <c r="V105" s="188" t="str">
        <f t="shared" ca="1" si="62"/>
        <v/>
      </c>
      <c r="W105" s="188" t="str">
        <f t="shared" ca="1" si="62"/>
        <v/>
      </c>
      <c r="X105" s="188" t="str">
        <f t="shared" ca="1" si="62"/>
        <v/>
      </c>
      <c r="Y105" s="188" t="str">
        <f t="shared" ca="1" si="62"/>
        <v/>
      </c>
      <c r="Z105" s="188" t="str">
        <f t="shared" ca="1" si="62"/>
        <v/>
      </c>
      <c r="AA105" s="188" t="str">
        <f t="shared" ca="1" si="62"/>
        <v/>
      </c>
      <c r="AB105" s="188" t="str">
        <f t="shared" ca="1" si="62"/>
        <v/>
      </c>
      <c r="AC105" s="188" t="str">
        <f t="shared" ca="1" si="62"/>
        <v/>
      </c>
      <c r="AD105" s="188" t="str">
        <f t="shared" ca="1" si="62"/>
        <v/>
      </c>
      <c r="AE105" s="189" t="str">
        <f t="shared" ca="1" si="63"/>
        <v/>
      </c>
      <c r="AF105" s="189" t="str">
        <f t="shared" ca="1" si="63"/>
        <v/>
      </c>
      <c r="AG105" s="189" t="str">
        <f t="shared" ca="1" si="63"/>
        <v/>
      </c>
      <c r="AH105" s="189" t="str">
        <f t="shared" ca="1" si="63"/>
        <v/>
      </c>
      <c r="AI105" s="189" t="str">
        <f t="shared" ca="1" si="63"/>
        <v/>
      </c>
      <c r="AJ105" s="189" t="str">
        <f t="shared" ca="1" si="63"/>
        <v/>
      </c>
      <c r="AK105" s="189" t="str">
        <f t="shared" ca="1" si="63"/>
        <v/>
      </c>
      <c r="AL105" s="189" t="str">
        <f t="shared" ca="1" si="63"/>
        <v/>
      </c>
      <c r="AM105" s="189" t="str">
        <f t="shared" ca="1" si="63"/>
        <v/>
      </c>
      <c r="AN105" s="189" t="str">
        <f t="shared" ca="1" si="63"/>
        <v/>
      </c>
      <c r="AO105" s="189" t="str">
        <f t="shared" ca="1" si="63"/>
        <v/>
      </c>
      <c r="AP105" s="189" t="str">
        <f t="shared" ca="1" si="63"/>
        <v/>
      </c>
      <c r="AQ105" s="189" t="str">
        <f t="shared" ca="1" si="63"/>
        <v/>
      </c>
      <c r="AR105" s="189" t="str">
        <f t="shared" ca="1" si="63"/>
        <v/>
      </c>
      <c r="AS105" s="189" t="str">
        <f t="shared" ca="1" si="63"/>
        <v/>
      </c>
      <c r="AT105" s="190" t="str">
        <f t="shared" ca="1" si="64"/>
        <v/>
      </c>
      <c r="AU105" s="190" t="str">
        <f t="shared" ca="1" si="64"/>
        <v/>
      </c>
      <c r="AV105" s="190" t="str">
        <f t="shared" ca="1" si="64"/>
        <v/>
      </c>
      <c r="AW105" s="190" t="str">
        <f t="shared" ca="1" si="64"/>
        <v/>
      </c>
      <c r="AX105" s="190" t="str">
        <f t="shared" ca="1" si="64"/>
        <v/>
      </c>
      <c r="AY105" s="190" t="str">
        <f t="shared" ca="1" si="64"/>
        <v/>
      </c>
      <c r="AZ105" s="190" t="str">
        <f t="shared" ca="1" si="64"/>
        <v/>
      </c>
      <c r="BA105" s="190" t="str">
        <f t="shared" ca="1" si="64"/>
        <v/>
      </c>
      <c r="BB105" s="190" t="str">
        <f t="shared" ca="1" si="64"/>
        <v/>
      </c>
      <c r="BC105" s="190" t="str">
        <f t="shared" ca="1" si="64"/>
        <v/>
      </c>
      <c r="BD105" s="190" t="str">
        <f t="shared" ca="1" si="64"/>
        <v/>
      </c>
      <c r="BE105" s="190" t="str">
        <f t="shared" ca="1" si="64"/>
        <v/>
      </c>
      <c r="BF105" s="190" t="str">
        <f t="shared" ca="1" si="64"/>
        <v/>
      </c>
      <c r="BG105" s="190" t="str">
        <f t="shared" ca="1" si="64"/>
        <v/>
      </c>
      <c r="BH105" s="190" t="str">
        <f t="shared" ca="1" si="64"/>
        <v/>
      </c>
      <c r="BJ105" s="493">
        <v>6</v>
      </c>
      <c r="BK105" s="494">
        <f>Personnel!D26</f>
        <v>0</v>
      </c>
      <c r="BL105" s="495">
        <f>Personnel!E26</f>
        <v>0</v>
      </c>
      <c r="BM105" s="500" cm="1">
        <f t="array" aca="1" ref="BM105" ca="1">SUM(SUMIF($AT$99:$BH$99,{"para";"pré"},AT105:BH105))</f>
        <v>0</v>
      </c>
      <c r="BN105" s="212" t="str">
        <f t="shared" ca="1" si="79"/>
        <v/>
      </c>
      <c r="BO105" s="477" t="str">
        <f t="shared" ca="1" si="65"/>
        <v/>
      </c>
      <c r="BP105" s="477" t="str">
        <f t="shared" ca="1" si="66"/>
        <v/>
      </c>
      <c r="BQ105" s="477" t="str">
        <f t="shared" ca="1" si="67"/>
        <v/>
      </c>
      <c r="BR105" s="477" t="str">
        <f t="shared" ca="1" si="68"/>
        <v/>
      </c>
      <c r="BS105" s="477" t="str">
        <f t="shared" ca="1" si="69"/>
        <v/>
      </c>
      <c r="BT105" s="477" t="str">
        <f t="shared" ca="1" si="70"/>
        <v/>
      </c>
      <c r="BU105" s="477" t="str">
        <f t="shared" ca="1" si="71"/>
        <v/>
      </c>
      <c r="BV105" s="477" t="str">
        <f t="shared" ca="1" si="72"/>
        <v/>
      </c>
      <c r="BW105" s="477" t="str">
        <f t="shared" ca="1" si="73"/>
        <v/>
      </c>
      <c r="BX105" s="477" t="str">
        <f t="shared" ca="1" si="74"/>
        <v/>
      </c>
      <c r="BY105" s="477" t="str">
        <f t="shared" ca="1" si="75"/>
        <v/>
      </c>
      <c r="BZ105" s="477" t="str">
        <f t="shared" ca="1" si="76"/>
        <v/>
      </c>
      <c r="CA105" s="477" t="str">
        <f t="shared" ca="1" si="77"/>
        <v/>
      </c>
      <c r="CB105" s="213" t="str">
        <f t="shared" ca="1" si="78"/>
        <v/>
      </c>
      <c r="CC105" s="878">
        <f t="shared" ca="1" si="81"/>
        <v>0</v>
      </c>
      <c r="CD105" s="751" t="str">
        <f t="shared" ca="1" si="80"/>
        <v/>
      </c>
      <c r="CE105" s="883" t="str">
        <f ca="1">IF(OR(CD105=0,CD105=""),IF(AND(BN105="",BO105="",BP105="",BQ105="",BR105="",BS105="",BT105="",BU105="",BV105="",BW105="",BX105="",BY105="",BZ105="",CA105="",CB105=""),"",Donnees!$C$6),IF(OR(CD105&lt;Donnees!$A$60,CD105="0%"),Donnees!$C$6,Donnees!$C$4))</f>
        <v/>
      </c>
      <c r="CF105" s="473"/>
      <c r="CG105" s="533" t="str">
        <f ca="1">IF(CE105=Donnees!$C$6,Donnees!$B$52,"")</f>
        <v/>
      </c>
      <c r="CH105" s="194"/>
      <c r="CJ105" s="104"/>
    </row>
    <row r="106" spans="1:91" ht="18.75" customHeight="1" x14ac:dyDescent="0.2">
      <c r="A106" s="187" t="str">
        <f t="shared" ca="1" si="61"/>
        <v/>
      </c>
      <c r="B106" s="187" t="str">
        <f t="shared" ca="1" si="61"/>
        <v/>
      </c>
      <c r="C106" s="187" t="str">
        <f t="shared" ca="1" si="61"/>
        <v/>
      </c>
      <c r="D106" s="187" t="str">
        <f t="shared" ca="1" si="61"/>
        <v/>
      </c>
      <c r="E106" s="187" t="str">
        <f t="shared" ca="1" si="61"/>
        <v/>
      </c>
      <c r="F106" s="187" t="str">
        <f t="shared" ca="1" si="61"/>
        <v/>
      </c>
      <c r="G106" s="187" t="str">
        <f t="shared" ca="1" si="61"/>
        <v/>
      </c>
      <c r="H106" s="187" t="str">
        <f t="shared" ca="1" si="61"/>
        <v/>
      </c>
      <c r="I106" s="187" t="str">
        <f t="shared" ca="1" si="61"/>
        <v/>
      </c>
      <c r="J106" s="187" t="str">
        <f t="shared" ca="1" si="61"/>
        <v/>
      </c>
      <c r="K106" s="187" t="str">
        <f t="shared" ca="1" si="61"/>
        <v/>
      </c>
      <c r="L106" s="187" t="str">
        <f t="shared" ca="1" si="61"/>
        <v/>
      </c>
      <c r="M106" s="187" t="str">
        <f t="shared" ca="1" si="61"/>
        <v/>
      </c>
      <c r="N106" s="187" t="str">
        <f t="shared" ca="1" si="61"/>
        <v/>
      </c>
      <c r="O106" s="187" t="str">
        <f t="shared" ca="1" si="61"/>
        <v/>
      </c>
      <c r="P106" s="188" t="str">
        <f t="shared" ca="1" si="62"/>
        <v/>
      </c>
      <c r="Q106" s="188" t="str">
        <f t="shared" ca="1" si="62"/>
        <v/>
      </c>
      <c r="R106" s="188" t="str">
        <f t="shared" ca="1" si="62"/>
        <v/>
      </c>
      <c r="S106" s="188" t="str">
        <f t="shared" ca="1" si="62"/>
        <v/>
      </c>
      <c r="T106" s="188" t="str">
        <f t="shared" ca="1" si="62"/>
        <v/>
      </c>
      <c r="U106" s="188" t="str">
        <f t="shared" ca="1" si="62"/>
        <v/>
      </c>
      <c r="V106" s="188" t="str">
        <f t="shared" ca="1" si="62"/>
        <v/>
      </c>
      <c r="W106" s="188" t="str">
        <f t="shared" ca="1" si="62"/>
        <v/>
      </c>
      <c r="X106" s="188" t="str">
        <f t="shared" ca="1" si="62"/>
        <v/>
      </c>
      <c r="Y106" s="188" t="str">
        <f t="shared" ca="1" si="62"/>
        <v/>
      </c>
      <c r="Z106" s="188" t="str">
        <f t="shared" ca="1" si="62"/>
        <v/>
      </c>
      <c r="AA106" s="188" t="str">
        <f t="shared" ca="1" si="62"/>
        <v/>
      </c>
      <c r="AB106" s="188" t="str">
        <f t="shared" ca="1" si="62"/>
        <v/>
      </c>
      <c r="AC106" s="188" t="str">
        <f t="shared" ca="1" si="62"/>
        <v/>
      </c>
      <c r="AD106" s="188" t="str">
        <f t="shared" ca="1" si="62"/>
        <v/>
      </c>
      <c r="AE106" s="189" t="str">
        <f t="shared" ca="1" si="63"/>
        <v/>
      </c>
      <c r="AF106" s="189" t="str">
        <f t="shared" ca="1" si="63"/>
        <v/>
      </c>
      <c r="AG106" s="189" t="str">
        <f t="shared" ca="1" si="63"/>
        <v/>
      </c>
      <c r="AH106" s="189" t="str">
        <f t="shared" ca="1" si="63"/>
        <v/>
      </c>
      <c r="AI106" s="189" t="str">
        <f t="shared" ca="1" si="63"/>
        <v/>
      </c>
      <c r="AJ106" s="189" t="str">
        <f t="shared" ca="1" si="63"/>
        <v/>
      </c>
      <c r="AK106" s="189" t="str">
        <f t="shared" ca="1" si="63"/>
        <v/>
      </c>
      <c r="AL106" s="189" t="str">
        <f t="shared" ca="1" si="63"/>
        <v/>
      </c>
      <c r="AM106" s="189" t="str">
        <f t="shared" ca="1" si="63"/>
        <v/>
      </c>
      <c r="AN106" s="189" t="str">
        <f t="shared" ca="1" si="63"/>
        <v/>
      </c>
      <c r="AO106" s="189" t="str">
        <f t="shared" ca="1" si="63"/>
        <v/>
      </c>
      <c r="AP106" s="189" t="str">
        <f t="shared" ca="1" si="63"/>
        <v/>
      </c>
      <c r="AQ106" s="189" t="str">
        <f t="shared" ca="1" si="63"/>
        <v/>
      </c>
      <c r="AR106" s="189" t="str">
        <f t="shared" ca="1" si="63"/>
        <v/>
      </c>
      <c r="AS106" s="189" t="str">
        <f t="shared" ca="1" si="63"/>
        <v/>
      </c>
      <c r="AT106" s="190" t="str">
        <f t="shared" ca="1" si="64"/>
        <v/>
      </c>
      <c r="AU106" s="190" t="str">
        <f t="shared" ca="1" si="64"/>
        <v/>
      </c>
      <c r="AV106" s="190" t="str">
        <f t="shared" ca="1" si="64"/>
        <v/>
      </c>
      <c r="AW106" s="190" t="str">
        <f t="shared" ca="1" si="64"/>
        <v/>
      </c>
      <c r="AX106" s="190" t="str">
        <f t="shared" ca="1" si="64"/>
        <v/>
      </c>
      <c r="AY106" s="190" t="str">
        <f t="shared" ca="1" si="64"/>
        <v/>
      </c>
      <c r="AZ106" s="190" t="str">
        <f t="shared" ca="1" si="64"/>
        <v/>
      </c>
      <c r="BA106" s="190" t="str">
        <f t="shared" ca="1" si="64"/>
        <v/>
      </c>
      <c r="BB106" s="190" t="str">
        <f t="shared" ca="1" si="64"/>
        <v/>
      </c>
      <c r="BC106" s="190" t="str">
        <f t="shared" ca="1" si="64"/>
        <v/>
      </c>
      <c r="BD106" s="190" t="str">
        <f t="shared" ca="1" si="64"/>
        <v/>
      </c>
      <c r="BE106" s="190" t="str">
        <f t="shared" ca="1" si="64"/>
        <v/>
      </c>
      <c r="BF106" s="190" t="str">
        <f t="shared" ca="1" si="64"/>
        <v/>
      </c>
      <c r="BG106" s="190" t="str">
        <f t="shared" ca="1" si="64"/>
        <v/>
      </c>
      <c r="BH106" s="190" t="str">
        <f t="shared" ca="1" si="64"/>
        <v/>
      </c>
      <c r="BJ106" s="206">
        <v>7</v>
      </c>
      <c r="BK106" s="197">
        <f>Personnel!D27</f>
        <v>0</v>
      </c>
      <c r="BL106" s="198">
        <f>Personnel!E27</f>
        <v>0</v>
      </c>
      <c r="BM106" s="482" cm="1">
        <f t="array" aca="1" ref="BM106" ca="1">SUM(SUMIF($AT$99:$BH$99,{"para";"pré"},AT106:BH106))</f>
        <v>0</v>
      </c>
      <c r="BN106" s="214" t="str">
        <f t="shared" ca="1" si="79"/>
        <v/>
      </c>
      <c r="BO106" s="199" t="str">
        <f t="shared" ca="1" si="65"/>
        <v/>
      </c>
      <c r="BP106" s="199" t="str">
        <f t="shared" ca="1" si="66"/>
        <v/>
      </c>
      <c r="BQ106" s="199" t="str">
        <f t="shared" ca="1" si="67"/>
        <v/>
      </c>
      <c r="BR106" s="199" t="str">
        <f t="shared" ca="1" si="68"/>
        <v/>
      </c>
      <c r="BS106" s="199" t="str">
        <f t="shared" ca="1" si="69"/>
        <v/>
      </c>
      <c r="BT106" s="199" t="str">
        <f t="shared" ca="1" si="70"/>
        <v/>
      </c>
      <c r="BU106" s="199" t="str">
        <f t="shared" ca="1" si="71"/>
        <v/>
      </c>
      <c r="BV106" s="199" t="str">
        <f t="shared" ca="1" si="72"/>
        <v/>
      </c>
      <c r="BW106" s="199" t="str">
        <f t="shared" ca="1" si="73"/>
        <v/>
      </c>
      <c r="BX106" s="199" t="str">
        <f t="shared" ca="1" si="74"/>
        <v/>
      </c>
      <c r="BY106" s="199" t="str">
        <f t="shared" ca="1" si="75"/>
        <v/>
      </c>
      <c r="BZ106" s="199" t="str">
        <f t="shared" ca="1" si="76"/>
        <v/>
      </c>
      <c r="CA106" s="199" t="str">
        <f t="shared" ca="1" si="77"/>
        <v/>
      </c>
      <c r="CB106" s="215" t="str">
        <f t="shared" ca="1" si="78"/>
        <v/>
      </c>
      <c r="CC106" s="879">
        <f t="shared" ca="1" si="81"/>
        <v>0</v>
      </c>
      <c r="CD106" s="751" t="str">
        <f t="shared" ca="1" si="80"/>
        <v/>
      </c>
      <c r="CE106" s="882" t="str">
        <f ca="1">IF(OR(CD106=0,CD106=""),IF(AND(BN106="",BO106="",BP106="",BQ106="",BR106="",BS106="",BT106="",BU106="",BV106="",BW106="",BX106="",BY106="",BZ106="",CA106="",CB106=""),"",Donnees!$C$6),IF(OR(CD106&lt;Donnees!$A$60,CD106="0%"),Donnees!$C$6,Donnees!$C$4))</f>
        <v/>
      </c>
      <c r="CF106" s="473"/>
      <c r="CG106" s="533" t="str">
        <f ca="1">IF(CE106=Donnees!$C$6,Donnees!$B$52,"")</f>
        <v/>
      </c>
      <c r="CH106" s="194"/>
      <c r="CJ106" s="104"/>
    </row>
    <row r="107" spans="1:91" ht="18.75" customHeight="1" x14ac:dyDescent="0.2">
      <c r="A107" s="187" t="str">
        <f t="shared" ca="1" si="61"/>
        <v/>
      </c>
      <c r="B107" s="187" t="str">
        <f t="shared" ca="1" si="61"/>
        <v/>
      </c>
      <c r="C107" s="187" t="str">
        <f t="shared" ca="1" si="61"/>
        <v/>
      </c>
      <c r="D107" s="187" t="str">
        <f t="shared" ca="1" si="61"/>
        <v/>
      </c>
      <c r="E107" s="187" t="str">
        <f t="shared" ca="1" si="61"/>
        <v/>
      </c>
      <c r="F107" s="187" t="str">
        <f t="shared" ca="1" si="61"/>
        <v/>
      </c>
      <c r="G107" s="187" t="str">
        <f t="shared" ca="1" si="61"/>
        <v/>
      </c>
      <c r="H107" s="187" t="str">
        <f t="shared" ca="1" si="61"/>
        <v/>
      </c>
      <c r="I107" s="187" t="str">
        <f t="shared" ca="1" si="61"/>
        <v/>
      </c>
      <c r="J107" s="187" t="str">
        <f t="shared" ca="1" si="61"/>
        <v/>
      </c>
      <c r="K107" s="187" t="str">
        <f t="shared" ca="1" si="61"/>
        <v/>
      </c>
      <c r="L107" s="187" t="str">
        <f t="shared" ca="1" si="61"/>
        <v/>
      </c>
      <c r="M107" s="187" t="str">
        <f t="shared" ca="1" si="61"/>
        <v/>
      </c>
      <c r="N107" s="187" t="str">
        <f t="shared" ca="1" si="61"/>
        <v/>
      </c>
      <c r="O107" s="187" t="str">
        <f t="shared" ca="1" si="61"/>
        <v/>
      </c>
      <c r="P107" s="188" t="str">
        <f t="shared" ca="1" si="62"/>
        <v/>
      </c>
      <c r="Q107" s="188" t="str">
        <f t="shared" ca="1" si="62"/>
        <v/>
      </c>
      <c r="R107" s="188" t="str">
        <f t="shared" ca="1" si="62"/>
        <v/>
      </c>
      <c r="S107" s="188" t="str">
        <f t="shared" ca="1" si="62"/>
        <v/>
      </c>
      <c r="T107" s="188" t="str">
        <f t="shared" ca="1" si="62"/>
        <v/>
      </c>
      <c r="U107" s="188" t="str">
        <f t="shared" ca="1" si="62"/>
        <v/>
      </c>
      <c r="V107" s="188" t="str">
        <f t="shared" ca="1" si="62"/>
        <v/>
      </c>
      <c r="W107" s="188" t="str">
        <f t="shared" ca="1" si="62"/>
        <v/>
      </c>
      <c r="X107" s="188" t="str">
        <f t="shared" ca="1" si="62"/>
        <v/>
      </c>
      <c r="Y107" s="188" t="str">
        <f t="shared" ca="1" si="62"/>
        <v/>
      </c>
      <c r="Z107" s="188" t="str">
        <f t="shared" ca="1" si="62"/>
        <v/>
      </c>
      <c r="AA107" s="188" t="str">
        <f t="shared" ca="1" si="62"/>
        <v/>
      </c>
      <c r="AB107" s="188" t="str">
        <f t="shared" ca="1" si="62"/>
        <v/>
      </c>
      <c r="AC107" s="188" t="str">
        <f t="shared" ca="1" si="62"/>
        <v/>
      </c>
      <c r="AD107" s="188" t="str">
        <f t="shared" ca="1" si="62"/>
        <v/>
      </c>
      <c r="AE107" s="189" t="str">
        <f t="shared" ca="1" si="63"/>
        <v/>
      </c>
      <c r="AF107" s="189" t="str">
        <f t="shared" ca="1" si="63"/>
        <v/>
      </c>
      <c r="AG107" s="189" t="str">
        <f t="shared" ca="1" si="63"/>
        <v/>
      </c>
      <c r="AH107" s="189" t="str">
        <f t="shared" ca="1" si="63"/>
        <v/>
      </c>
      <c r="AI107" s="189" t="str">
        <f t="shared" ca="1" si="63"/>
        <v/>
      </c>
      <c r="AJ107" s="189" t="str">
        <f t="shared" ca="1" si="63"/>
        <v/>
      </c>
      <c r="AK107" s="189" t="str">
        <f t="shared" ca="1" si="63"/>
        <v/>
      </c>
      <c r="AL107" s="189" t="str">
        <f t="shared" ca="1" si="63"/>
        <v/>
      </c>
      <c r="AM107" s="189" t="str">
        <f t="shared" ca="1" si="63"/>
        <v/>
      </c>
      <c r="AN107" s="189" t="str">
        <f t="shared" ca="1" si="63"/>
        <v/>
      </c>
      <c r="AO107" s="189" t="str">
        <f t="shared" ca="1" si="63"/>
        <v/>
      </c>
      <c r="AP107" s="189" t="str">
        <f t="shared" ca="1" si="63"/>
        <v/>
      </c>
      <c r="AQ107" s="189" t="str">
        <f t="shared" ca="1" si="63"/>
        <v/>
      </c>
      <c r="AR107" s="189" t="str">
        <f t="shared" ca="1" si="63"/>
        <v/>
      </c>
      <c r="AS107" s="189" t="str">
        <f t="shared" ca="1" si="63"/>
        <v/>
      </c>
      <c r="AT107" s="190" t="str">
        <f t="shared" ca="1" si="64"/>
        <v/>
      </c>
      <c r="AU107" s="190" t="str">
        <f t="shared" ca="1" si="64"/>
        <v/>
      </c>
      <c r="AV107" s="190" t="str">
        <f t="shared" ca="1" si="64"/>
        <v/>
      </c>
      <c r="AW107" s="190" t="str">
        <f t="shared" ca="1" si="64"/>
        <v/>
      </c>
      <c r="AX107" s="190" t="str">
        <f t="shared" ca="1" si="64"/>
        <v/>
      </c>
      <c r="AY107" s="190" t="str">
        <f t="shared" ca="1" si="64"/>
        <v/>
      </c>
      <c r="AZ107" s="190" t="str">
        <f t="shared" ca="1" si="64"/>
        <v/>
      </c>
      <c r="BA107" s="190" t="str">
        <f t="shared" ca="1" si="64"/>
        <v/>
      </c>
      <c r="BB107" s="190" t="str">
        <f t="shared" ca="1" si="64"/>
        <v/>
      </c>
      <c r="BC107" s="190" t="str">
        <f t="shared" ca="1" si="64"/>
        <v/>
      </c>
      <c r="BD107" s="190" t="str">
        <f t="shared" ca="1" si="64"/>
        <v/>
      </c>
      <c r="BE107" s="190" t="str">
        <f t="shared" ca="1" si="64"/>
        <v/>
      </c>
      <c r="BF107" s="190" t="str">
        <f t="shared" ca="1" si="64"/>
        <v/>
      </c>
      <c r="BG107" s="190" t="str">
        <f t="shared" ca="1" si="64"/>
        <v/>
      </c>
      <c r="BH107" s="190" t="str">
        <f t="shared" ca="1" si="64"/>
        <v/>
      </c>
      <c r="BJ107" s="206">
        <v>8</v>
      </c>
      <c r="BK107" s="197">
        <f>Personnel!D28</f>
        <v>0</v>
      </c>
      <c r="BL107" s="198">
        <f>Personnel!E28</f>
        <v>0</v>
      </c>
      <c r="BM107" s="482" cm="1">
        <f t="array" aca="1" ref="BM107" ca="1">SUM(SUMIF($AT$99:$BH$99,{"para";"pré"},AT107:BH107))</f>
        <v>0</v>
      </c>
      <c r="BN107" s="214" t="str">
        <f t="shared" ca="1" si="79"/>
        <v/>
      </c>
      <c r="BO107" s="199" t="str">
        <f t="shared" ca="1" si="65"/>
        <v/>
      </c>
      <c r="BP107" s="199" t="str">
        <f t="shared" ca="1" si="66"/>
        <v/>
      </c>
      <c r="BQ107" s="199" t="str">
        <f t="shared" ca="1" si="67"/>
        <v/>
      </c>
      <c r="BR107" s="199" t="str">
        <f t="shared" ca="1" si="68"/>
        <v/>
      </c>
      <c r="BS107" s="199" t="str">
        <f t="shared" ca="1" si="69"/>
        <v/>
      </c>
      <c r="BT107" s="199" t="str">
        <f t="shared" ca="1" si="70"/>
        <v/>
      </c>
      <c r="BU107" s="199" t="str">
        <f t="shared" ca="1" si="71"/>
        <v/>
      </c>
      <c r="BV107" s="199" t="str">
        <f t="shared" ca="1" si="72"/>
        <v/>
      </c>
      <c r="BW107" s="199" t="str">
        <f t="shared" ca="1" si="73"/>
        <v/>
      </c>
      <c r="BX107" s="199" t="str">
        <f t="shared" ca="1" si="74"/>
        <v/>
      </c>
      <c r="BY107" s="199" t="str">
        <f t="shared" ca="1" si="75"/>
        <v/>
      </c>
      <c r="BZ107" s="199" t="str">
        <f t="shared" ca="1" si="76"/>
        <v/>
      </c>
      <c r="CA107" s="199" t="str">
        <f t="shared" ca="1" si="77"/>
        <v/>
      </c>
      <c r="CB107" s="215" t="str">
        <f t="shared" ca="1" si="78"/>
        <v/>
      </c>
      <c r="CC107" s="879">
        <f ca="1">SUM(BN107:CB107)</f>
        <v>0</v>
      </c>
      <c r="CD107" s="751" t="str">
        <f t="shared" ca="1" si="80"/>
        <v/>
      </c>
      <c r="CE107" s="882" t="str">
        <f ca="1">IF(OR(CD107=0,CD107=""),IF(AND(BN107="",BO107="",BP107="",BQ107="",BR107="",BS107="",BT107="",BU107="",BV107="",BW107="",BX107="",BY107="",BZ107="",CA107="",CB107=""),"",Donnees!$C$6),IF(OR(CD107&lt;Donnees!$A$60,CD107="0%"),Donnees!$C$6,Donnees!$C$4))</f>
        <v/>
      </c>
      <c r="CF107" s="473"/>
      <c r="CG107" s="533" t="str">
        <f ca="1">IF(CE107=Donnees!$C$6,Donnees!$B$52,"")</f>
        <v/>
      </c>
      <c r="CH107" s="194"/>
      <c r="CJ107" s="104"/>
    </row>
    <row r="108" spans="1:91" ht="18.75" customHeight="1" x14ac:dyDescent="0.2">
      <c r="A108" s="187" t="str">
        <f t="shared" ca="1" si="61"/>
        <v/>
      </c>
      <c r="B108" s="187" t="str">
        <f t="shared" ca="1" si="61"/>
        <v/>
      </c>
      <c r="C108" s="187" t="str">
        <f t="shared" ca="1" si="61"/>
        <v/>
      </c>
      <c r="D108" s="187" t="str">
        <f t="shared" ca="1" si="61"/>
        <v/>
      </c>
      <c r="E108" s="187" t="str">
        <f t="shared" ca="1" si="61"/>
        <v/>
      </c>
      <c r="F108" s="187" t="str">
        <f t="shared" ca="1" si="61"/>
        <v/>
      </c>
      <c r="G108" s="187" t="str">
        <f t="shared" ca="1" si="61"/>
        <v/>
      </c>
      <c r="H108" s="187" t="str">
        <f t="shared" ca="1" si="61"/>
        <v/>
      </c>
      <c r="I108" s="187" t="str">
        <f t="shared" ref="B108:O126" ca="1" si="82">IF(ISERROR(VLOOKUP($BK108,INDIRECT("'"&amp;I$40&amp;"'!$P$34:$AT$53"),$A$38,FALSE)),"",VLOOKUP($BK108,INDIRECT("'"&amp;I$40&amp;"'!$P$34:$AT$53"),$A$38,FALSE))</f>
        <v/>
      </c>
      <c r="J108" s="187" t="str">
        <f t="shared" ca="1" si="82"/>
        <v/>
      </c>
      <c r="K108" s="187" t="str">
        <f t="shared" ca="1" si="82"/>
        <v/>
      </c>
      <c r="L108" s="187" t="str">
        <f t="shared" ca="1" si="82"/>
        <v/>
      </c>
      <c r="M108" s="187" t="str">
        <f t="shared" ca="1" si="82"/>
        <v/>
      </c>
      <c r="N108" s="187" t="str">
        <f t="shared" ca="1" si="82"/>
        <v/>
      </c>
      <c r="O108" s="187" t="str">
        <f t="shared" ca="1" si="82"/>
        <v/>
      </c>
      <c r="P108" s="188" t="str">
        <f t="shared" ref="P108:AD124" ca="1" si="83">IF(ISERROR(VLOOKUP($BK108,INDIRECT("'"&amp;P$40&amp;"'!$P$34:$AT$53"),$P$38,FALSE)),"",VLOOKUP($BK108,INDIRECT("'"&amp;P$40&amp;"'!$P$34:$AT$53"),$P$38,FALSE))</f>
        <v/>
      </c>
      <c r="Q108" s="188" t="str">
        <f t="shared" ca="1" si="83"/>
        <v/>
      </c>
      <c r="R108" s="188" t="str">
        <f t="shared" ca="1" si="83"/>
        <v/>
      </c>
      <c r="S108" s="188" t="str">
        <f t="shared" ca="1" si="83"/>
        <v/>
      </c>
      <c r="T108" s="188" t="str">
        <f t="shared" ca="1" si="83"/>
        <v/>
      </c>
      <c r="U108" s="188" t="str">
        <f t="shared" ca="1" si="83"/>
        <v/>
      </c>
      <c r="V108" s="188" t="str">
        <f t="shared" ca="1" si="83"/>
        <v/>
      </c>
      <c r="W108" s="188" t="str">
        <f t="shared" ca="1" si="83"/>
        <v/>
      </c>
      <c r="X108" s="188" t="str">
        <f t="shared" ca="1" si="83"/>
        <v/>
      </c>
      <c r="Y108" s="188" t="str">
        <f t="shared" ca="1" si="83"/>
        <v/>
      </c>
      <c r="Z108" s="188" t="str">
        <f t="shared" ca="1" si="83"/>
        <v/>
      </c>
      <c r="AA108" s="188" t="str">
        <f t="shared" ca="1" si="83"/>
        <v/>
      </c>
      <c r="AB108" s="188" t="str">
        <f t="shared" ca="1" si="83"/>
        <v/>
      </c>
      <c r="AC108" s="188" t="str">
        <f t="shared" ca="1" si="83"/>
        <v/>
      </c>
      <c r="AD108" s="188" t="str">
        <f t="shared" ca="1" si="83"/>
        <v/>
      </c>
      <c r="AE108" s="189" t="str">
        <f t="shared" ref="AE108:AS124" ca="1" si="84">IF(ISERROR(VLOOKUP($BK108,INDIRECT("'"&amp;AE$40&amp;"'!$P$34:$AT$53"),$AE$38,FALSE)),"",VLOOKUP($BK108,INDIRECT("'"&amp;AE$40&amp;"'!$P$34:$AT$53"),$AE$38,FALSE))</f>
        <v/>
      </c>
      <c r="AF108" s="189" t="str">
        <f t="shared" ca="1" si="84"/>
        <v/>
      </c>
      <c r="AG108" s="189" t="str">
        <f t="shared" ca="1" si="84"/>
        <v/>
      </c>
      <c r="AH108" s="189" t="str">
        <f t="shared" ca="1" si="84"/>
        <v/>
      </c>
      <c r="AI108" s="189" t="str">
        <f t="shared" ca="1" si="84"/>
        <v/>
      </c>
      <c r="AJ108" s="189" t="str">
        <f t="shared" ca="1" si="84"/>
        <v/>
      </c>
      <c r="AK108" s="189" t="str">
        <f t="shared" ca="1" si="84"/>
        <v/>
      </c>
      <c r="AL108" s="189" t="str">
        <f t="shared" ca="1" si="84"/>
        <v/>
      </c>
      <c r="AM108" s="189" t="str">
        <f t="shared" ca="1" si="84"/>
        <v/>
      </c>
      <c r="AN108" s="189" t="str">
        <f t="shared" ca="1" si="84"/>
        <v/>
      </c>
      <c r="AO108" s="189" t="str">
        <f t="shared" ca="1" si="84"/>
        <v/>
      </c>
      <c r="AP108" s="189" t="str">
        <f t="shared" ca="1" si="84"/>
        <v/>
      </c>
      <c r="AQ108" s="189" t="str">
        <f t="shared" ca="1" si="84"/>
        <v/>
      </c>
      <c r="AR108" s="189" t="str">
        <f t="shared" ca="1" si="84"/>
        <v/>
      </c>
      <c r="AS108" s="189" t="str">
        <f t="shared" ca="1" si="84"/>
        <v/>
      </c>
      <c r="AT108" s="190" t="str">
        <f t="shared" ref="AT108:BH124" ca="1" si="85">IF(ISERROR(VLOOKUP($BK108,INDIRECT("'"&amp;AT$40&amp;"'!$P$34:$AT$53"),$AT$38,FALSE)),"",VLOOKUP($BK108,INDIRECT("'"&amp;AT$40&amp;"'!$P$34:$AT$53"),$AT$38,FALSE))</f>
        <v/>
      </c>
      <c r="AU108" s="190" t="str">
        <f t="shared" ca="1" si="85"/>
        <v/>
      </c>
      <c r="AV108" s="190" t="str">
        <f t="shared" ca="1" si="85"/>
        <v/>
      </c>
      <c r="AW108" s="190" t="str">
        <f t="shared" ca="1" si="85"/>
        <v/>
      </c>
      <c r="AX108" s="190" t="str">
        <f t="shared" ca="1" si="85"/>
        <v/>
      </c>
      <c r="AY108" s="190" t="str">
        <f t="shared" ca="1" si="85"/>
        <v/>
      </c>
      <c r="AZ108" s="190" t="str">
        <f t="shared" ca="1" si="85"/>
        <v/>
      </c>
      <c r="BA108" s="190" t="str">
        <f t="shared" ca="1" si="85"/>
        <v/>
      </c>
      <c r="BB108" s="190" t="str">
        <f t="shared" ca="1" si="85"/>
        <v/>
      </c>
      <c r="BC108" s="190" t="str">
        <f t="shared" ca="1" si="85"/>
        <v/>
      </c>
      <c r="BD108" s="190" t="str">
        <f t="shared" ca="1" si="85"/>
        <v/>
      </c>
      <c r="BE108" s="190" t="str">
        <f t="shared" ca="1" si="85"/>
        <v/>
      </c>
      <c r="BF108" s="190" t="str">
        <f t="shared" ca="1" si="85"/>
        <v/>
      </c>
      <c r="BG108" s="190" t="str">
        <f t="shared" ca="1" si="85"/>
        <v/>
      </c>
      <c r="BH108" s="190" t="str">
        <f t="shared" ca="1" si="85"/>
        <v/>
      </c>
      <c r="BJ108" s="206">
        <v>9</v>
      </c>
      <c r="BK108" s="197">
        <f>Personnel!D29</f>
        <v>0</v>
      </c>
      <c r="BL108" s="198">
        <f>Personnel!E29</f>
        <v>0</v>
      </c>
      <c r="BM108" s="482" cm="1">
        <f t="array" aca="1" ref="BM108" ca="1">SUM(SUMIF($AT$99:$BH$99,{"para";"pré"},AT108:BH108))</f>
        <v>0</v>
      </c>
      <c r="BN108" s="214" t="str">
        <f t="shared" ca="1" si="79"/>
        <v/>
      </c>
      <c r="BO108" s="199" t="str">
        <f t="shared" ca="1" si="65"/>
        <v/>
      </c>
      <c r="BP108" s="199" t="str">
        <f t="shared" ca="1" si="66"/>
        <v/>
      </c>
      <c r="BQ108" s="199" t="str">
        <f t="shared" ca="1" si="67"/>
        <v/>
      </c>
      <c r="BR108" s="199" t="str">
        <f t="shared" ca="1" si="68"/>
        <v/>
      </c>
      <c r="BS108" s="199" t="str">
        <f t="shared" ca="1" si="69"/>
        <v/>
      </c>
      <c r="BT108" s="199" t="str">
        <f t="shared" ca="1" si="70"/>
        <v/>
      </c>
      <c r="BU108" s="199" t="str">
        <f t="shared" ca="1" si="71"/>
        <v/>
      </c>
      <c r="BV108" s="199" t="str">
        <f t="shared" ca="1" si="72"/>
        <v/>
      </c>
      <c r="BW108" s="199" t="str">
        <f t="shared" ca="1" si="73"/>
        <v/>
      </c>
      <c r="BX108" s="199" t="str">
        <f t="shared" ca="1" si="74"/>
        <v/>
      </c>
      <c r="BY108" s="199" t="str">
        <f t="shared" ca="1" si="75"/>
        <v/>
      </c>
      <c r="BZ108" s="199" t="str">
        <f t="shared" ca="1" si="76"/>
        <v/>
      </c>
      <c r="CA108" s="199" t="str">
        <f t="shared" ca="1" si="77"/>
        <v/>
      </c>
      <c r="CB108" s="215" t="str">
        <f t="shared" ca="1" si="78"/>
        <v/>
      </c>
      <c r="CC108" s="876">
        <f t="shared" ca="1" si="81"/>
        <v>0</v>
      </c>
      <c r="CD108" s="751" t="str">
        <f t="shared" ca="1" si="80"/>
        <v/>
      </c>
      <c r="CE108" s="882" t="str">
        <f ca="1">IF(OR(CD108=0,CD108=""),IF(AND(BN108="",BO108="",BP108="",BQ108="",BR108="",BS108="",BT108="",BU108="",BV108="",BW108="",BX108="",BY108="",BZ108="",CA108="",CB108=""),"",Donnees!$C$6),IF(OR(CD108&lt;Donnees!$A$60,CD108="0%"),Donnees!$C$6,Donnees!$C$4))</f>
        <v/>
      </c>
      <c r="CF108" s="473"/>
      <c r="CG108" s="533" t="str">
        <f ca="1">IF(CE108=Donnees!$C$6,Donnees!$B$52,"")</f>
        <v/>
      </c>
      <c r="CH108" s="194"/>
      <c r="CJ108" s="104"/>
    </row>
    <row r="109" spans="1:91" ht="18.75" customHeight="1" thickBot="1" x14ac:dyDescent="0.25">
      <c r="A109" s="187" t="str">
        <f t="shared" ca="1" si="61"/>
        <v/>
      </c>
      <c r="B109" s="187" t="str">
        <f t="shared" ca="1" si="82"/>
        <v/>
      </c>
      <c r="C109" s="187" t="str">
        <f t="shared" ca="1" si="82"/>
        <v/>
      </c>
      <c r="D109" s="187" t="str">
        <f t="shared" ca="1" si="82"/>
        <v/>
      </c>
      <c r="E109" s="187" t="str">
        <f t="shared" ca="1" si="82"/>
        <v/>
      </c>
      <c r="F109" s="187" t="str">
        <f t="shared" ca="1" si="82"/>
        <v/>
      </c>
      <c r="G109" s="187" t="str">
        <f t="shared" ca="1" si="82"/>
        <v/>
      </c>
      <c r="H109" s="187" t="str">
        <f t="shared" ca="1" si="82"/>
        <v/>
      </c>
      <c r="I109" s="187" t="str">
        <f t="shared" ca="1" si="82"/>
        <v/>
      </c>
      <c r="J109" s="187" t="str">
        <f t="shared" ca="1" si="82"/>
        <v/>
      </c>
      <c r="K109" s="187" t="str">
        <f t="shared" ca="1" si="82"/>
        <v/>
      </c>
      <c r="L109" s="187" t="str">
        <f t="shared" ca="1" si="82"/>
        <v/>
      </c>
      <c r="M109" s="187" t="str">
        <f t="shared" ca="1" si="82"/>
        <v/>
      </c>
      <c r="N109" s="187" t="str">
        <f t="shared" ca="1" si="82"/>
        <v/>
      </c>
      <c r="O109" s="187" t="str">
        <f t="shared" ca="1" si="82"/>
        <v/>
      </c>
      <c r="P109" s="188" t="str">
        <f t="shared" ca="1" si="83"/>
        <v/>
      </c>
      <c r="Q109" s="188" t="str">
        <f t="shared" ca="1" si="83"/>
        <v/>
      </c>
      <c r="R109" s="188" t="str">
        <f t="shared" ca="1" si="83"/>
        <v/>
      </c>
      <c r="S109" s="188" t="str">
        <f t="shared" ca="1" si="83"/>
        <v/>
      </c>
      <c r="T109" s="188" t="str">
        <f t="shared" ca="1" si="83"/>
        <v/>
      </c>
      <c r="U109" s="188" t="str">
        <f t="shared" ca="1" si="83"/>
        <v/>
      </c>
      <c r="V109" s="188" t="str">
        <f t="shared" ca="1" si="83"/>
        <v/>
      </c>
      <c r="W109" s="188" t="str">
        <f t="shared" ca="1" si="83"/>
        <v/>
      </c>
      <c r="X109" s="188" t="str">
        <f t="shared" ca="1" si="83"/>
        <v/>
      </c>
      <c r="Y109" s="188" t="str">
        <f t="shared" ca="1" si="83"/>
        <v/>
      </c>
      <c r="Z109" s="188" t="str">
        <f t="shared" ca="1" si="83"/>
        <v/>
      </c>
      <c r="AA109" s="188" t="str">
        <f t="shared" ca="1" si="83"/>
        <v/>
      </c>
      <c r="AB109" s="188" t="str">
        <f t="shared" ca="1" si="83"/>
        <v/>
      </c>
      <c r="AC109" s="188" t="str">
        <f t="shared" ca="1" si="83"/>
        <v/>
      </c>
      <c r="AD109" s="188" t="str">
        <f t="shared" ca="1" si="83"/>
        <v/>
      </c>
      <c r="AE109" s="189" t="str">
        <f t="shared" ca="1" si="84"/>
        <v/>
      </c>
      <c r="AF109" s="189" t="str">
        <f t="shared" ca="1" si="84"/>
        <v/>
      </c>
      <c r="AG109" s="189" t="str">
        <f t="shared" ca="1" si="84"/>
        <v/>
      </c>
      <c r="AH109" s="189" t="str">
        <f t="shared" ca="1" si="84"/>
        <v/>
      </c>
      <c r="AI109" s="189" t="str">
        <f t="shared" ca="1" si="84"/>
        <v/>
      </c>
      <c r="AJ109" s="189" t="str">
        <f t="shared" ca="1" si="84"/>
        <v/>
      </c>
      <c r="AK109" s="189" t="str">
        <f t="shared" ca="1" si="84"/>
        <v/>
      </c>
      <c r="AL109" s="189" t="str">
        <f t="shared" ca="1" si="84"/>
        <v/>
      </c>
      <c r="AM109" s="189" t="str">
        <f t="shared" ca="1" si="84"/>
        <v/>
      </c>
      <c r="AN109" s="189" t="str">
        <f t="shared" ca="1" si="84"/>
        <v/>
      </c>
      <c r="AO109" s="189" t="str">
        <f t="shared" ca="1" si="84"/>
        <v/>
      </c>
      <c r="AP109" s="189" t="str">
        <f t="shared" ca="1" si="84"/>
        <v/>
      </c>
      <c r="AQ109" s="189" t="str">
        <f t="shared" ca="1" si="84"/>
        <v/>
      </c>
      <c r="AR109" s="189" t="str">
        <f t="shared" ca="1" si="84"/>
        <v/>
      </c>
      <c r="AS109" s="189" t="str">
        <f t="shared" ca="1" si="84"/>
        <v/>
      </c>
      <c r="AT109" s="190" t="str">
        <f t="shared" ca="1" si="85"/>
        <v/>
      </c>
      <c r="AU109" s="190" t="str">
        <f t="shared" ca="1" si="85"/>
        <v/>
      </c>
      <c r="AV109" s="190" t="str">
        <f t="shared" ca="1" si="85"/>
        <v/>
      </c>
      <c r="AW109" s="190" t="str">
        <f t="shared" ca="1" si="85"/>
        <v/>
      </c>
      <c r="AX109" s="190" t="str">
        <f t="shared" ca="1" si="85"/>
        <v/>
      </c>
      <c r="AY109" s="190" t="str">
        <f t="shared" ca="1" si="85"/>
        <v/>
      </c>
      <c r="AZ109" s="190" t="str">
        <f t="shared" ca="1" si="85"/>
        <v/>
      </c>
      <c r="BA109" s="190" t="str">
        <f t="shared" ca="1" si="85"/>
        <v/>
      </c>
      <c r="BB109" s="190" t="str">
        <f t="shared" ca="1" si="85"/>
        <v/>
      </c>
      <c r="BC109" s="190" t="str">
        <f t="shared" ca="1" si="85"/>
        <v/>
      </c>
      <c r="BD109" s="190" t="str">
        <f t="shared" ca="1" si="85"/>
        <v/>
      </c>
      <c r="BE109" s="190" t="str">
        <f t="shared" ca="1" si="85"/>
        <v/>
      </c>
      <c r="BF109" s="190" t="str">
        <f t="shared" ca="1" si="85"/>
        <v/>
      </c>
      <c r="BG109" s="190" t="str">
        <f t="shared" ca="1" si="85"/>
        <v/>
      </c>
      <c r="BH109" s="190" t="str">
        <f t="shared" ca="1" si="85"/>
        <v/>
      </c>
      <c r="BJ109" s="490">
        <v>10</v>
      </c>
      <c r="BK109" s="491">
        <f>Personnel!D30</f>
        <v>0</v>
      </c>
      <c r="BL109" s="492">
        <f>Personnel!E30</f>
        <v>0</v>
      </c>
      <c r="BM109" s="499" cm="1">
        <f t="array" aca="1" ref="BM109" ca="1">SUM(SUMIF($AT$99:$BH$99,{"para";"pré"},AT109:BH109))</f>
        <v>0</v>
      </c>
      <c r="BN109" s="216" t="str">
        <f t="shared" ca="1" si="79"/>
        <v/>
      </c>
      <c r="BO109" s="217" t="str">
        <f t="shared" ca="1" si="65"/>
        <v/>
      </c>
      <c r="BP109" s="217" t="str">
        <f t="shared" ca="1" si="66"/>
        <v/>
      </c>
      <c r="BQ109" s="217" t="str">
        <f t="shared" ca="1" si="67"/>
        <v/>
      </c>
      <c r="BR109" s="217" t="str">
        <f t="shared" ca="1" si="68"/>
        <v/>
      </c>
      <c r="BS109" s="217" t="str">
        <f t="shared" ca="1" si="69"/>
        <v/>
      </c>
      <c r="BT109" s="217" t="str">
        <f t="shared" ca="1" si="70"/>
        <v/>
      </c>
      <c r="BU109" s="217" t="str">
        <f t="shared" ca="1" si="71"/>
        <v/>
      </c>
      <c r="BV109" s="217" t="str">
        <f t="shared" ca="1" si="72"/>
        <v/>
      </c>
      <c r="BW109" s="217" t="str">
        <f t="shared" ca="1" si="73"/>
        <v/>
      </c>
      <c r="BX109" s="217" t="str">
        <f t="shared" ca="1" si="74"/>
        <v/>
      </c>
      <c r="BY109" s="217" t="str">
        <f t="shared" ca="1" si="75"/>
        <v/>
      </c>
      <c r="BZ109" s="217" t="str">
        <f t="shared" ca="1" si="76"/>
        <v/>
      </c>
      <c r="CA109" s="217" t="str">
        <f t="shared" ca="1" si="77"/>
        <v/>
      </c>
      <c r="CB109" s="219" t="str">
        <f t="shared" ca="1" si="78"/>
        <v/>
      </c>
      <c r="CC109" s="877">
        <f t="shared" ca="1" si="81"/>
        <v>0</v>
      </c>
      <c r="CD109" s="753" t="str">
        <f t="shared" ca="1" si="80"/>
        <v/>
      </c>
      <c r="CE109" s="884" t="str">
        <f ca="1">IF(OR(CD109=0,CD109=""),IF(AND(BN109="",BO109="",BP109="",BQ109="",BR109="",BS109="",BT109="",BU109="",BV109="",BW109="",BX109="",BY109="",BZ109="",CA109="",CB109=""),"",Donnees!$C$6),IF(OR(CD109&lt;Donnees!$A$60,CD109="0%"),Donnees!$C$6,Donnees!$C$4))</f>
        <v/>
      </c>
      <c r="CF109" s="473"/>
      <c r="CG109" s="533" t="str">
        <f ca="1">IF(CE109=Donnees!$C$6,Donnees!$B$52,"")</f>
        <v/>
      </c>
      <c r="CH109" s="194"/>
      <c r="CJ109" s="104"/>
    </row>
    <row r="110" spans="1:91" ht="18.75" customHeight="1" x14ac:dyDescent="0.2">
      <c r="A110" s="187" t="str">
        <f t="shared" ref="A110:A119" ca="1" si="86">IF(ISERROR(VLOOKUP($BK110,INDIRECT("'"&amp;A$40&amp;"'!$P$34:$AT$53"),$A$38,FALSE)),"",VLOOKUP($BK110,INDIRECT("'"&amp;A$40&amp;"'!$P$34:$AT$53"),$A$38,FALSE))</f>
        <v/>
      </c>
      <c r="B110" s="187" t="str">
        <f t="shared" ca="1" si="82"/>
        <v/>
      </c>
      <c r="C110" s="187" t="str">
        <f t="shared" ca="1" si="82"/>
        <v/>
      </c>
      <c r="D110" s="187" t="str">
        <f t="shared" ca="1" si="82"/>
        <v/>
      </c>
      <c r="E110" s="187" t="str">
        <f t="shared" ca="1" si="82"/>
        <v/>
      </c>
      <c r="F110" s="187" t="str">
        <f t="shared" ca="1" si="82"/>
        <v/>
      </c>
      <c r="G110" s="187" t="str">
        <f t="shared" ca="1" si="82"/>
        <v/>
      </c>
      <c r="H110" s="187" t="str">
        <f t="shared" ca="1" si="82"/>
        <v/>
      </c>
      <c r="I110" s="187" t="str">
        <f t="shared" ca="1" si="82"/>
        <v/>
      </c>
      <c r="J110" s="187" t="str">
        <f t="shared" ca="1" si="82"/>
        <v/>
      </c>
      <c r="K110" s="187" t="str">
        <f t="shared" ca="1" si="82"/>
        <v/>
      </c>
      <c r="L110" s="187" t="str">
        <f t="shared" ca="1" si="82"/>
        <v/>
      </c>
      <c r="M110" s="187" t="str">
        <f t="shared" ca="1" si="82"/>
        <v/>
      </c>
      <c r="N110" s="187" t="str">
        <f t="shared" ca="1" si="82"/>
        <v/>
      </c>
      <c r="O110" s="187" t="str">
        <f t="shared" ca="1" si="82"/>
        <v/>
      </c>
      <c r="P110" s="188" t="str">
        <f t="shared" ca="1" si="83"/>
        <v/>
      </c>
      <c r="Q110" s="188" t="str">
        <f t="shared" ca="1" si="83"/>
        <v/>
      </c>
      <c r="R110" s="188" t="str">
        <f t="shared" ca="1" si="83"/>
        <v/>
      </c>
      <c r="S110" s="188" t="str">
        <f t="shared" ca="1" si="83"/>
        <v/>
      </c>
      <c r="T110" s="188" t="str">
        <f t="shared" ca="1" si="83"/>
        <v/>
      </c>
      <c r="U110" s="188" t="str">
        <f t="shared" ca="1" si="83"/>
        <v/>
      </c>
      <c r="V110" s="188" t="str">
        <f t="shared" ca="1" si="83"/>
        <v/>
      </c>
      <c r="W110" s="188" t="str">
        <f t="shared" ca="1" si="83"/>
        <v/>
      </c>
      <c r="X110" s="188" t="str">
        <f t="shared" ca="1" si="83"/>
        <v/>
      </c>
      <c r="Y110" s="188" t="str">
        <f t="shared" ca="1" si="83"/>
        <v/>
      </c>
      <c r="Z110" s="188" t="str">
        <f t="shared" ca="1" si="83"/>
        <v/>
      </c>
      <c r="AA110" s="188" t="str">
        <f t="shared" ca="1" si="83"/>
        <v/>
      </c>
      <c r="AB110" s="188" t="str">
        <f t="shared" ca="1" si="83"/>
        <v/>
      </c>
      <c r="AC110" s="188" t="str">
        <f t="shared" ca="1" si="83"/>
        <v/>
      </c>
      <c r="AD110" s="188" t="str">
        <f t="shared" ca="1" si="83"/>
        <v/>
      </c>
      <c r="AE110" s="189" t="str">
        <f t="shared" ca="1" si="84"/>
        <v/>
      </c>
      <c r="AF110" s="189" t="str">
        <f t="shared" ca="1" si="84"/>
        <v/>
      </c>
      <c r="AG110" s="189" t="str">
        <f t="shared" ca="1" si="84"/>
        <v/>
      </c>
      <c r="AH110" s="189" t="str">
        <f t="shared" ca="1" si="84"/>
        <v/>
      </c>
      <c r="AI110" s="189" t="str">
        <f t="shared" ca="1" si="84"/>
        <v/>
      </c>
      <c r="AJ110" s="189" t="str">
        <f t="shared" ca="1" si="84"/>
        <v/>
      </c>
      <c r="AK110" s="189" t="str">
        <f t="shared" ca="1" si="84"/>
        <v/>
      </c>
      <c r="AL110" s="189" t="str">
        <f t="shared" ca="1" si="84"/>
        <v/>
      </c>
      <c r="AM110" s="189" t="str">
        <f t="shared" ca="1" si="84"/>
        <v/>
      </c>
      <c r="AN110" s="189" t="str">
        <f t="shared" ca="1" si="84"/>
        <v/>
      </c>
      <c r="AO110" s="189" t="str">
        <f t="shared" ca="1" si="84"/>
        <v/>
      </c>
      <c r="AP110" s="189" t="str">
        <f t="shared" ca="1" si="84"/>
        <v/>
      </c>
      <c r="AQ110" s="189" t="str">
        <f t="shared" ca="1" si="84"/>
        <v/>
      </c>
      <c r="AR110" s="189" t="str">
        <f t="shared" ca="1" si="84"/>
        <v/>
      </c>
      <c r="AS110" s="189" t="str">
        <f t="shared" ca="1" si="84"/>
        <v/>
      </c>
      <c r="AT110" s="190" t="str">
        <f t="shared" ca="1" si="85"/>
        <v/>
      </c>
      <c r="AU110" s="190" t="str">
        <f t="shared" ca="1" si="85"/>
        <v/>
      </c>
      <c r="AV110" s="190" t="str">
        <f t="shared" ca="1" si="85"/>
        <v/>
      </c>
      <c r="AW110" s="190" t="str">
        <f t="shared" ca="1" si="85"/>
        <v/>
      </c>
      <c r="AX110" s="190" t="str">
        <f t="shared" ca="1" si="85"/>
        <v/>
      </c>
      <c r="AY110" s="190" t="str">
        <f t="shared" ca="1" si="85"/>
        <v/>
      </c>
      <c r="AZ110" s="190" t="str">
        <f t="shared" ca="1" si="85"/>
        <v/>
      </c>
      <c r="BA110" s="190" t="str">
        <f t="shared" ca="1" si="85"/>
        <v/>
      </c>
      <c r="BB110" s="190" t="str">
        <f t="shared" ca="1" si="85"/>
        <v/>
      </c>
      <c r="BC110" s="190" t="str">
        <f t="shared" ca="1" si="85"/>
        <v/>
      </c>
      <c r="BD110" s="190" t="str">
        <f t="shared" ca="1" si="85"/>
        <v/>
      </c>
      <c r="BE110" s="190" t="str">
        <f t="shared" ca="1" si="85"/>
        <v/>
      </c>
      <c r="BF110" s="190" t="str">
        <f t="shared" ca="1" si="85"/>
        <v/>
      </c>
      <c r="BG110" s="190" t="str">
        <f t="shared" ca="1" si="85"/>
        <v/>
      </c>
      <c r="BH110" s="190" t="str">
        <f t="shared" ca="1" si="85"/>
        <v/>
      </c>
      <c r="BJ110" s="202">
        <v>11</v>
      </c>
      <c r="BK110" s="203">
        <f>Personnel!D31</f>
        <v>0</v>
      </c>
      <c r="BL110" s="204">
        <f>Personnel!E31</f>
        <v>0</v>
      </c>
      <c r="BM110" s="501" cm="1">
        <f t="array" aca="1" ref="BM110" ca="1">SUM(SUMIF($AT$99:$BH$99,{"para";"pré"},AT110:BH110))</f>
        <v>0</v>
      </c>
      <c r="BN110" s="212" t="str">
        <f t="shared" ca="1" si="79"/>
        <v/>
      </c>
      <c r="BO110" s="477" t="str">
        <f t="shared" ca="1" si="65"/>
        <v/>
      </c>
      <c r="BP110" s="477" t="str">
        <f t="shared" ca="1" si="66"/>
        <v/>
      </c>
      <c r="BQ110" s="477" t="str">
        <f t="shared" ca="1" si="67"/>
        <v/>
      </c>
      <c r="BR110" s="477" t="str">
        <f t="shared" ca="1" si="68"/>
        <v/>
      </c>
      <c r="BS110" s="477" t="str">
        <f t="shared" ca="1" si="69"/>
        <v/>
      </c>
      <c r="BT110" s="477" t="str">
        <f t="shared" ca="1" si="70"/>
        <v/>
      </c>
      <c r="BU110" s="477" t="str">
        <f t="shared" ca="1" si="71"/>
        <v/>
      </c>
      <c r="BV110" s="477" t="str">
        <f t="shared" ca="1" si="72"/>
        <v/>
      </c>
      <c r="BW110" s="477" t="str">
        <f t="shared" ca="1" si="73"/>
        <v/>
      </c>
      <c r="BX110" s="477" t="str">
        <f t="shared" ca="1" si="74"/>
        <v/>
      </c>
      <c r="BY110" s="477" t="str">
        <f t="shared" ca="1" si="75"/>
        <v/>
      </c>
      <c r="BZ110" s="477" t="str">
        <f t="shared" ca="1" si="76"/>
        <v/>
      </c>
      <c r="CA110" s="477" t="str">
        <f t="shared" ca="1" si="77"/>
        <v/>
      </c>
      <c r="CB110" s="213" t="str">
        <f t="shared" ca="1" si="78"/>
        <v/>
      </c>
      <c r="CC110" s="878">
        <f t="shared" ca="1" si="81"/>
        <v>0</v>
      </c>
      <c r="CD110" s="750" t="str">
        <f t="shared" ca="1" si="80"/>
        <v/>
      </c>
      <c r="CE110" s="883" t="str">
        <f ca="1">IF(OR(CD110=0,CD110=""),IF(AND(BN110="",BO110="",BP110="",BQ110="",BR110="",BS110="",BT110="",BU110="",BV110="",BW110="",BX110="",BY110="",BZ110="",CA110="",CB110=""),"",Donnees!$C$6),IF(OR(CD110&lt;Donnees!$A$60,CD110="0%"),Donnees!$C$6,Donnees!$C$4))</f>
        <v/>
      </c>
      <c r="CF110" s="473"/>
      <c r="CG110" s="533" t="str">
        <f ca="1">IF(CE110=Donnees!$C$6,Donnees!$B$52,"")</f>
        <v/>
      </c>
      <c r="CH110" s="194"/>
      <c r="CJ110" s="104"/>
    </row>
    <row r="111" spans="1:91" ht="18.75" customHeight="1" x14ac:dyDescent="0.2">
      <c r="A111" s="187" t="str">
        <f t="shared" ca="1" si="86"/>
        <v/>
      </c>
      <c r="B111" s="187" t="str">
        <f t="shared" ca="1" si="82"/>
        <v/>
      </c>
      <c r="C111" s="187" t="str">
        <f t="shared" ca="1" si="82"/>
        <v/>
      </c>
      <c r="D111" s="187" t="str">
        <f t="shared" ca="1" si="82"/>
        <v/>
      </c>
      <c r="E111" s="187" t="str">
        <f t="shared" ca="1" si="82"/>
        <v/>
      </c>
      <c r="F111" s="187" t="str">
        <f t="shared" ca="1" si="82"/>
        <v/>
      </c>
      <c r="G111" s="187" t="str">
        <f t="shared" ca="1" si="82"/>
        <v/>
      </c>
      <c r="H111" s="187" t="str">
        <f t="shared" ca="1" si="82"/>
        <v/>
      </c>
      <c r="I111" s="187" t="str">
        <f t="shared" ca="1" si="82"/>
        <v/>
      </c>
      <c r="J111" s="187" t="str">
        <f t="shared" ca="1" si="82"/>
        <v/>
      </c>
      <c r="K111" s="187" t="str">
        <f t="shared" ca="1" si="82"/>
        <v/>
      </c>
      <c r="L111" s="187" t="str">
        <f t="shared" ca="1" si="82"/>
        <v/>
      </c>
      <c r="M111" s="187" t="str">
        <f t="shared" ca="1" si="82"/>
        <v/>
      </c>
      <c r="N111" s="187" t="str">
        <f t="shared" ca="1" si="82"/>
        <v/>
      </c>
      <c r="O111" s="187" t="str">
        <f t="shared" ca="1" si="82"/>
        <v/>
      </c>
      <c r="P111" s="188" t="str">
        <f t="shared" ca="1" si="83"/>
        <v/>
      </c>
      <c r="Q111" s="188" t="str">
        <f t="shared" ca="1" si="83"/>
        <v/>
      </c>
      <c r="R111" s="188" t="str">
        <f t="shared" ca="1" si="83"/>
        <v/>
      </c>
      <c r="S111" s="188" t="str">
        <f t="shared" ca="1" si="83"/>
        <v/>
      </c>
      <c r="T111" s="188" t="str">
        <f t="shared" ca="1" si="83"/>
        <v/>
      </c>
      <c r="U111" s="188" t="str">
        <f t="shared" ca="1" si="83"/>
        <v/>
      </c>
      <c r="V111" s="188" t="str">
        <f t="shared" ca="1" si="83"/>
        <v/>
      </c>
      <c r="W111" s="188" t="str">
        <f t="shared" ca="1" si="83"/>
        <v/>
      </c>
      <c r="X111" s="188" t="str">
        <f t="shared" ca="1" si="83"/>
        <v/>
      </c>
      <c r="Y111" s="188" t="str">
        <f t="shared" ca="1" si="83"/>
        <v/>
      </c>
      <c r="Z111" s="188" t="str">
        <f t="shared" ca="1" si="83"/>
        <v/>
      </c>
      <c r="AA111" s="188" t="str">
        <f t="shared" ca="1" si="83"/>
        <v/>
      </c>
      <c r="AB111" s="188" t="str">
        <f t="shared" ca="1" si="83"/>
        <v/>
      </c>
      <c r="AC111" s="188" t="str">
        <f t="shared" ca="1" si="83"/>
        <v/>
      </c>
      <c r="AD111" s="188" t="str">
        <f t="shared" ca="1" si="83"/>
        <v/>
      </c>
      <c r="AE111" s="189" t="str">
        <f t="shared" ca="1" si="84"/>
        <v/>
      </c>
      <c r="AF111" s="189" t="str">
        <f t="shared" ca="1" si="84"/>
        <v/>
      </c>
      <c r="AG111" s="189" t="str">
        <f t="shared" ca="1" si="84"/>
        <v/>
      </c>
      <c r="AH111" s="189" t="str">
        <f t="shared" ca="1" si="84"/>
        <v/>
      </c>
      <c r="AI111" s="189" t="str">
        <f t="shared" ca="1" si="84"/>
        <v/>
      </c>
      <c r="AJ111" s="189" t="str">
        <f t="shared" ca="1" si="84"/>
        <v/>
      </c>
      <c r="AK111" s="189" t="str">
        <f t="shared" ca="1" si="84"/>
        <v/>
      </c>
      <c r="AL111" s="189" t="str">
        <f t="shared" ca="1" si="84"/>
        <v/>
      </c>
      <c r="AM111" s="189" t="str">
        <f t="shared" ca="1" si="84"/>
        <v/>
      </c>
      <c r="AN111" s="189" t="str">
        <f t="shared" ca="1" si="84"/>
        <v/>
      </c>
      <c r="AO111" s="189" t="str">
        <f t="shared" ca="1" si="84"/>
        <v/>
      </c>
      <c r="AP111" s="189" t="str">
        <f t="shared" ca="1" si="84"/>
        <v/>
      </c>
      <c r="AQ111" s="189" t="str">
        <f t="shared" ca="1" si="84"/>
        <v/>
      </c>
      <c r="AR111" s="189" t="str">
        <f t="shared" ca="1" si="84"/>
        <v/>
      </c>
      <c r="AS111" s="189" t="str">
        <f t="shared" ca="1" si="84"/>
        <v/>
      </c>
      <c r="AT111" s="190" t="str">
        <f t="shared" ca="1" si="85"/>
        <v/>
      </c>
      <c r="AU111" s="190" t="str">
        <f t="shared" ca="1" si="85"/>
        <v/>
      </c>
      <c r="AV111" s="190" t="str">
        <f t="shared" ca="1" si="85"/>
        <v/>
      </c>
      <c r="AW111" s="190" t="str">
        <f t="shared" ca="1" si="85"/>
        <v/>
      </c>
      <c r="AX111" s="190" t="str">
        <f t="shared" ca="1" si="85"/>
        <v/>
      </c>
      <c r="AY111" s="190" t="str">
        <f t="shared" ca="1" si="85"/>
        <v/>
      </c>
      <c r="AZ111" s="190" t="str">
        <f t="shared" ca="1" si="85"/>
        <v/>
      </c>
      <c r="BA111" s="190" t="str">
        <f t="shared" ca="1" si="85"/>
        <v/>
      </c>
      <c r="BB111" s="190" t="str">
        <f t="shared" ca="1" si="85"/>
        <v/>
      </c>
      <c r="BC111" s="190" t="str">
        <f t="shared" ca="1" si="85"/>
        <v/>
      </c>
      <c r="BD111" s="190" t="str">
        <f t="shared" ca="1" si="85"/>
        <v/>
      </c>
      <c r="BE111" s="190" t="str">
        <f t="shared" ca="1" si="85"/>
        <v/>
      </c>
      <c r="BF111" s="190" t="str">
        <f t="shared" ca="1" si="85"/>
        <v/>
      </c>
      <c r="BG111" s="190" t="str">
        <f t="shared" ca="1" si="85"/>
        <v/>
      </c>
      <c r="BH111" s="190" t="str">
        <f t="shared" ca="1" si="85"/>
        <v/>
      </c>
      <c r="BJ111" s="206">
        <v>12</v>
      </c>
      <c r="BK111" s="197">
        <f>Personnel!D32</f>
        <v>0</v>
      </c>
      <c r="BL111" s="198">
        <f>Personnel!E32</f>
        <v>0</v>
      </c>
      <c r="BM111" s="482" cm="1">
        <f t="array" aca="1" ref="BM111" ca="1">SUM(SUMIF($AT$99:$BH$99,{"para";"pré"},AT111:BH111))</f>
        <v>0</v>
      </c>
      <c r="BN111" s="214" t="str">
        <f t="shared" ca="1" si="79"/>
        <v/>
      </c>
      <c r="BO111" s="199" t="str">
        <f t="shared" ca="1" si="65"/>
        <v/>
      </c>
      <c r="BP111" s="199" t="str">
        <f t="shared" ca="1" si="66"/>
        <v/>
      </c>
      <c r="BQ111" s="199" t="str">
        <f t="shared" ca="1" si="67"/>
        <v/>
      </c>
      <c r="BR111" s="199" t="str">
        <f t="shared" ca="1" si="68"/>
        <v/>
      </c>
      <c r="BS111" s="199" t="str">
        <f t="shared" ca="1" si="69"/>
        <v/>
      </c>
      <c r="BT111" s="199" t="str">
        <f t="shared" ca="1" si="70"/>
        <v/>
      </c>
      <c r="BU111" s="199" t="str">
        <f t="shared" ca="1" si="71"/>
        <v/>
      </c>
      <c r="BV111" s="199" t="str">
        <f t="shared" ca="1" si="72"/>
        <v/>
      </c>
      <c r="BW111" s="199" t="str">
        <f t="shared" ca="1" si="73"/>
        <v/>
      </c>
      <c r="BX111" s="199" t="str">
        <f t="shared" ca="1" si="74"/>
        <v/>
      </c>
      <c r="BY111" s="199" t="str">
        <f t="shared" ca="1" si="75"/>
        <v/>
      </c>
      <c r="BZ111" s="199" t="str">
        <f t="shared" ca="1" si="76"/>
        <v/>
      </c>
      <c r="CA111" s="199" t="str">
        <f t="shared" ca="1" si="77"/>
        <v/>
      </c>
      <c r="CB111" s="215" t="str">
        <f t="shared" ca="1" si="78"/>
        <v/>
      </c>
      <c r="CC111" s="879">
        <f t="shared" ca="1" si="81"/>
        <v>0</v>
      </c>
      <c r="CD111" s="751" t="str">
        <f t="shared" ca="1" si="80"/>
        <v/>
      </c>
      <c r="CE111" s="882" t="str">
        <f ca="1">IF(OR(CD111=0,CD111=""),IF(AND(BN111="",BO111="",BP111="",BQ111="",BR111="",BS111="",BT111="",BU111="",BV111="",BW111="",BX111="",BY111="",BZ111="",CA111="",CB111=""),"",Donnees!$C$6),IF(OR(CD111&lt;Donnees!$A$60,CD111="0%"),Donnees!$C$6,Donnees!$C$4))</f>
        <v/>
      </c>
      <c r="CF111" s="473"/>
      <c r="CG111" s="533" t="str">
        <f ca="1">IF(CE111=Donnees!$C$6,Donnees!$B$52,"")</f>
        <v/>
      </c>
      <c r="CH111" s="194"/>
      <c r="CJ111" s="104"/>
    </row>
    <row r="112" spans="1:91" ht="18.75" customHeight="1" x14ac:dyDescent="0.2">
      <c r="A112" s="187" t="str">
        <f t="shared" ca="1" si="86"/>
        <v/>
      </c>
      <c r="B112" s="187" t="str">
        <f t="shared" ca="1" si="82"/>
        <v/>
      </c>
      <c r="C112" s="187" t="str">
        <f t="shared" ca="1" si="82"/>
        <v/>
      </c>
      <c r="D112" s="187" t="str">
        <f t="shared" ca="1" si="82"/>
        <v/>
      </c>
      <c r="E112" s="187" t="str">
        <f t="shared" ca="1" si="82"/>
        <v/>
      </c>
      <c r="F112" s="187" t="str">
        <f t="shared" ca="1" si="82"/>
        <v/>
      </c>
      <c r="G112" s="187" t="str">
        <f t="shared" ca="1" si="82"/>
        <v/>
      </c>
      <c r="H112" s="187" t="str">
        <f t="shared" ca="1" si="82"/>
        <v/>
      </c>
      <c r="I112" s="187" t="str">
        <f t="shared" ca="1" si="82"/>
        <v/>
      </c>
      <c r="J112" s="187" t="str">
        <f t="shared" ca="1" si="82"/>
        <v/>
      </c>
      <c r="K112" s="187" t="str">
        <f t="shared" ca="1" si="82"/>
        <v/>
      </c>
      <c r="L112" s="187" t="str">
        <f t="shared" ca="1" si="82"/>
        <v/>
      </c>
      <c r="M112" s="187" t="str">
        <f t="shared" ca="1" si="82"/>
        <v/>
      </c>
      <c r="N112" s="187" t="str">
        <f t="shared" ca="1" si="82"/>
        <v/>
      </c>
      <c r="O112" s="187" t="str">
        <f t="shared" ca="1" si="82"/>
        <v/>
      </c>
      <c r="P112" s="188" t="str">
        <f t="shared" ca="1" si="83"/>
        <v/>
      </c>
      <c r="Q112" s="188" t="str">
        <f t="shared" ca="1" si="83"/>
        <v/>
      </c>
      <c r="R112" s="188" t="str">
        <f t="shared" ca="1" si="83"/>
        <v/>
      </c>
      <c r="S112" s="188" t="str">
        <f t="shared" ca="1" si="83"/>
        <v/>
      </c>
      <c r="T112" s="188" t="str">
        <f t="shared" ca="1" si="83"/>
        <v/>
      </c>
      <c r="U112" s="188" t="str">
        <f t="shared" ca="1" si="83"/>
        <v/>
      </c>
      <c r="V112" s="188" t="str">
        <f t="shared" ca="1" si="83"/>
        <v/>
      </c>
      <c r="W112" s="188" t="str">
        <f t="shared" ca="1" si="83"/>
        <v/>
      </c>
      <c r="X112" s="188" t="str">
        <f t="shared" ca="1" si="83"/>
        <v/>
      </c>
      <c r="Y112" s="188" t="str">
        <f t="shared" ca="1" si="83"/>
        <v/>
      </c>
      <c r="Z112" s="188" t="str">
        <f t="shared" ca="1" si="83"/>
        <v/>
      </c>
      <c r="AA112" s="188" t="str">
        <f t="shared" ca="1" si="83"/>
        <v/>
      </c>
      <c r="AB112" s="188" t="str">
        <f t="shared" ca="1" si="83"/>
        <v/>
      </c>
      <c r="AC112" s="188" t="str">
        <f t="shared" ca="1" si="83"/>
        <v/>
      </c>
      <c r="AD112" s="188" t="str">
        <f t="shared" ca="1" si="83"/>
        <v/>
      </c>
      <c r="AE112" s="189" t="str">
        <f t="shared" ca="1" si="84"/>
        <v/>
      </c>
      <c r="AF112" s="189" t="str">
        <f t="shared" ca="1" si="84"/>
        <v/>
      </c>
      <c r="AG112" s="189" t="str">
        <f t="shared" ca="1" si="84"/>
        <v/>
      </c>
      <c r="AH112" s="189" t="str">
        <f t="shared" ca="1" si="84"/>
        <v/>
      </c>
      <c r="AI112" s="189" t="str">
        <f t="shared" ca="1" si="84"/>
        <v/>
      </c>
      <c r="AJ112" s="189" t="str">
        <f t="shared" ca="1" si="84"/>
        <v/>
      </c>
      <c r="AK112" s="189" t="str">
        <f t="shared" ca="1" si="84"/>
        <v/>
      </c>
      <c r="AL112" s="189" t="str">
        <f t="shared" ca="1" si="84"/>
        <v/>
      </c>
      <c r="AM112" s="189" t="str">
        <f t="shared" ca="1" si="84"/>
        <v/>
      </c>
      <c r="AN112" s="189" t="str">
        <f t="shared" ca="1" si="84"/>
        <v/>
      </c>
      <c r="AO112" s="189" t="str">
        <f t="shared" ca="1" si="84"/>
        <v/>
      </c>
      <c r="AP112" s="189" t="str">
        <f t="shared" ca="1" si="84"/>
        <v/>
      </c>
      <c r="AQ112" s="189" t="str">
        <f t="shared" ca="1" si="84"/>
        <v/>
      </c>
      <c r="AR112" s="189" t="str">
        <f t="shared" ca="1" si="84"/>
        <v/>
      </c>
      <c r="AS112" s="189" t="str">
        <f t="shared" ca="1" si="84"/>
        <v/>
      </c>
      <c r="AT112" s="190" t="str">
        <f t="shared" ca="1" si="85"/>
        <v/>
      </c>
      <c r="AU112" s="190" t="str">
        <f t="shared" ca="1" si="85"/>
        <v/>
      </c>
      <c r="AV112" s="190" t="str">
        <f t="shared" ca="1" si="85"/>
        <v/>
      </c>
      <c r="AW112" s="190" t="str">
        <f t="shared" ca="1" si="85"/>
        <v/>
      </c>
      <c r="AX112" s="190" t="str">
        <f t="shared" ca="1" si="85"/>
        <v/>
      </c>
      <c r="AY112" s="190" t="str">
        <f t="shared" ca="1" si="85"/>
        <v/>
      </c>
      <c r="AZ112" s="190" t="str">
        <f t="shared" ca="1" si="85"/>
        <v/>
      </c>
      <c r="BA112" s="190" t="str">
        <f t="shared" ca="1" si="85"/>
        <v/>
      </c>
      <c r="BB112" s="190" t="str">
        <f t="shared" ca="1" si="85"/>
        <v/>
      </c>
      <c r="BC112" s="190" t="str">
        <f t="shared" ca="1" si="85"/>
        <v/>
      </c>
      <c r="BD112" s="190" t="str">
        <f t="shared" ca="1" si="85"/>
        <v/>
      </c>
      <c r="BE112" s="190" t="str">
        <f t="shared" ca="1" si="85"/>
        <v/>
      </c>
      <c r="BF112" s="190" t="str">
        <f t="shared" ca="1" si="85"/>
        <v/>
      </c>
      <c r="BG112" s="190" t="str">
        <f t="shared" ca="1" si="85"/>
        <v/>
      </c>
      <c r="BH112" s="190" t="str">
        <f t="shared" ca="1" si="85"/>
        <v/>
      </c>
      <c r="BJ112" s="206">
        <v>13</v>
      </c>
      <c r="BK112" s="197">
        <f>Personnel!D33</f>
        <v>0</v>
      </c>
      <c r="BL112" s="198">
        <f>Personnel!E33</f>
        <v>0</v>
      </c>
      <c r="BM112" s="482" cm="1">
        <f t="array" aca="1" ref="BM112" ca="1">SUM(SUMIF($AT$99:$BH$99,{"para";"pré"},AT112:BH112))</f>
        <v>0</v>
      </c>
      <c r="BN112" s="214" t="str">
        <f t="shared" ca="1" si="79"/>
        <v/>
      </c>
      <c r="BO112" s="199" t="str">
        <f t="shared" ca="1" si="65"/>
        <v/>
      </c>
      <c r="BP112" s="199" t="str">
        <f t="shared" ca="1" si="66"/>
        <v/>
      </c>
      <c r="BQ112" s="199" t="str">
        <f t="shared" ca="1" si="67"/>
        <v/>
      </c>
      <c r="BR112" s="199" t="str">
        <f t="shared" ca="1" si="68"/>
        <v/>
      </c>
      <c r="BS112" s="199" t="str">
        <f t="shared" ca="1" si="69"/>
        <v/>
      </c>
      <c r="BT112" s="199" t="str">
        <f t="shared" ca="1" si="70"/>
        <v/>
      </c>
      <c r="BU112" s="199" t="str">
        <f t="shared" ca="1" si="71"/>
        <v/>
      </c>
      <c r="BV112" s="199" t="str">
        <f t="shared" ca="1" si="72"/>
        <v/>
      </c>
      <c r="BW112" s="199" t="str">
        <f t="shared" ca="1" si="73"/>
        <v/>
      </c>
      <c r="BX112" s="199" t="str">
        <f t="shared" ca="1" si="74"/>
        <v/>
      </c>
      <c r="BY112" s="199" t="str">
        <f t="shared" ca="1" si="75"/>
        <v/>
      </c>
      <c r="BZ112" s="199" t="str">
        <f t="shared" ca="1" si="76"/>
        <v/>
      </c>
      <c r="CA112" s="199" t="str">
        <f t="shared" ca="1" si="77"/>
        <v/>
      </c>
      <c r="CB112" s="215" t="str">
        <f t="shared" ca="1" si="78"/>
        <v/>
      </c>
      <c r="CC112" s="876">
        <f t="shared" ca="1" si="81"/>
        <v>0</v>
      </c>
      <c r="CD112" s="751" t="str">
        <f t="shared" ca="1" si="80"/>
        <v/>
      </c>
      <c r="CE112" s="882" t="str">
        <f ca="1">IF(OR(CD112=0,CD112=""),IF(AND(BN112="",BO112="",BP112="",BQ112="",BR112="",BS112="",BT112="",BU112="",BV112="",BW112="",BX112="",BY112="",BZ112="",CA112="",CB112=""),"",Donnees!$C$6),IF(OR(CD112&lt;Donnees!$A$60,CD112="0%"),Donnees!$C$6,Donnees!$C$4))</f>
        <v/>
      </c>
      <c r="CF112" s="473"/>
      <c r="CG112" s="533" t="str">
        <f ca="1">IF(CE112=Donnees!$C$6,Donnees!$B$52,"")</f>
        <v/>
      </c>
      <c r="CH112" s="194"/>
      <c r="CJ112" s="104"/>
    </row>
    <row r="113" spans="1:94" ht="18.75" customHeight="1" x14ac:dyDescent="0.2">
      <c r="A113" s="187" t="str">
        <f t="shared" ca="1" si="86"/>
        <v/>
      </c>
      <c r="B113" s="187" t="str">
        <f t="shared" ca="1" si="82"/>
        <v/>
      </c>
      <c r="C113" s="187" t="str">
        <f t="shared" ca="1" si="82"/>
        <v/>
      </c>
      <c r="D113" s="187" t="str">
        <f t="shared" ca="1" si="82"/>
        <v/>
      </c>
      <c r="E113" s="187" t="str">
        <f t="shared" ca="1" si="82"/>
        <v/>
      </c>
      <c r="F113" s="187" t="str">
        <f t="shared" ca="1" si="82"/>
        <v/>
      </c>
      <c r="G113" s="187" t="str">
        <f t="shared" ca="1" si="82"/>
        <v/>
      </c>
      <c r="H113" s="187" t="str">
        <f t="shared" ca="1" si="82"/>
        <v/>
      </c>
      <c r="I113" s="187" t="str">
        <f t="shared" ca="1" si="82"/>
        <v/>
      </c>
      <c r="J113" s="187" t="str">
        <f t="shared" ca="1" si="82"/>
        <v/>
      </c>
      <c r="K113" s="187" t="str">
        <f t="shared" ca="1" si="82"/>
        <v/>
      </c>
      <c r="L113" s="187" t="str">
        <f t="shared" ca="1" si="82"/>
        <v/>
      </c>
      <c r="M113" s="187" t="str">
        <f t="shared" ca="1" si="82"/>
        <v/>
      </c>
      <c r="N113" s="187" t="str">
        <f t="shared" ca="1" si="82"/>
        <v/>
      </c>
      <c r="O113" s="187" t="str">
        <f t="shared" ca="1" si="82"/>
        <v/>
      </c>
      <c r="P113" s="188" t="str">
        <f t="shared" ca="1" si="83"/>
        <v/>
      </c>
      <c r="Q113" s="188" t="str">
        <f t="shared" ca="1" si="83"/>
        <v/>
      </c>
      <c r="R113" s="188" t="str">
        <f t="shared" ca="1" si="83"/>
        <v/>
      </c>
      <c r="S113" s="188" t="str">
        <f t="shared" ca="1" si="83"/>
        <v/>
      </c>
      <c r="T113" s="188" t="str">
        <f t="shared" ca="1" si="83"/>
        <v/>
      </c>
      <c r="U113" s="188" t="str">
        <f t="shared" ca="1" si="83"/>
        <v/>
      </c>
      <c r="V113" s="188" t="str">
        <f t="shared" ca="1" si="83"/>
        <v/>
      </c>
      <c r="W113" s="188" t="str">
        <f ca="1">IF(ISERROR(VLOOKUP($BK113,INDIRECT("'"&amp;W$40&amp;"'!$P$34:$AT$53"),$P$38,FALSE)),"",VLOOKUP($BK113,INDIRECT("'"&amp;W$40&amp;"'!$P$34:$AT$53"),$P$38,FALSE))</f>
        <v/>
      </c>
      <c r="X113" s="188" t="str">
        <f t="shared" ca="1" si="83"/>
        <v/>
      </c>
      <c r="Y113" s="188" t="str">
        <f t="shared" ca="1" si="83"/>
        <v/>
      </c>
      <c r="Z113" s="188" t="str">
        <f t="shared" ca="1" si="83"/>
        <v/>
      </c>
      <c r="AA113" s="188" t="str">
        <f t="shared" ca="1" si="83"/>
        <v/>
      </c>
      <c r="AB113" s="188" t="str">
        <f t="shared" ca="1" si="83"/>
        <v/>
      </c>
      <c r="AC113" s="188" t="str">
        <f t="shared" ca="1" si="83"/>
        <v/>
      </c>
      <c r="AD113" s="188" t="str">
        <f t="shared" ca="1" si="83"/>
        <v/>
      </c>
      <c r="AE113" s="189" t="str">
        <f t="shared" ca="1" si="84"/>
        <v/>
      </c>
      <c r="AF113" s="189" t="str">
        <f t="shared" ca="1" si="84"/>
        <v/>
      </c>
      <c r="AG113" s="189" t="str">
        <f t="shared" ca="1" si="84"/>
        <v/>
      </c>
      <c r="AH113" s="189" t="str">
        <f t="shared" ca="1" si="84"/>
        <v/>
      </c>
      <c r="AI113" s="189" t="str">
        <f t="shared" ca="1" si="84"/>
        <v/>
      </c>
      <c r="AJ113" s="189" t="str">
        <f t="shared" ca="1" si="84"/>
        <v/>
      </c>
      <c r="AK113" s="189" t="str">
        <f t="shared" ca="1" si="84"/>
        <v/>
      </c>
      <c r="AL113" s="189" t="str">
        <f t="shared" ca="1" si="84"/>
        <v/>
      </c>
      <c r="AM113" s="189" t="str">
        <f t="shared" ca="1" si="84"/>
        <v/>
      </c>
      <c r="AN113" s="189" t="str">
        <f t="shared" ca="1" si="84"/>
        <v/>
      </c>
      <c r="AO113" s="189" t="str">
        <f t="shared" ca="1" si="84"/>
        <v/>
      </c>
      <c r="AP113" s="189" t="str">
        <f t="shared" ca="1" si="84"/>
        <v/>
      </c>
      <c r="AQ113" s="189" t="str">
        <f t="shared" ca="1" si="84"/>
        <v/>
      </c>
      <c r="AR113" s="189" t="str">
        <f t="shared" ca="1" si="84"/>
        <v/>
      </c>
      <c r="AS113" s="189" t="str">
        <f t="shared" ca="1" si="84"/>
        <v/>
      </c>
      <c r="AT113" s="190" t="str">
        <f t="shared" ca="1" si="85"/>
        <v/>
      </c>
      <c r="AU113" s="190" t="str">
        <f t="shared" ca="1" si="85"/>
        <v/>
      </c>
      <c r="AV113" s="190" t="str">
        <f t="shared" ca="1" si="85"/>
        <v/>
      </c>
      <c r="AW113" s="190" t="str">
        <f t="shared" ca="1" si="85"/>
        <v/>
      </c>
      <c r="AX113" s="190" t="str">
        <f t="shared" ca="1" si="85"/>
        <v/>
      </c>
      <c r="AY113" s="190" t="str">
        <f t="shared" ca="1" si="85"/>
        <v/>
      </c>
      <c r="AZ113" s="190" t="str">
        <f t="shared" ca="1" si="85"/>
        <v/>
      </c>
      <c r="BA113" s="190" t="str">
        <f t="shared" ca="1" si="85"/>
        <v/>
      </c>
      <c r="BB113" s="190" t="str">
        <f t="shared" ca="1" si="85"/>
        <v/>
      </c>
      <c r="BC113" s="190" t="str">
        <f t="shared" ca="1" si="85"/>
        <v/>
      </c>
      <c r="BD113" s="190" t="str">
        <f t="shared" ca="1" si="85"/>
        <v/>
      </c>
      <c r="BE113" s="190" t="str">
        <f t="shared" ca="1" si="85"/>
        <v/>
      </c>
      <c r="BF113" s="190" t="str">
        <f t="shared" ca="1" si="85"/>
        <v/>
      </c>
      <c r="BG113" s="190" t="str">
        <f t="shared" ca="1" si="85"/>
        <v/>
      </c>
      <c r="BH113" s="190" t="str">
        <f t="shared" ca="1" si="85"/>
        <v/>
      </c>
      <c r="BJ113" s="206">
        <v>14</v>
      </c>
      <c r="BK113" s="197">
        <f>Personnel!D34</f>
        <v>0</v>
      </c>
      <c r="BL113" s="198">
        <f>Personnel!E34</f>
        <v>0</v>
      </c>
      <c r="BM113" s="482" cm="1">
        <f t="array" aca="1" ref="BM113" ca="1">SUM(SUMIF($AT$99:$BH$99,{"para";"pré"},AT113:BH113))</f>
        <v>0</v>
      </c>
      <c r="BN113" s="214" t="str">
        <f t="shared" ca="1" si="79"/>
        <v/>
      </c>
      <c r="BO113" s="199" t="str">
        <f t="shared" ca="1" si="65"/>
        <v/>
      </c>
      <c r="BP113" s="199" t="str">
        <f t="shared" ca="1" si="66"/>
        <v/>
      </c>
      <c r="BQ113" s="199" t="str">
        <f t="shared" ca="1" si="67"/>
        <v/>
      </c>
      <c r="BR113" s="199" t="str">
        <f t="shared" ca="1" si="68"/>
        <v/>
      </c>
      <c r="BS113" s="199" t="str">
        <f t="shared" ca="1" si="69"/>
        <v/>
      </c>
      <c r="BT113" s="199" t="str">
        <f t="shared" ca="1" si="70"/>
        <v/>
      </c>
      <c r="BU113" s="199" t="str">
        <f t="shared" ca="1" si="71"/>
        <v/>
      </c>
      <c r="BV113" s="199" t="str">
        <f t="shared" ca="1" si="72"/>
        <v/>
      </c>
      <c r="BW113" s="199" t="str">
        <f t="shared" ca="1" si="73"/>
        <v/>
      </c>
      <c r="BX113" s="199" t="str">
        <f t="shared" ca="1" si="74"/>
        <v/>
      </c>
      <c r="BY113" s="199" t="str">
        <f t="shared" ca="1" si="75"/>
        <v/>
      </c>
      <c r="BZ113" s="199" t="str">
        <f t="shared" ca="1" si="76"/>
        <v/>
      </c>
      <c r="CA113" s="199" t="str">
        <f t="shared" ca="1" si="77"/>
        <v/>
      </c>
      <c r="CB113" s="215" t="str">
        <f t="shared" ca="1" si="78"/>
        <v/>
      </c>
      <c r="CC113" s="880">
        <f t="shared" ca="1" si="81"/>
        <v>0</v>
      </c>
      <c r="CD113" s="751" t="str">
        <f t="shared" ca="1" si="80"/>
        <v/>
      </c>
      <c r="CE113" s="882" t="str">
        <f ca="1">IF(OR(CD113=0,CD113=""),IF(AND(BN113="",BO113="",BP113="",BQ113="",BR113="",BS113="",BT113="",BU113="",BV113="",BW113="",BX113="",BY113="",BZ113="",CA113="",CB113=""),"",Donnees!$C$6),IF(OR(CD113&lt;Donnees!$A$60,CD113="0%"),Donnees!$C$6,Donnees!$C$4))</f>
        <v/>
      </c>
      <c r="CF113" s="473"/>
      <c r="CG113" s="533" t="str">
        <f ca="1">IF(CE113=Donnees!$C$6,Donnees!$B$52,"")</f>
        <v/>
      </c>
      <c r="CH113" s="194"/>
      <c r="CJ113" s="104"/>
      <c r="CP113" s="117"/>
    </row>
    <row r="114" spans="1:94" ht="18.75" customHeight="1" thickBot="1" x14ac:dyDescent="0.25">
      <c r="A114" s="187" t="str">
        <f t="shared" ca="1" si="86"/>
        <v/>
      </c>
      <c r="B114" s="187" t="str">
        <f t="shared" ca="1" si="82"/>
        <v/>
      </c>
      <c r="C114" s="187" t="str">
        <f t="shared" ca="1" si="82"/>
        <v/>
      </c>
      <c r="D114" s="187" t="str">
        <f t="shared" ca="1" si="82"/>
        <v/>
      </c>
      <c r="E114" s="187" t="str">
        <f t="shared" ca="1" si="82"/>
        <v/>
      </c>
      <c r="F114" s="187" t="str">
        <f t="shared" ca="1" si="82"/>
        <v/>
      </c>
      <c r="G114" s="187" t="str">
        <f t="shared" ca="1" si="82"/>
        <v/>
      </c>
      <c r="H114" s="187" t="str">
        <f t="shared" ca="1" si="82"/>
        <v/>
      </c>
      <c r="I114" s="187" t="str">
        <f t="shared" ca="1" si="82"/>
        <v/>
      </c>
      <c r="J114" s="187" t="str">
        <f t="shared" ca="1" si="82"/>
        <v/>
      </c>
      <c r="K114" s="187" t="str">
        <f t="shared" ca="1" si="82"/>
        <v/>
      </c>
      <c r="L114" s="187" t="str">
        <f t="shared" ca="1" si="82"/>
        <v/>
      </c>
      <c r="M114" s="187" t="str">
        <f t="shared" ca="1" si="82"/>
        <v/>
      </c>
      <c r="N114" s="187" t="str">
        <f t="shared" ca="1" si="82"/>
        <v/>
      </c>
      <c r="O114" s="187" t="str">
        <f t="shared" ca="1" si="82"/>
        <v/>
      </c>
      <c r="P114" s="188" t="str">
        <f t="shared" ca="1" si="83"/>
        <v/>
      </c>
      <c r="Q114" s="188" t="str">
        <f t="shared" ca="1" si="83"/>
        <v/>
      </c>
      <c r="R114" s="188" t="str">
        <f t="shared" ca="1" si="83"/>
        <v/>
      </c>
      <c r="S114" s="188" t="str">
        <f t="shared" ca="1" si="83"/>
        <v/>
      </c>
      <c r="T114" s="188" t="str">
        <f t="shared" ca="1" si="83"/>
        <v/>
      </c>
      <c r="U114" s="188" t="str">
        <f t="shared" ca="1" si="83"/>
        <v/>
      </c>
      <c r="V114" s="188" t="str">
        <f t="shared" ca="1" si="83"/>
        <v/>
      </c>
      <c r="W114" s="188" t="str">
        <f t="shared" ca="1" si="83"/>
        <v/>
      </c>
      <c r="X114" s="188" t="str">
        <f t="shared" ca="1" si="83"/>
        <v/>
      </c>
      <c r="Y114" s="188" t="str">
        <f t="shared" ca="1" si="83"/>
        <v/>
      </c>
      <c r="Z114" s="188" t="str">
        <f t="shared" ca="1" si="83"/>
        <v/>
      </c>
      <c r="AA114" s="188" t="str">
        <f t="shared" ca="1" si="83"/>
        <v/>
      </c>
      <c r="AB114" s="188" t="str">
        <f t="shared" ca="1" si="83"/>
        <v/>
      </c>
      <c r="AC114" s="188" t="str">
        <f t="shared" ca="1" si="83"/>
        <v/>
      </c>
      <c r="AD114" s="188" t="str">
        <f t="shared" ca="1" si="83"/>
        <v/>
      </c>
      <c r="AE114" s="189" t="str">
        <f t="shared" ca="1" si="84"/>
        <v/>
      </c>
      <c r="AF114" s="189" t="str">
        <f t="shared" ca="1" si="84"/>
        <v/>
      </c>
      <c r="AG114" s="189" t="str">
        <f t="shared" ca="1" si="84"/>
        <v/>
      </c>
      <c r="AH114" s="189" t="str">
        <f t="shared" ca="1" si="84"/>
        <v/>
      </c>
      <c r="AI114" s="189" t="str">
        <f t="shared" ca="1" si="84"/>
        <v/>
      </c>
      <c r="AJ114" s="189" t="str">
        <f t="shared" ca="1" si="84"/>
        <v/>
      </c>
      <c r="AK114" s="189" t="str">
        <f t="shared" ca="1" si="84"/>
        <v/>
      </c>
      <c r="AL114" s="189" t="str">
        <f t="shared" ca="1" si="84"/>
        <v/>
      </c>
      <c r="AM114" s="189" t="str">
        <f t="shared" ca="1" si="84"/>
        <v/>
      </c>
      <c r="AN114" s="189" t="str">
        <f t="shared" ca="1" si="84"/>
        <v/>
      </c>
      <c r="AO114" s="189" t="str">
        <f t="shared" ca="1" si="84"/>
        <v/>
      </c>
      <c r="AP114" s="189" t="str">
        <f t="shared" ca="1" si="84"/>
        <v/>
      </c>
      <c r="AQ114" s="189" t="str">
        <f t="shared" ca="1" si="84"/>
        <v/>
      </c>
      <c r="AR114" s="189" t="str">
        <f t="shared" ca="1" si="84"/>
        <v/>
      </c>
      <c r="AS114" s="189" t="str">
        <f t="shared" ca="1" si="84"/>
        <v/>
      </c>
      <c r="AT114" s="190" t="str">
        <f t="shared" ca="1" si="85"/>
        <v/>
      </c>
      <c r="AU114" s="190" t="str">
        <f t="shared" ca="1" si="85"/>
        <v/>
      </c>
      <c r="AV114" s="190" t="str">
        <f t="shared" ca="1" si="85"/>
        <v/>
      </c>
      <c r="AW114" s="190" t="str">
        <f t="shared" ca="1" si="85"/>
        <v/>
      </c>
      <c r="AX114" s="190" t="str">
        <f t="shared" ca="1" si="85"/>
        <v/>
      </c>
      <c r="AY114" s="190" t="str">
        <f t="shared" ca="1" si="85"/>
        <v/>
      </c>
      <c r="AZ114" s="190" t="str">
        <f t="shared" ca="1" si="85"/>
        <v/>
      </c>
      <c r="BA114" s="190" t="str">
        <f t="shared" ca="1" si="85"/>
        <v/>
      </c>
      <c r="BB114" s="190" t="str">
        <f t="shared" ca="1" si="85"/>
        <v/>
      </c>
      <c r="BC114" s="190" t="str">
        <f t="shared" ca="1" si="85"/>
        <v/>
      </c>
      <c r="BD114" s="190" t="str">
        <f t="shared" ca="1" si="85"/>
        <v/>
      </c>
      <c r="BE114" s="190" t="str">
        <f t="shared" ca="1" si="85"/>
        <v/>
      </c>
      <c r="BF114" s="190" t="str">
        <f t="shared" ca="1" si="85"/>
        <v/>
      </c>
      <c r="BG114" s="190" t="str">
        <f t="shared" ca="1" si="85"/>
        <v/>
      </c>
      <c r="BH114" s="190" t="str">
        <f t="shared" ca="1" si="85"/>
        <v/>
      </c>
      <c r="BJ114" s="208">
        <v>15</v>
      </c>
      <c r="BK114" s="209">
        <f>Personnel!D35</f>
        <v>0</v>
      </c>
      <c r="BL114" s="210">
        <f>Personnel!E35</f>
        <v>0</v>
      </c>
      <c r="BM114" s="483" cm="1">
        <f t="array" aca="1" ref="BM114" ca="1">SUM(SUMIF($AT$99:$BH$99,{"para";"pré"},AT114:BH114))</f>
        <v>0</v>
      </c>
      <c r="BN114" s="216" t="str">
        <f t="shared" ca="1" si="79"/>
        <v/>
      </c>
      <c r="BO114" s="217" t="str">
        <f t="shared" ca="1" si="65"/>
        <v/>
      </c>
      <c r="BP114" s="217" t="str">
        <f t="shared" ca="1" si="66"/>
        <v/>
      </c>
      <c r="BQ114" s="217" t="str">
        <f t="shared" ca="1" si="67"/>
        <v/>
      </c>
      <c r="BR114" s="217" t="str">
        <f t="shared" ca="1" si="68"/>
        <v/>
      </c>
      <c r="BS114" s="217" t="str">
        <f t="shared" ca="1" si="69"/>
        <v/>
      </c>
      <c r="BT114" s="217" t="str">
        <f t="shared" ca="1" si="70"/>
        <v/>
      </c>
      <c r="BU114" s="217" t="str">
        <f t="shared" ca="1" si="71"/>
        <v/>
      </c>
      <c r="BV114" s="217" t="str">
        <f t="shared" ca="1" si="72"/>
        <v/>
      </c>
      <c r="BW114" s="217" t="str">
        <f t="shared" ca="1" si="73"/>
        <v/>
      </c>
      <c r="BX114" s="217" t="str">
        <f t="shared" ca="1" si="74"/>
        <v/>
      </c>
      <c r="BY114" s="217" t="str">
        <f t="shared" ca="1" si="75"/>
        <v/>
      </c>
      <c r="BZ114" s="217" t="str">
        <f t="shared" ca="1" si="76"/>
        <v/>
      </c>
      <c r="CA114" s="217" t="str">
        <f t="shared" ca="1" si="77"/>
        <v/>
      </c>
      <c r="CB114" s="219" t="str">
        <f t="shared" ca="1" si="78"/>
        <v/>
      </c>
      <c r="CC114" s="881">
        <f t="shared" ca="1" si="81"/>
        <v>0</v>
      </c>
      <c r="CD114" s="752" t="str">
        <f t="shared" ca="1" si="80"/>
        <v/>
      </c>
      <c r="CE114" s="884" t="str">
        <f ca="1">IF(OR(CD114=0,CD114=""),IF(AND(BN114="",BO114="",BP114="",BQ114="",BR114="",BS114="",BT114="",BU114="",BV114="",BW114="",BX114="",BY114="",BZ114="",CA114="",CB114=""),"",Donnees!$C$6),IF(OR(CD114&lt;Donnees!$A$60,CD114="0%"),Donnees!$C$6,Donnees!$C$4))</f>
        <v/>
      </c>
      <c r="CF114" s="473"/>
      <c r="CG114" s="533" t="str">
        <f ca="1">IF(CE114=Donnees!$C$6,Donnees!$B$52,"")</f>
        <v/>
      </c>
      <c r="CH114" s="194"/>
      <c r="CJ114" s="104"/>
      <c r="CP114" s="117"/>
    </row>
    <row r="115" spans="1:94" ht="18.75" customHeight="1" x14ac:dyDescent="0.2">
      <c r="A115" s="187" t="str">
        <f t="shared" ca="1" si="86"/>
        <v/>
      </c>
      <c r="B115" s="187" t="str">
        <f t="shared" ca="1" si="82"/>
        <v/>
      </c>
      <c r="C115" s="187" t="str">
        <f t="shared" ca="1" si="82"/>
        <v/>
      </c>
      <c r="D115" s="187" t="str">
        <f t="shared" ca="1" si="82"/>
        <v/>
      </c>
      <c r="E115" s="187" t="str">
        <f t="shared" ca="1" si="82"/>
        <v/>
      </c>
      <c r="F115" s="187" t="str">
        <f t="shared" ca="1" si="82"/>
        <v/>
      </c>
      <c r="G115" s="187" t="str">
        <f t="shared" ca="1" si="82"/>
        <v/>
      </c>
      <c r="H115" s="187" t="str">
        <f t="shared" ca="1" si="82"/>
        <v/>
      </c>
      <c r="I115" s="187" t="str">
        <f t="shared" ca="1" si="82"/>
        <v/>
      </c>
      <c r="J115" s="187" t="str">
        <f t="shared" ca="1" si="82"/>
        <v/>
      </c>
      <c r="K115" s="187" t="str">
        <f t="shared" ca="1" si="82"/>
        <v/>
      </c>
      <c r="L115" s="187" t="str">
        <f t="shared" ca="1" si="82"/>
        <v/>
      </c>
      <c r="M115" s="187" t="str">
        <f t="shared" ca="1" si="82"/>
        <v/>
      </c>
      <c r="N115" s="187" t="str">
        <f t="shared" ca="1" si="82"/>
        <v/>
      </c>
      <c r="O115" s="187" t="str">
        <f t="shared" ca="1" si="82"/>
        <v/>
      </c>
      <c r="P115" s="188" t="str">
        <f t="shared" ca="1" si="83"/>
        <v/>
      </c>
      <c r="Q115" s="188" t="str">
        <f t="shared" ca="1" si="83"/>
        <v/>
      </c>
      <c r="R115" s="188" t="str">
        <f t="shared" ca="1" si="83"/>
        <v/>
      </c>
      <c r="S115" s="188" t="str">
        <f t="shared" ca="1" si="83"/>
        <v/>
      </c>
      <c r="T115" s="188" t="str">
        <f t="shared" ca="1" si="83"/>
        <v/>
      </c>
      <c r="U115" s="188" t="str">
        <f t="shared" ca="1" si="83"/>
        <v/>
      </c>
      <c r="V115" s="188" t="str">
        <f t="shared" ca="1" si="83"/>
        <v/>
      </c>
      <c r="W115" s="188" t="str">
        <f t="shared" ca="1" si="83"/>
        <v/>
      </c>
      <c r="X115" s="188" t="str">
        <f t="shared" ca="1" si="83"/>
        <v/>
      </c>
      <c r="Y115" s="188" t="str">
        <f t="shared" ca="1" si="83"/>
        <v/>
      </c>
      <c r="Z115" s="188" t="str">
        <f t="shared" ca="1" si="83"/>
        <v/>
      </c>
      <c r="AA115" s="188" t="str">
        <f t="shared" ca="1" si="83"/>
        <v/>
      </c>
      <c r="AB115" s="188" t="str">
        <f t="shared" ca="1" si="83"/>
        <v/>
      </c>
      <c r="AC115" s="188" t="str">
        <f t="shared" ca="1" si="83"/>
        <v/>
      </c>
      <c r="AD115" s="188" t="str">
        <f t="shared" ca="1" si="83"/>
        <v/>
      </c>
      <c r="AE115" s="189" t="str">
        <f t="shared" ca="1" si="84"/>
        <v/>
      </c>
      <c r="AF115" s="189" t="str">
        <f t="shared" ca="1" si="84"/>
        <v/>
      </c>
      <c r="AG115" s="189" t="str">
        <f t="shared" ca="1" si="84"/>
        <v/>
      </c>
      <c r="AH115" s="189" t="str">
        <f t="shared" ca="1" si="84"/>
        <v/>
      </c>
      <c r="AI115" s="189" t="str">
        <f t="shared" ca="1" si="84"/>
        <v/>
      </c>
      <c r="AJ115" s="189" t="str">
        <f t="shared" ca="1" si="84"/>
        <v/>
      </c>
      <c r="AK115" s="189" t="str">
        <f t="shared" ca="1" si="84"/>
        <v/>
      </c>
      <c r="AL115" s="189" t="str">
        <f t="shared" ca="1" si="84"/>
        <v/>
      </c>
      <c r="AM115" s="189" t="str">
        <f t="shared" ca="1" si="84"/>
        <v/>
      </c>
      <c r="AN115" s="189" t="str">
        <f t="shared" ca="1" si="84"/>
        <v/>
      </c>
      <c r="AO115" s="189" t="str">
        <f t="shared" ca="1" si="84"/>
        <v/>
      </c>
      <c r="AP115" s="189" t="str">
        <f t="shared" ca="1" si="84"/>
        <v/>
      </c>
      <c r="AQ115" s="189" t="str">
        <f t="shared" ca="1" si="84"/>
        <v/>
      </c>
      <c r="AR115" s="189" t="str">
        <f t="shared" ca="1" si="84"/>
        <v/>
      </c>
      <c r="AS115" s="189" t="str">
        <f t="shared" ca="1" si="84"/>
        <v/>
      </c>
      <c r="AT115" s="190" t="str">
        <f t="shared" ca="1" si="85"/>
        <v/>
      </c>
      <c r="AU115" s="190" t="str">
        <f t="shared" ca="1" si="85"/>
        <v/>
      </c>
      <c r="AV115" s="190" t="str">
        <f t="shared" ca="1" si="85"/>
        <v/>
      </c>
      <c r="AW115" s="190" t="str">
        <f t="shared" ca="1" si="85"/>
        <v/>
      </c>
      <c r="AX115" s="190" t="str">
        <f t="shared" ca="1" si="85"/>
        <v/>
      </c>
      <c r="AY115" s="190" t="str">
        <f t="shared" ca="1" si="85"/>
        <v/>
      </c>
      <c r="AZ115" s="190" t="str">
        <f t="shared" ca="1" si="85"/>
        <v/>
      </c>
      <c r="BA115" s="190" t="str">
        <f t="shared" ca="1" si="85"/>
        <v/>
      </c>
      <c r="BB115" s="190" t="str">
        <f t="shared" ca="1" si="85"/>
        <v/>
      </c>
      <c r="BC115" s="190" t="str">
        <f t="shared" ca="1" si="85"/>
        <v/>
      </c>
      <c r="BD115" s="190" t="str">
        <f t="shared" ca="1" si="85"/>
        <v/>
      </c>
      <c r="BE115" s="190" t="str">
        <f t="shared" ca="1" si="85"/>
        <v/>
      </c>
      <c r="BF115" s="190" t="str">
        <f t="shared" ca="1" si="85"/>
        <v/>
      </c>
      <c r="BG115" s="190" t="str">
        <f t="shared" ca="1" si="85"/>
        <v/>
      </c>
      <c r="BH115" s="190" t="str">
        <f t="shared" ca="1" si="85"/>
        <v/>
      </c>
      <c r="BJ115" s="493">
        <v>16</v>
      </c>
      <c r="BK115" s="494">
        <f>Personnel!D36</f>
        <v>0</v>
      </c>
      <c r="BL115" s="495">
        <f>Personnel!E36</f>
        <v>0</v>
      </c>
      <c r="BM115" s="500" cm="1">
        <f t="array" aca="1" ref="BM115" ca="1">SUM(SUMIF($AT$99:$BH$99,{"para";"pré"},AT115:BH115))</f>
        <v>0</v>
      </c>
      <c r="BN115" s="212" t="str">
        <f t="shared" ca="1" si="79"/>
        <v/>
      </c>
      <c r="BO115" s="477" t="str">
        <f t="shared" ca="1" si="65"/>
        <v/>
      </c>
      <c r="BP115" s="477" t="str">
        <f t="shared" ca="1" si="66"/>
        <v/>
      </c>
      <c r="BQ115" s="477" t="str">
        <f t="shared" ca="1" si="67"/>
        <v/>
      </c>
      <c r="BR115" s="477" t="str">
        <f t="shared" ca="1" si="68"/>
        <v/>
      </c>
      <c r="BS115" s="477" t="str">
        <f t="shared" ca="1" si="69"/>
        <v/>
      </c>
      <c r="BT115" s="477" t="str">
        <f t="shared" ca="1" si="70"/>
        <v/>
      </c>
      <c r="BU115" s="477" t="str">
        <f t="shared" ca="1" si="71"/>
        <v/>
      </c>
      <c r="BV115" s="477" t="str">
        <f t="shared" ca="1" si="72"/>
        <v/>
      </c>
      <c r="BW115" s="477" t="str">
        <f t="shared" ca="1" si="73"/>
        <v/>
      </c>
      <c r="BX115" s="477" t="str">
        <f t="shared" ca="1" si="74"/>
        <v/>
      </c>
      <c r="BY115" s="477" t="str">
        <f t="shared" ca="1" si="75"/>
        <v/>
      </c>
      <c r="BZ115" s="477" t="str">
        <f t="shared" ca="1" si="76"/>
        <v/>
      </c>
      <c r="CA115" s="477" t="str">
        <f t="shared" ca="1" si="77"/>
        <v/>
      </c>
      <c r="CB115" s="213" t="str">
        <f t="shared" ca="1" si="78"/>
        <v/>
      </c>
      <c r="CC115" s="875">
        <f t="shared" ca="1" si="81"/>
        <v>0</v>
      </c>
      <c r="CD115" s="751" t="str">
        <f t="shared" ca="1" si="80"/>
        <v/>
      </c>
      <c r="CE115" s="883" t="str">
        <f ca="1">IF(OR(CD115=0,CD115=""),IF(AND(BN115="",BO115="",BP115="",BQ115="",BR115="",BS115="",BT115="",BU115="",BV115="",BW115="",BX115="",BY115="",BZ115="",CA115="",CB115=""),"",Donnees!$C$6),IF(OR(CD115&lt;Donnees!$A$60,CD115="0%"),Donnees!$C$6,Donnees!$C$4))</f>
        <v/>
      </c>
      <c r="CF115" s="473"/>
      <c r="CG115" s="533" t="str">
        <f ca="1">IF(CE115=Donnees!$C$6,Donnees!$B$52,"")</f>
        <v/>
      </c>
      <c r="CH115" s="194"/>
      <c r="CJ115" s="104"/>
      <c r="CP115" s="117"/>
    </row>
    <row r="116" spans="1:94" ht="18.75" customHeight="1" x14ac:dyDescent="0.2">
      <c r="A116" s="187" t="str">
        <f t="shared" ca="1" si="86"/>
        <v/>
      </c>
      <c r="B116" s="187" t="str">
        <f t="shared" ca="1" si="82"/>
        <v/>
      </c>
      <c r="C116" s="187" t="str">
        <f t="shared" ca="1" si="82"/>
        <v/>
      </c>
      <c r="D116" s="187" t="str">
        <f t="shared" ca="1" si="82"/>
        <v/>
      </c>
      <c r="E116" s="187" t="str">
        <f t="shared" ca="1" si="82"/>
        <v/>
      </c>
      <c r="F116" s="187" t="str">
        <f t="shared" ca="1" si="82"/>
        <v/>
      </c>
      <c r="G116" s="187" t="str">
        <f t="shared" ca="1" si="82"/>
        <v/>
      </c>
      <c r="H116" s="187" t="str">
        <f t="shared" ca="1" si="82"/>
        <v/>
      </c>
      <c r="I116" s="187" t="str">
        <f t="shared" ca="1" si="82"/>
        <v/>
      </c>
      <c r="J116" s="187" t="str">
        <f t="shared" ca="1" si="82"/>
        <v/>
      </c>
      <c r="K116" s="187" t="str">
        <f t="shared" ca="1" si="82"/>
        <v/>
      </c>
      <c r="L116" s="187" t="str">
        <f t="shared" ca="1" si="82"/>
        <v/>
      </c>
      <c r="M116" s="187" t="str">
        <f t="shared" ca="1" si="82"/>
        <v/>
      </c>
      <c r="N116" s="187" t="str">
        <f t="shared" ca="1" si="82"/>
        <v/>
      </c>
      <c r="O116" s="187" t="str">
        <f t="shared" ca="1" si="82"/>
        <v/>
      </c>
      <c r="P116" s="188" t="str">
        <f t="shared" ca="1" si="83"/>
        <v/>
      </c>
      <c r="Q116" s="188" t="str">
        <f t="shared" ca="1" si="83"/>
        <v/>
      </c>
      <c r="R116" s="188" t="str">
        <f t="shared" ca="1" si="83"/>
        <v/>
      </c>
      <c r="S116" s="188" t="str">
        <f t="shared" ca="1" si="83"/>
        <v/>
      </c>
      <c r="T116" s="188" t="str">
        <f t="shared" ca="1" si="83"/>
        <v/>
      </c>
      <c r="U116" s="188" t="str">
        <f t="shared" ca="1" si="83"/>
        <v/>
      </c>
      <c r="V116" s="188" t="str">
        <f t="shared" ca="1" si="83"/>
        <v/>
      </c>
      <c r="W116" s="188" t="str">
        <f t="shared" ca="1" si="83"/>
        <v/>
      </c>
      <c r="X116" s="188" t="str">
        <f t="shared" ca="1" si="83"/>
        <v/>
      </c>
      <c r="Y116" s="188" t="str">
        <f t="shared" ca="1" si="83"/>
        <v/>
      </c>
      <c r="Z116" s="188" t="str">
        <f t="shared" ca="1" si="83"/>
        <v/>
      </c>
      <c r="AA116" s="188" t="str">
        <f t="shared" ca="1" si="83"/>
        <v/>
      </c>
      <c r="AB116" s="188" t="str">
        <f t="shared" ca="1" si="83"/>
        <v/>
      </c>
      <c r="AC116" s="188" t="str">
        <f t="shared" ca="1" si="83"/>
        <v/>
      </c>
      <c r="AD116" s="188" t="str">
        <f t="shared" ca="1" si="83"/>
        <v/>
      </c>
      <c r="AE116" s="189" t="str">
        <f t="shared" ca="1" si="84"/>
        <v/>
      </c>
      <c r="AF116" s="189" t="str">
        <f t="shared" ca="1" si="84"/>
        <v/>
      </c>
      <c r="AG116" s="189" t="str">
        <f t="shared" ca="1" si="84"/>
        <v/>
      </c>
      <c r="AH116" s="189" t="str">
        <f t="shared" ca="1" si="84"/>
        <v/>
      </c>
      <c r="AI116" s="189" t="str">
        <f t="shared" ca="1" si="84"/>
        <v/>
      </c>
      <c r="AJ116" s="189" t="str">
        <f t="shared" ca="1" si="84"/>
        <v/>
      </c>
      <c r="AK116" s="189" t="str">
        <f t="shared" ca="1" si="84"/>
        <v/>
      </c>
      <c r="AL116" s="189" t="str">
        <f t="shared" ca="1" si="84"/>
        <v/>
      </c>
      <c r="AM116" s="189" t="str">
        <f t="shared" ca="1" si="84"/>
        <v/>
      </c>
      <c r="AN116" s="189" t="str">
        <f t="shared" ca="1" si="84"/>
        <v/>
      </c>
      <c r="AO116" s="189" t="str">
        <f t="shared" ca="1" si="84"/>
        <v/>
      </c>
      <c r="AP116" s="189" t="str">
        <f t="shared" ca="1" si="84"/>
        <v/>
      </c>
      <c r="AQ116" s="189" t="str">
        <f t="shared" ca="1" si="84"/>
        <v/>
      </c>
      <c r="AR116" s="189" t="str">
        <f t="shared" ca="1" si="84"/>
        <v/>
      </c>
      <c r="AS116" s="189" t="str">
        <f t="shared" ca="1" si="84"/>
        <v/>
      </c>
      <c r="AT116" s="190" t="str">
        <f t="shared" ca="1" si="85"/>
        <v/>
      </c>
      <c r="AU116" s="190" t="str">
        <f t="shared" ca="1" si="85"/>
        <v/>
      </c>
      <c r="AV116" s="190" t="str">
        <f t="shared" ca="1" si="85"/>
        <v/>
      </c>
      <c r="AW116" s="190" t="str">
        <f t="shared" ca="1" si="85"/>
        <v/>
      </c>
      <c r="AX116" s="190" t="str">
        <f t="shared" ca="1" si="85"/>
        <v/>
      </c>
      <c r="AY116" s="190" t="str">
        <f t="shared" ca="1" si="85"/>
        <v/>
      </c>
      <c r="AZ116" s="190" t="str">
        <f t="shared" ca="1" si="85"/>
        <v/>
      </c>
      <c r="BA116" s="190" t="str">
        <f t="shared" ca="1" si="85"/>
        <v/>
      </c>
      <c r="BB116" s="190" t="str">
        <f t="shared" ca="1" si="85"/>
        <v/>
      </c>
      <c r="BC116" s="190" t="str">
        <f t="shared" ca="1" si="85"/>
        <v/>
      </c>
      <c r="BD116" s="190" t="str">
        <f t="shared" ca="1" si="85"/>
        <v/>
      </c>
      <c r="BE116" s="190" t="str">
        <f t="shared" ca="1" si="85"/>
        <v/>
      </c>
      <c r="BF116" s="190" t="str">
        <f t="shared" ca="1" si="85"/>
        <v/>
      </c>
      <c r="BG116" s="190" t="str">
        <f t="shared" ca="1" si="85"/>
        <v/>
      </c>
      <c r="BH116" s="190" t="str">
        <f t="shared" ca="1" si="85"/>
        <v/>
      </c>
      <c r="BJ116" s="206">
        <v>17</v>
      </c>
      <c r="BK116" s="197">
        <f>Personnel!D37</f>
        <v>0</v>
      </c>
      <c r="BL116" s="198">
        <f>Personnel!E37</f>
        <v>0</v>
      </c>
      <c r="BM116" s="482" cm="1">
        <f t="array" aca="1" ref="BM116" ca="1">SUM(SUMIF($AT$99:$BH$99,{"para";"pré"},AT116:BH116))</f>
        <v>0</v>
      </c>
      <c r="BN116" s="214" t="str">
        <f t="shared" ca="1" si="79"/>
        <v/>
      </c>
      <c r="BO116" s="199" t="str">
        <f t="shared" ca="1" si="65"/>
        <v/>
      </c>
      <c r="BP116" s="199" t="str">
        <f t="shared" ca="1" si="66"/>
        <v/>
      </c>
      <c r="BQ116" s="199" t="str">
        <f t="shared" ca="1" si="67"/>
        <v/>
      </c>
      <c r="BR116" s="199" t="str">
        <f t="shared" ca="1" si="68"/>
        <v/>
      </c>
      <c r="BS116" s="199" t="str">
        <f t="shared" ca="1" si="69"/>
        <v/>
      </c>
      <c r="BT116" s="199" t="str">
        <f t="shared" ca="1" si="70"/>
        <v/>
      </c>
      <c r="BU116" s="199" t="str">
        <f t="shared" ca="1" si="71"/>
        <v/>
      </c>
      <c r="BV116" s="199" t="str">
        <f t="shared" ca="1" si="72"/>
        <v/>
      </c>
      <c r="BW116" s="199" t="str">
        <f t="shared" ca="1" si="73"/>
        <v/>
      </c>
      <c r="BX116" s="199" t="str">
        <f t="shared" ca="1" si="74"/>
        <v/>
      </c>
      <c r="BY116" s="199" t="str">
        <f t="shared" ca="1" si="75"/>
        <v/>
      </c>
      <c r="BZ116" s="199" t="str">
        <f t="shared" ca="1" si="76"/>
        <v/>
      </c>
      <c r="CA116" s="199" t="str">
        <f t="shared" ca="1" si="77"/>
        <v/>
      </c>
      <c r="CB116" s="215" t="str">
        <f t="shared" ca="1" si="78"/>
        <v/>
      </c>
      <c r="CC116" s="880">
        <f t="shared" ca="1" si="81"/>
        <v>0</v>
      </c>
      <c r="CD116" s="751" t="str">
        <f t="shared" ca="1" si="80"/>
        <v/>
      </c>
      <c r="CE116" s="882" t="str">
        <f ca="1">IF(OR(CD116=0,CD116=""),IF(AND(BN116="",BO116="",BP116="",BQ116="",BR116="",BS116="",BT116="",BU116="",BV116="",BW116="",BX116="",BY116="",BZ116="",CA116="",CB116=""),"",Donnees!$C$6),IF(OR(CD116&lt;Donnees!$A$60,CD116="0%"),Donnees!$C$6,Donnees!$C$4))</f>
        <v/>
      </c>
      <c r="CF116" s="473"/>
      <c r="CG116" s="533" t="str">
        <f ca="1">IF(CE116=Donnees!$C$6,Donnees!$B$52,"")</f>
        <v/>
      </c>
      <c r="CH116" s="194"/>
      <c r="CJ116" s="104"/>
      <c r="CP116" s="117"/>
    </row>
    <row r="117" spans="1:94" ht="18.75" customHeight="1" x14ac:dyDescent="0.2">
      <c r="A117" s="187" t="str">
        <f t="shared" ca="1" si="86"/>
        <v/>
      </c>
      <c r="B117" s="187" t="str">
        <f t="shared" ca="1" si="82"/>
        <v/>
      </c>
      <c r="C117" s="187" t="str">
        <f t="shared" ca="1" si="82"/>
        <v/>
      </c>
      <c r="D117" s="187" t="str">
        <f t="shared" ca="1" si="82"/>
        <v/>
      </c>
      <c r="E117" s="187" t="str">
        <f t="shared" ca="1" si="82"/>
        <v/>
      </c>
      <c r="F117" s="187" t="str">
        <f t="shared" ca="1" si="82"/>
        <v/>
      </c>
      <c r="G117" s="187" t="str">
        <f t="shared" ca="1" si="82"/>
        <v/>
      </c>
      <c r="H117" s="187" t="str">
        <f t="shared" ca="1" si="82"/>
        <v/>
      </c>
      <c r="I117" s="187" t="str">
        <f t="shared" ca="1" si="82"/>
        <v/>
      </c>
      <c r="J117" s="187" t="str">
        <f t="shared" ca="1" si="82"/>
        <v/>
      </c>
      <c r="K117" s="187" t="str">
        <f t="shared" ca="1" si="82"/>
        <v/>
      </c>
      <c r="L117" s="187" t="str">
        <f t="shared" ca="1" si="82"/>
        <v/>
      </c>
      <c r="M117" s="187" t="str">
        <f t="shared" ca="1" si="82"/>
        <v/>
      </c>
      <c r="N117" s="187" t="str">
        <f t="shared" ca="1" si="82"/>
        <v/>
      </c>
      <c r="O117" s="187" t="str">
        <f t="shared" ca="1" si="82"/>
        <v/>
      </c>
      <c r="P117" s="188" t="str">
        <f t="shared" ca="1" si="83"/>
        <v/>
      </c>
      <c r="Q117" s="188" t="str">
        <f t="shared" ca="1" si="83"/>
        <v/>
      </c>
      <c r="R117" s="188" t="str">
        <f t="shared" ca="1" si="83"/>
        <v/>
      </c>
      <c r="S117" s="188" t="str">
        <f t="shared" ca="1" si="83"/>
        <v/>
      </c>
      <c r="T117" s="188" t="str">
        <f t="shared" ca="1" si="83"/>
        <v/>
      </c>
      <c r="U117" s="188" t="str">
        <f t="shared" ca="1" si="83"/>
        <v/>
      </c>
      <c r="V117" s="188" t="str">
        <f t="shared" ca="1" si="83"/>
        <v/>
      </c>
      <c r="W117" s="188" t="str">
        <f t="shared" ca="1" si="83"/>
        <v/>
      </c>
      <c r="X117" s="188" t="str">
        <f t="shared" ca="1" si="83"/>
        <v/>
      </c>
      <c r="Y117" s="188" t="str">
        <f t="shared" ca="1" si="83"/>
        <v/>
      </c>
      <c r="Z117" s="188" t="str">
        <f t="shared" ca="1" si="83"/>
        <v/>
      </c>
      <c r="AA117" s="188" t="str">
        <f t="shared" ca="1" si="83"/>
        <v/>
      </c>
      <c r="AB117" s="188" t="str">
        <f t="shared" ca="1" si="83"/>
        <v/>
      </c>
      <c r="AC117" s="188" t="str">
        <f t="shared" ca="1" si="83"/>
        <v/>
      </c>
      <c r="AD117" s="188" t="str">
        <f t="shared" ca="1" si="83"/>
        <v/>
      </c>
      <c r="AE117" s="189" t="str">
        <f t="shared" ca="1" si="84"/>
        <v/>
      </c>
      <c r="AF117" s="189" t="str">
        <f t="shared" ca="1" si="84"/>
        <v/>
      </c>
      <c r="AG117" s="189" t="str">
        <f t="shared" ca="1" si="84"/>
        <v/>
      </c>
      <c r="AH117" s="189" t="str">
        <f t="shared" ca="1" si="84"/>
        <v/>
      </c>
      <c r="AI117" s="189" t="str">
        <f t="shared" ca="1" si="84"/>
        <v/>
      </c>
      <c r="AJ117" s="189" t="str">
        <f t="shared" ca="1" si="84"/>
        <v/>
      </c>
      <c r="AK117" s="189" t="str">
        <f t="shared" ca="1" si="84"/>
        <v/>
      </c>
      <c r="AL117" s="189" t="str">
        <f t="shared" ca="1" si="84"/>
        <v/>
      </c>
      <c r="AM117" s="189" t="str">
        <f t="shared" ca="1" si="84"/>
        <v/>
      </c>
      <c r="AN117" s="189" t="str">
        <f t="shared" ca="1" si="84"/>
        <v/>
      </c>
      <c r="AO117" s="189" t="str">
        <f t="shared" ca="1" si="84"/>
        <v/>
      </c>
      <c r="AP117" s="189" t="str">
        <f t="shared" ca="1" si="84"/>
        <v/>
      </c>
      <c r="AQ117" s="189" t="str">
        <f t="shared" ca="1" si="84"/>
        <v/>
      </c>
      <c r="AR117" s="189" t="str">
        <f t="shared" ca="1" si="84"/>
        <v/>
      </c>
      <c r="AS117" s="189" t="str">
        <f t="shared" ca="1" si="84"/>
        <v/>
      </c>
      <c r="AT117" s="190" t="str">
        <f t="shared" ca="1" si="85"/>
        <v/>
      </c>
      <c r="AU117" s="190" t="str">
        <f t="shared" ca="1" si="85"/>
        <v/>
      </c>
      <c r="AV117" s="190" t="str">
        <f t="shared" ca="1" si="85"/>
        <v/>
      </c>
      <c r="AW117" s="190" t="str">
        <f t="shared" ca="1" si="85"/>
        <v/>
      </c>
      <c r="AX117" s="190" t="str">
        <f t="shared" ca="1" si="85"/>
        <v/>
      </c>
      <c r="AY117" s="190" t="str">
        <f t="shared" ca="1" si="85"/>
        <v/>
      </c>
      <c r="AZ117" s="190" t="str">
        <f t="shared" ca="1" si="85"/>
        <v/>
      </c>
      <c r="BA117" s="190" t="str">
        <f t="shared" ca="1" si="85"/>
        <v/>
      </c>
      <c r="BB117" s="190" t="str">
        <f t="shared" ca="1" si="85"/>
        <v/>
      </c>
      <c r="BC117" s="190" t="str">
        <f t="shared" ca="1" si="85"/>
        <v/>
      </c>
      <c r="BD117" s="190" t="str">
        <f t="shared" ca="1" si="85"/>
        <v/>
      </c>
      <c r="BE117" s="190" t="str">
        <f t="shared" ca="1" si="85"/>
        <v/>
      </c>
      <c r="BF117" s="190" t="str">
        <f t="shared" ca="1" si="85"/>
        <v/>
      </c>
      <c r="BG117" s="190" t="str">
        <f t="shared" ca="1" si="85"/>
        <v/>
      </c>
      <c r="BH117" s="190" t="str">
        <f t="shared" ca="1" si="85"/>
        <v/>
      </c>
      <c r="BJ117" s="206">
        <v>18</v>
      </c>
      <c r="BK117" s="197">
        <f>Personnel!D38</f>
        <v>0</v>
      </c>
      <c r="BL117" s="198">
        <f>Personnel!E38</f>
        <v>0</v>
      </c>
      <c r="BM117" s="482" cm="1">
        <f t="array" aca="1" ref="BM117" ca="1">SUM(SUMIF($AT$99:$BH$99,{"para";"pré"},AT117:BH117))</f>
        <v>0</v>
      </c>
      <c r="BN117" s="214" t="str">
        <f t="shared" ca="1" si="79"/>
        <v/>
      </c>
      <c r="BO117" s="199" t="str">
        <f t="shared" ca="1" si="65"/>
        <v/>
      </c>
      <c r="BP117" s="199" t="str">
        <f t="shared" ca="1" si="66"/>
        <v/>
      </c>
      <c r="BQ117" s="199" t="str">
        <f t="shared" ca="1" si="67"/>
        <v/>
      </c>
      <c r="BR117" s="199" t="str">
        <f t="shared" ca="1" si="68"/>
        <v/>
      </c>
      <c r="BS117" s="199" t="str">
        <f t="shared" ca="1" si="69"/>
        <v/>
      </c>
      <c r="BT117" s="199" t="str">
        <f t="shared" ca="1" si="70"/>
        <v/>
      </c>
      <c r="BU117" s="199" t="str">
        <f t="shared" ca="1" si="71"/>
        <v/>
      </c>
      <c r="BV117" s="199" t="str">
        <f t="shared" ca="1" si="72"/>
        <v/>
      </c>
      <c r="BW117" s="199" t="str">
        <f t="shared" ca="1" si="73"/>
        <v/>
      </c>
      <c r="BX117" s="199" t="str">
        <f t="shared" ca="1" si="74"/>
        <v/>
      </c>
      <c r="BY117" s="199" t="str">
        <f t="shared" ca="1" si="75"/>
        <v/>
      </c>
      <c r="BZ117" s="199" t="str">
        <f t="shared" ca="1" si="76"/>
        <v/>
      </c>
      <c r="CA117" s="199" t="str">
        <f t="shared" ca="1" si="77"/>
        <v/>
      </c>
      <c r="CB117" s="215" t="str">
        <f t="shared" ca="1" si="78"/>
        <v/>
      </c>
      <c r="CC117" s="879">
        <f t="shared" ca="1" si="81"/>
        <v>0</v>
      </c>
      <c r="CD117" s="751" t="str">
        <f t="shared" ca="1" si="80"/>
        <v/>
      </c>
      <c r="CE117" s="882" t="str">
        <f ca="1">IF(OR(CD117=0,CD117=""),IF(AND(BN117="",BO117="",BP117="",BQ117="",BR117="",BS117="",BT117="",BU117="",BV117="",BW117="",BX117="",BY117="",BZ117="",CA117="",CB117=""),"",Donnees!$C$6),IF(OR(CD117&lt;Donnees!$A$60,CD117="0%"),Donnees!$C$6,Donnees!$C$4))</f>
        <v/>
      </c>
      <c r="CF117" s="473"/>
      <c r="CG117" s="533" t="str">
        <f ca="1">IF(CE117=Donnees!$C$6,Donnees!$B$52,"")</f>
        <v/>
      </c>
      <c r="CH117" s="194"/>
      <c r="CJ117" s="104"/>
      <c r="CP117" s="117"/>
    </row>
    <row r="118" spans="1:94" ht="18.75" customHeight="1" x14ac:dyDescent="0.2">
      <c r="A118" s="187" t="str">
        <f t="shared" ca="1" si="86"/>
        <v/>
      </c>
      <c r="B118" s="187" t="str">
        <f t="shared" ca="1" si="82"/>
        <v/>
      </c>
      <c r="C118" s="187" t="str">
        <f t="shared" ca="1" si="82"/>
        <v/>
      </c>
      <c r="D118" s="187" t="str">
        <f t="shared" ca="1" si="82"/>
        <v/>
      </c>
      <c r="E118" s="187" t="str">
        <f t="shared" ca="1" si="82"/>
        <v/>
      </c>
      <c r="F118" s="187" t="str">
        <f t="shared" ca="1" si="82"/>
        <v/>
      </c>
      <c r="G118" s="187" t="str">
        <f t="shared" ca="1" si="82"/>
        <v/>
      </c>
      <c r="H118" s="187" t="str">
        <f t="shared" ca="1" si="82"/>
        <v/>
      </c>
      <c r="I118" s="187" t="str">
        <f t="shared" ca="1" si="82"/>
        <v/>
      </c>
      <c r="J118" s="187" t="str">
        <f t="shared" ca="1" si="82"/>
        <v/>
      </c>
      <c r="K118" s="187" t="str">
        <f t="shared" ca="1" si="82"/>
        <v/>
      </c>
      <c r="L118" s="187" t="str">
        <f t="shared" ca="1" si="82"/>
        <v/>
      </c>
      <c r="M118" s="187" t="str">
        <f t="shared" ca="1" si="82"/>
        <v/>
      </c>
      <c r="N118" s="187" t="str">
        <f t="shared" ca="1" si="82"/>
        <v/>
      </c>
      <c r="O118" s="187" t="str">
        <f t="shared" ca="1" si="82"/>
        <v/>
      </c>
      <c r="P118" s="188" t="str">
        <f t="shared" ca="1" si="83"/>
        <v/>
      </c>
      <c r="Q118" s="188" t="str">
        <f t="shared" ca="1" si="83"/>
        <v/>
      </c>
      <c r="R118" s="188" t="str">
        <f t="shared" ca="1" si="83"/>
        <v/>
      </c>
      <c r="S118" s="188" t="str">
        <f t="shared" ca="1" si="83"/>
        <v/>
      </c>
      <c r="T118" s="188" t="str">
        <f t="shared" ca="1" si="83"/>
        <v/>
      </c>
      <c r="U118" s="188" t="str">
        <f t="shared" ca="1" si="83"/>
        <v/>
      </c>
      <c r="V118" s="188" t="str">
        <f t="shared" ca="1" si="83"/>
        <v/>
      </c>
      <c r="W118" s="188" t="str">
        <f t="shared" ca="1" si="83"/>
        <v/>
      </c>
      <c r="X118" s="188" t="str">
        <f t="shared" ca="1" si="83"/>
        <v/>
      </c>
      <c r="Y118" s="188" t="str">
        <f t="shared" ca="1" si="83"/>
        <v/>
      </c>
      <c r="Z118" s="188" t="str">
        <f t="shared" ca="1" si="83"/>
        <v/>
      </c>
      <c r="AA118" s="188" t="str">
        <f t="shared" ca="1" si="83"/>
        <v/>
      </c>
      <c r="AB118" s="188" t="str">
        <f t="shared" ca="1" si="83"/>
        <v/>
      </c>
      <c r="AC118" s="188" t="str">
        <f t="shared" ca="1" si="83"/>
        <v/>
      </c>
      <c r="AD118" s="188" t="str">
        <f t="shared" ca="1" si="83"/>
        <v/>
      </c>
      <c r="AE118" s="189" t="str">
        <f t="shared" ca="1" si="84"/>
        <v/>
      </c>
      <c r="AF118" s="189" t="str">
        <f t="shared" ca="1" si="84"/>
        <v/>
      </c>
      <c r="AG118" s="189" t="str">
        <f t="shared" ca="1" si="84"/>
        <v/>
      </c>
      <c r="AH118" s="189" t="str">
        <f t="shared" ca="1" si="84"/>
        <v/>
      </c>
      <c r="AI118" s="189" t="str">
        <f t="shared" ca="1" si="84"/>
        <v/>
      </c>
      <c r="AJ118" s="189" t="str">
        <f t="shared" ca="1" si="84"/>
        <v/>
      </c>
      <c r="AK118" s="189" t="str">
        <f t="shared" ca="1" si="84"/>
        <v/>
      </c>
      <c r="AL118" s="189" t="str">
        <f t="shared" ca="1" si="84"/>
        <v/>
      </c>
      <c r="AM118" s="189" t="str">
        <f t="shared" ca="1" si="84"/>
        <v/>
      </c>
      <c r="AN118" s="189" t="str">
        <f t="shared" ca="1" si="84"/>
        <v/>
      </c>
      <c r="AO118" s="189" t="str">
        <f t="shared" ca="1" si="84"/>
        <v/>
      </c>
      <c r="AP118" s="189" t="str">
        <f t="shared" ca="1" si="84"/>
        <v/>
      </c>
      <c r="AQ118" s="189" t="str">
        <f t="shared" ca="1" si="84"/>
        <v/>
      </c>
      <c r="AR118" s="189" t="str">
        <f t="shared" ca="1" si="84"/>
        <v/>
      </c>
      <c r="AS118" s="189" t="str">
        <f t="shared" ca="1" si="84"/>
        <v/>
      </c>
      <c r="AT118" s="190" t="str">
        <f t="shared" ca="1" si="85"/>
        <v/>
      </c>
      <c r="AU118" s="190" t="str">
        <f t="shared" ca="1" si="85"/>
        <v/>
      </c>
      <c r="AV118" s="190" t="str">
        <f t="shared" ca="1" si="85"/>
        <v/>
      </c>
      <c r="AW118" s="190" t="str">
        <f t="shared" ca="1" si="85"/>
        <v/>
      </c>
      <c r="AX118" s="190" t="str">
        <f t="shared" ca="1" si="85"/>
        <v/>
      </c>
      <c r="AY118" s="190" t="str">
        <f t="shared" ca="1" si="85"/>
        <v/>
      </c>
      <c r="AZ118" s="190" t="str">
        <f t="shared" ca="1" si="85"/>
        <v/>
      </c>
      <c r="BA118" s="190" t="str">
        <f t="shared" ca="1" si="85"/>
        <v/>
      </c>
      <c r="BB118" s="190" t="str">
        <f t="shared" ca="1" si="85"/>
        <v/>
      </c>
      <c r="BC118" s="190" t="str">
        <f t="shared" ca="1" si="85"/>
        <v/>
      </c>
      <c r="BD118" s="190" t="str">
        <f t="shared" ca="1" si="85"/>
        <v/>
      </c>
      <c r="BE118" s="190" t="str">
        <f t="shared" ca="1" si="85"/>
        <v/>
      </c>
      <c r="BF118" s="190" t="str">
        <f t="shared" ca="1" si="85"/>
        <v/>
      </c>
      <c r="BG118" s="190" t="str">
        <f t="shared" ca="1" si="85"/>
        <v/>
      </c>
      <c r="BH118" s="190" t="str">
        <f t="shared" ca="1" si="85"/>
        <v/>
      </c>
      <c r="BJ118" s="206">
        <v>19</v>
      </c>
      <c r="BK118" s="197">
        <f>Personnel!D39</f>
        <v>0</v>
      </c>
      <c r="BL118" s="198">
        <f>Personnel!E39</f>
        <v>0</v>
      </c>
      <c r="BM118" s="482" cm="1">
        <f t="array" aca="1" ref="BM118" ca="1">SUM(SUMIF($AT$99:$BH$99,{"para";"pré"},AT118:BH118))</f>
        <v>0</v>
      </c>
      <c r="BN118" s="214" t="str">
        <f t="shared" ca="1" si="79"/>
        <v/>
      </c>
      <c r="BO118" s="199" t="str">
        <f t="shared" ca="1" si="65"/>
        <v/>
      </c>
      <c r="BP118" s="199" t="str">
        <f t="shared" ca="1" si="66"/>
        <v/>
      </c>
      <c r="BQ118" s="199" t="str">
        <f t="shared" ca="1" si="67"/>
        <v/>
      </c>
      <c r="BR118" s="199" t="str">
        <f t="shared" ca="1" si="68"/>
        <v/>
      </c>
      <c r="BS118" s="199" t="str">
        <f t="shared" ca="1" si="69"/>
        <v/>
      </c>
      <c r="BT118" s="199" t="str">
        <f t="shared" ca="1" si="70"/>
        <v/>
      </c>
      <c r="BU118" s="199" t="str">
        <f t="shared" ca="1" si="71"/>
        <v/>
      </c>
      <c r="BV118" s="199" t="str">
        <f t="shared" ca="1" si="72"/>
        <v/>
      </c>
      <c r="BW118" s="199" t="str">
        <f t="shared" ca="1" si="73"/>
        <v/>
      </c>
      <c r="BX118" s="199" t="str">
        <f t="shared" ca="1" si="74"/>
        <v/>
      </c>
      <c r="BY118" s="199" t="str">
        <f t="shared" ca="1" si="75"/>
        <v/>
      </c>
      <c r="BZ118" s="199" t="str">
        <f t="shared" ca="1" si="76"/>
        <v/>
      </c>
      <c r="CA118" s="199" t="str">
        <f t="shared" ca="1" si="77"/>
        <v/>
      </c>
      <c r="CB118" s="215" t="str">
        <f t="shared" ca="1" si="78"/>
        <v/>
      </c>
      <c r="CC118" s="879">
        <f t="shared" ca="1" si="81"/>
        <v>0</v>
      </c>
      <c r="CD118" s="751" t="str">
        <f t="shared" ca="1" si="80"/>
        <v/>
      </c>
      <c r="CE118" s="882" t="str">
        <f ca="1">IF(OR(CD118=0,CD118=""),IF(AND(BN118="",BO118="",BP118="",BQ118="",BR118="",BS118="",BT118="",BU118="",BV118="",BW118="",BX118="",BY118="",BZ118="",CA118="",CB118=""),"",Donnees!$C$6),IF(OR(CD118&lt;Donnees!$A$60,CD118="0%"),Donnees!$C$6,Donnees!$C$4))</f>
        <v/>
      </c>
      <c r="CF118" s="473"/>
      <c r="CG118" s="533" t="str">
        <f ca="1">IF(CE118=Donnees!$C$6,Donnees!$B$52,"")</f>
        <v/>
      </c>
      <c r="CH118" s="194"/>
      <c r="CJ118" s="104"/>
    </row>
    <row r="119" spans="1:94" ht="18.75" customHeight="1" thickBot="1" x14ac:dyDescent="0.25">
      <c r="A119" s="187" t="str">
        <f t="shared" ca="1" si="86"/>
        <v/>
      </c>
      <c r="B119" s="187" t="str">
        <f t="shared" ca="1" si="82"/>
        <v/>
      </c>
      <c r="C119" s="187" t="str">
        <f t="shared" ca="1" si="82"/>
        <v/>
      </c>
      <c r="D119" s="187" t="str">
        <f t="shared" ca="1" si="82"/>
        <v/>
      </c>
      <c r="E119" s="187" t="str">
        <f t="shared" ca="1" si="82"/>
        <v/>
      </c>
      <c r="F119" s="187" t="str">
        <f t="shared" ca="1" si="82"/>
        <v/>
      </c>
      <c r="G119" s="187" t="str">
        <f t="shared" ca="1" si="82"/>
        <v/>
      </c>
      <c r="H119" s="187" t="str">
        <f t="shared" ca="1" si="82"/>
        <v/>
      </c>
      <c r="I119" s="187" t="str">
        <f t="shared" ca="1" si="82"/>
        <v/>
      </c>
      <c r="J119" s="187" t="str">
        <f t="shared" ca="1" si="82"/>
        <v/>
      </c>
      <c r="K119" s="187" t="str">
        <f t="shared" ca="1" si="82"/>
        <v/>
      </c>
      <c r="L119" s="187" t="str">
        <f t="shared" ca="1" si="82"/>
        <v/>
      </c>
      <c r="M119" s="187" t="str">
        <f t="shared" ca="1" si="82"/>
        <v/>
      </c>
      <c r="N119" s="187" t="str">
        <f t="shared" ca="1" si="82"/>
        <v/>
      </c>
      <c r="O119" s="187" t="str">
        <f t="shared" ca="1" si="82"/>
        <v/>
      </c>
      <c r="P119" s="188" t="str">
        <f t="shared" ca="1" si="83"/>
        <v/>
      </c>
      <c r="Q119" s="188" t="str">
        <f t="shared" ca="1" si="83"/>
        <v/>
      </c>
      <c r="R119" s="188" t="str">
        <f t="shared" ca="1" si="83"/>
        <v/>
      </c>
      <c r="S119" s="188" t="str">
        <f t="shared" ca="1" si="83"/>
        <v/>
      </c>
      <c r="T119" s="188" t="str">
        <f t="shared" ca="1" si="83"/>
        <v/>
      </c>
      <c r="U119" s="188" t="str">
        <f t="shared" ca="1" si="83"/>
        <v/>
      </c>
      <c r="V119" s="188" t="str">
        <f t="shared" ca="1" si="83"/>
        <v/>
      </c>
      <c r="W119" s="188" t="str">
        <f t="shared" ca="1" si="83"/>
        <v/>
      </c>
      <c r="X119" s="188" t="str">
        <f t="shared" ca="1" si="83"/>
        <v/>
      </c>
      <c r="Y119" s="188" t="str">
        <f t="shared" ca="1" si="83"/>
        <v/>
      </c>
      <c r="Z119" s="188" t="str">
        <f t="shared" ca="1" si="83"/>
        <v/>
      </c>
      <c r="AA119" s="188" t="str">
        <f t="shared" ca="1" si="83"/>
        <v/>
      </c>
      <c r="AB119" s="188" t="str">
        <f t="shared" ca="1" si="83"/>
        <v/>
      </c>
      <c r="AC119" s="188" t="str">
        <f t="shared" ca="1" si="83"/>
        <v/>
      </c>
      <c r="AD119" s="188" t="str">
        <f t="shared" ca="1" si="83"/>
        <v/>
      </c>
      <c r="AE119" s="189" t="str">
        <f t="shared" ca="1" si="84"/>
        <v/>
      </c>
      <c r="AF119" s="189" t="str">
        <f t="shared" ca="1" si="84"/>
        <v/>
      </c>
      <c r="AG119" s="189" t="str">
        <f t="shared" ca="1" si="84"/>
        <v/>
      </c>
      <c r="AH119" s="189" t="str">
        <f t="shared" ca="1" si="84"/>
        <v/>
      </c>
      <c r="AI119" s="189" t="str">
        <f t="shared" ca="1" si="84"/>
        <v/>
      </c>
      <c r="AJ119" s="189" t="str">
        <f t="shared" ca="1" si="84"/>
        <v/>
      </c>
      <c r="AK119" s="189" t="str">
        <f t="shared" ca="1" si="84"/>
        <v/>
      </c>
      <c r="AL119" s="189" t="str">
        <f t="shared" ca="1" si="84"/>
        <v/>
      </c>
      <c r="AM119" s="189" t="str">
        <f t="shared" ca="1" si="84"/>
        <v/>
      </c>
      <c r="AN119" s="189" t="str">
        <f t="shared" ca="1" si="84"/>
        <v/>
      </c>
      <c r="AO119" s="189" t="str">
        <f t="shared" ca="1" si="84"/>
        <v/>
      </c>
      <c r="AP119" s="189" t="str">
        <f t="shared" ca="1" si="84"/>
        <v/>
      </c>
      <c r="AQ119" s="189" t="str">
        <f t="shared" ca="1" si="84"/>
        <v/>
      </c>
      <c r="AR119" s="189" t="str">
        <f t="shared" ca="1" si="84"/>
        <v/>
      </c>
      <c r="AS119" s="189" t="str">
        <f t="shared" ca="1" si="84"/>
        <v/>
      </c>
      <c r="AT119" s="190" t="str">
        <f t="shared" ca="1" si="85"/>
        <v/>
      </c>
      <c r="AU119" s="190" t="str">
        <f t="shared" ca="1" si="85"/>
        <v/>
      </c>
      <c r="AV119" s="190" t="str">
        <f t="shared" ca="1" si="85"/>
        <v/>
      </c>
      <c r="AW119" s="190" t="str">
        <f t="shared" ca="1" si="85"/>
        <v/>
      </c>
      <c r="AX119" s="190" t="str">
        <f t="shared" ca="1" si="85"/>
        <v/>
      </c>
      <c r="AY119" s="190" t="str">
        <f t="shared" ca="1" si="85"/>
        <v/>
      </c>
      <c r="AZ119" s="190" t="str">
        <f t="shared" ca="1" si="85"/>
        <v/>
      </c>
      <c r="BA119" s="190" t="str">
        <f t="shared" ca="1" si="85"/>
        <v/>
      </c>
      <c r="BB119" s="190" t="str">
        <f t="shared" ca="1" si="85"/>
        <v/>
      </c>
      <c r="BC119" s="190" t="str">
        <f t="shared" ca="1" si="85"/>
        <v/>
      </c>
      <c r="BD119" s="190" t="str">
        <f t="shared" ca="1" si="85"/>
        <v/>
      </c>
      <c r="BE119" s="190" t="str">
        <f t="shared" ca="1" si="85"/>
        <v/>
      </c>
      <c r="BF119" s="190" t="str">
        <f t="shared" ca="1" si="85"/>
        <v/>
      </c>
      <c r="BG119" s="190" t="str">
        <f t="shared" ca="1" si="85"/>
        <v/>
      </c>
      <c r="BH119" s="190" t="str">
        <f t="shared" ca="1" si="85"/>
        <v/>
      </c>
      <c r="BJ119" s="490">
        <v>20</v>
      </c>
      <c r="BK119" s="491">
        <f>Personnel!D40</f>
        <v>0</v>
      </c>
      <c r="BL119" s="492">
        <f>Personnel!E40</f>
        <v>0</v>
      </c>
      <c r="BM119" s="499" cm="1">
        <f t="array" aca="1" ref="BM119" ca="1">SUM(SUMIF($AT$99:$BH$99,{"para";"pré"},AT119:BH119))</f>
        <v>0</v>
      </c>
      <c r="BN119" s="216" t="str">
        <f t="shared" ca="1" si="79"/>
        <v/>
      </c>
      <c r="BO119" s="217" t="str">
        <f t="shared" ca="1" si="65"/>
        <v/>
      </c>
      <c r="BP119" s="217" t="str">
        <f t="shared" ca="1" si="66"/>
        <v/>
      </c>
      <c r="BQ119" s="217" t="str">
        <f t="shared" ca="1" si="67"/>
        <v/>
      </c>
      <c r="BR119" s="217" t="str">
        <f t="shared" ca="1" si="68"/>
        <v/>
      </c>
      <c r="BS119" s="217" t="str">
        <f t="shared" ca="1" si="69"/>
        <v/>
      </c>
      <c r="BT119" s="217" t="str">
        <f t="shared" ca="1" si="70"/>
        <v/>
      </c>
      <c r="BU119" s="217" t="str">
        <f t="shared" ca="1" si="71"/>
        <v/>
      </c>
      <c r="BV119" s="217" t="str">
        <f t="shared" ca="1" si="72"/>
        <v/>
      </c>
      <c r="BW119" s="217" t="str">
        <f t="shared" ca="1" si="73"/>
        <v/>
      </c>
      <c r="BX119" s="217" t="str">
        <f t="shared" ca="1" si="74"/>
        <v/>
      </c>
      <c r="BY119" s="217" t="str">
        <f t="shared" ca="1" si="75"/>
        <v/>
      </c>
      <c r="BZ119" s="217" t="str">
        <f t="shared" ca="1" si="76"/>
        <v/>
      </c>
      <c r="CA119" s="217" t="str">
        <f t="shared" ca="1" si="77"/>
        <v/>
      </c>
      <c r="CB119" s="219" t="str">
        <f t="shared" ca="1" si="78"/>
        <v/>
      </c>
      <c r="CC119" s="881">
        <f t="shared" ca="1" si="81"/>
        <v>0</v>
      </c>
      <c r="CD119" s="753" t="str">
        <f t="shared" ca="1" si="80"/>
        <v/>
      </c>
      <c r="CE119" s="884" t="str">
        <f ca="1">IF(OR(CD119=0,CD119=""),IF(AND(BN119="",BO119="",BP119="",BQ119="",BR119="",BS119="",BT119="",BU119="",BV119="",BW119="",BX119="",BY119="",BZ119="",CA119="",CB119=""),"",Donnees!$C$6),IF(OR(CD119&lt;Donnees!$A$60,CD119="0%"),Donnees!$C$6,Donnees!$C$4))</f>
        <v/>
      </c>
      <c r="CF119" s="473"/>
      <c r="CG119" s="533" t="str">
        <f ca="1">IF(CE119=Donnees!$C$6,Donnees!$B$52,"")</f>
        <v/>
      </c>
      <c r="CH119" s="194"/>
      <c r="CJ119" s="104"/>
    </row>
    <row r="120" spans="1:94" ht="18.75" customHeight="1" x14ac:dyDescent="0.2">
      <c r="A120" s="187" t="str">
        <f t="shared" ref="A120:A129" ca="1" si="87">IF(ISERROR(VLOOKUP($BK120,INDIRECT("'"&amp;A$40&amp;"'!$P$34:$AT$53"),$A$38,FALSE)),"",VLOOKUP($BK120,INDIRECT("'"&amp;A$40&amp;"'!$P$34:$AT$53"),$A$38,FALSE))</f>
        <v/>
      </c>
      <c r="B120" s="187" t="str">
        <f t="shared" ca="1" si="82"/>
        <v/>
      </c>
      <c r="C120" s="187" t="str">
        <f t="shared" ca="1" si="82"/>
        <v/>
      </c>
      <c r="D120" s="187" t="str">
        <f t="shared" ca="1" si="82"/>
        <v/>
      </c>
      <c r="E120" s="187" t="str">
        <f t="shared" ca="1" si="82"/>
        <v/>
      </c>
      <c r="F120" s="187" t="str">
        <f t="shared" ca="1" si="82"/>
        <v/>
      </c>
      <c r="G120" s="187" t="str">
        <f t="shared" ca="1" si="82"/>
        <v/>
      </c>
      <c r="H120" s="187" t="str">
        <f t="shared" ca="1" si="82"/>
        <v/>
      </c>
      <c r="I120" s="187" t="str">
        <f t="shared" ca="1" si="82"/>
        <v/>
      </c>
      <c r="J120" s="187" t="str">
        <f t="shared" ca="1" si="82"/>
        <v/>
      </c>
      <c r="K120" s="187" t="str">
        <f t="shared" ca="1" si="82"/>
        <v/>
      </c>
      <c r="L120" s="187" t="str">
        <f t="shared" ca="1" si="82"/>
        <v/>
      </c>
      <c r="M120" s="187" t="str">
        <f t="shared" ca="1" si="82"/>
        <v/>
      </c>
      <c r="N120" s="187" t="str">
        <f t="shared" ca="1" si="82"/>
        <v/>
      </c>
      <c r="O120" s="187" t="str">
        <f t="shared" ca="1" si="82"/>
        <v/>
      </c>
      <c r="P120" s="188" t="str">
        <f t="shared" ca="1" si="83"/>
        <v/>
      </c>
      <c r="Q120" s="188" t="str">
        <f t="shared" ca="1" si="83"/>
        <v/>
      </c>
      <c r="R120" s="188" t="str">
        <f t="shared" ca="1" si="83"/>
        <v/>
      </c>
      <c r="S120" s="188" t="str">
        <f t="shared" ca="1" si="83"/>
        <v/>
      </c>
      <c r="T120" s="188" t="str">
        <f t="shared" ca="1" si="83"/>
        <v/>
      </c>
      <c r="U120" s="188" t="str">
        <f t="shared" ca="1" si="83"/>
        <v/>
      </c>
      <c r="V120" s="188" t="str">
        <f t="shared" ca="1" si="83"/>
        <v/>
      </c>
      <c r="W120" s="188" t="str">
        <f t="shared" ca="1" si="83"/>
        <v/>
      </c>
      <c r="X120" s="188" t="str">
        <f t="shared" ca="1" si="83"/>
        <v/>
      </c>
      <c r="Y120" s="188" t="str">
        <f t="shared" ca="1" si="83"/>
        <v/>
      </c>
      <c r="Z120" s="188" t="str">
        <f t="shared" ca="1" si="83"/>
        <v/>
      </c>
      <c r="AA120" s="188" t="str">
        <f t="shared" ca="1" si="83"/>
        <v/>
      </c>
      <c r="AB120" s="188" t="str">
        <f t="shared" ca="1" si="83"/>
        <v/>
      </c>
      <c r="AC120" s="188" t="str">
        <f t="shared" ca="1" si="83"/>
        <v/>
      </c>
      <c r="AD120" s="188" t="str">
        <f t="shared" ca="1" si="83"/>
        <v/>
      </c>
      <c r="AE120" s="189" t="str">
        <f t="shared" ca="1" si="84"/>
        <v/>
      </c>
      <c r="AF120" s="189" t="str">
        <f t="shared" ca="1" si="84"/>
        <v/>
      </c>
      <c r="AG120" s="189" t="str">
        <f t="shared" ca="1" si="84"/>
        <v/>
      </c>
      <c r="AH120" s="189" t="str">
        <f t="shared" ca="1" si="84"/>
        <v/>
      </c>
      <c r="AI120" s="189" t="str">
        <f t="shared" ca="1" si="84"/>
        <v/>
      </c>
      <c r="AJ120" s="189" t="str">
        <f t="shared" ca="1" si="84"/>
        <v/>
      </c>
      <c r="AK120" s="189" t="str">
        <f t="shared" ca="1" si="84"/>
        <v/>
      </c>
      <c r="AL120" s="189" t="str">
        <f t="shared" ca="1" si="84"/>
        <v/>
      </c>
      <c r="AM120" s="189" t="str">
        <f t="shared" ca="1" si="84"/>
        <v/>
      </c>
      <c r="AN120" s="189" t="str">
        <f t="shared" ca="1" si="84"/>
        <v/>
      </c>
      <c r="AO120" s="189" t="str">
        <f t="shared" ca="1" si="84"/>
        <v/>
      </c>
      <c r="AP120" s="189" t="str">
        <f t="shared" ca="1" si="84"/>
        <v/>
      </c>
      <c r="AQ120" s="189" t="str">
        <f t="shared" ca="1" si="84"/>
        <v/>
      </c>
      <c r="AR120" s="189" t="str">
        <f t="shared" ca="1" si="84"/>
        <v/>
      </c>
      <c r="AS120" s="189" t="str">
        <f t="shared" ca="1" si="84"/>
        <v/>
      </c>
      <c r="AT120" s="190" t="str">
        <f t="shared" ca="1" si="85"/>
        <v/>
      </c>
      <c r="AU120" s="190" t="str">
        <f t="shared" ca="1" si="85"/>
        <v/>
      </c>
      <c r="AV120" s="190" t="str">
        <f t="shared" ca="1" si="85"/>
        <v/>
      </c>
      <c r="AW120" s="190" t="str">
        <f t="shared" ca="1" si="85"/>
        <v/>
      </c>
      <c r="AX120" s="190" t="str">
        <f t="shared" ca="1" si="85"/>
        <v/>
      </c>
      <c r="AY120" s="190" t="str">
        <f t="shared" ca="1" si="85"/>
        <v/>
      </c>
      <c r="AZ120" s="190" t="str">
        <f t="shared" ca="1" si="85"/>
        <v/>
      </c>
      <c r="BA120" s="190" t="str">
        <f t="shared" ca="1" si="85"/>
        <v/>
      </c>
      <c r="BB120" s="190" t="str">
        <f t="shared" ca="1" si="85"/>
        <v/>
      </c>
      <c r="BC120" s="190" t="str">
        <f t="shared" ca="1" si="85"/>
        <v/>
      </c>
      <c r="BD120" s="190" t="str">
        <f t="shared" ca="1" si="85"/>
        <v/>
      </c>
      <c r="BE120" s="190" t="str">
        <f t="shared" ca="1" si="85"/>
        <v/>
      </c>
      <c r="BF120" s="190" t="str">
        <f t="shared" ca="1" si="85"/>
        <v/>
      </c>
      <c r="BG120" s="190" t="str">
        <f t="shared" ca="1" si="85"/>
        <v/>
      </c>
      <c r="BH120" s="190" t="str">
        <f t="shared" ca="1" si="85"/>
        <v/>
      </c>
      <c r="BJ120" s="202">
        <v>21</v>
      </c>
      <c r="BK120" s="203">
        <f>Personnel!D41</f>
        <v>0</v>
      </c>
      <c r="BL120" s="204">
        <f>Personnel!E41</f>
        <v>0</v>
      </c>
      <c r="BM120" s="501" cm="1">
        <f t="array" aca="1" ref="BM120" ca="1">SUM(SUMIF($AT$99:$BH$99,{"para";"pré"},AT120:BH120))</f>
        <v>0</v>
      </c>
      <c r="BN120" s="212" t="str">
        <f t="shared" ca="1" si="79"/>
        <v/>
      </c>
      <c r="BO120" s="477" t="str">
        <f t="shared" ca="1" si="65"/>
        <v/>
      </c>
      <c r="BP120" s="477" t="str">
        <f t="shared" ca="1" si="66"/>
        <v/>
      </c>
      <c r="BQ120" s="477" t="str">
        <f t="shared" ca="1" si="67"/>
        <v/>
      </c>
      <c r="BR120" s="477" t="str">
        <f t="shared" ca="1" si="68"/>
        <v/>
      </c>
      <c r="BS120" s="477" t="str">
        <f t="shared" ca="1" si="69"/>
        <v/>
      </c>
      <c r="BT120" s="477" t="str">
        <f t="shared" ca="1" si="70"/>
        <v/>
      </c>
      <c r="BU120" s="477" t="str">
        <f t="shared" ca="1" si="71"/>
        <v/>
      </c>
      <c r="BV120" s="477" t="str">
        <f t="shared" ca="1" si="72"/>
        <v/>
      </c>
      <c r="BW120" s="477" t="str">
        <f t="shared" ca="1" si="73"/>
        <v/>
      </c>
      <c r="BX120" s="477" t="str">
        <f t="shared" ca="1" si="74"/>
        <v/>
      </c>
      <c r="BY120" s="477" t="str">
        <f t="shared" ca="1" si="75"/>
        <v/>
      </c>
      <c r="BZ120" s="477" t="str">
        <f t="shared" ca="1" si="76"/>
        <v/>
      </c>
      <c r="CA120" s="477" t="str">
        <f t="shared" ca="1" si="77"/>
        <v/>
      </c>
      <c r="CB120" s="213" t="str">
        <f t="shared" ca="1" si="78"/>
        <v/>
      </c>
      <c r="CC120" s="878">
        <f t="shared" ca="1" si="81"/>
        <v>0</v>
      </c>
      <c r="CD120" s="750" t="str">
        <f t="shared" ca="1" si="80"/>
        <v/>
      </c>
      <c r="CE120" s="883" t="str">
        <f ca="1">IF(OR(CD120=0,CD120=""),IF(AND(BN120="",BO120="",BP120="",BQ120="",BR120="",BS120="",BT120="",BU120="",BV120="",BW120="",BX120="",BY120="",BZ120="",CA120="",CB120=""),"",Donnees!$C$6),IF(OR(CD120&lt;Donnees!$A$60,CD120="0%"),Donnees!$C$6,Donnees!$C$4))</f>
        <v/>
      </c>
      <c r="CF120" s="473"/>
      <c r="CG120" s="533" t="str">
        <f ca="1">IF(CE120=Donnees!$C$6,Donnees!$B$52,"")</f>
        <v/>
      </c>
      <c r="CH120" s="194"/>
      <c r="CJ120" s="104"/>
    </row>
    <row r="121" spans="1:94" ht="18.75" customHeight="1" x14ac:dyDescent="0.2">
      <c r="A121" s="187" t="str">
        <f t="shared" ca="1" si="87"/>
        <v/>
      </c>
      <c r="B121" s="187" t="str">
        <f t="shared" ca="1" si="82"/>
        <v/>
      </c>
      <c r="C121" s="187" t="str">
        <f t="shared" ca="1" si="82"/>
        <v/>
      </c>
      <c r="D121" s="187" t="str">
        <f t="shared" ca="1" si="82"/>
        <v/>
      </c>
      <c r="E121" s="187" t="str">
        <f t="shared" ca="1" si="82"/>
        <v/>
      </c>
      <c r="F121" s="187" t="str">
        <f t="shared" ca="1" si="82"/>
        <v/>
      </c>
      <c r="G121" s="187" t="str">
        <f t="shared" ca="1" si="82"/>
        <v/>
      </c>
      <c r="H121" s="187" t="str">
        <f t="shared" ca="1" si="82"/>
        <v/>
      </c>
      <c r="I121" s="187" t="str">
        <f t="shared" ca="1" si="82"/>
        <v/>
      </c>
      <c r="J121" s="187" t="str">
        <f t="shared" ca="1" si="82"/>
        <v/>
      </c>
      <c r="K121" s="187" t="str">
        <f t="shared" ca="1" si="82"/>
        <v/>
      </c>
      <c r="L121" s="187" t="str">
        <f t="shared" ca="1" si="82"/>
        <v/>
      </c>
      <c r="M121" s="187" t="str">
        <f t="shared" ca="1" si="82"/>
        <v/>
      </c>
      <c r="N121" s="187" t="str">
        <f t="shared" ca="1" si="82"/>
        <v/>
      </c>
      <c r="O121" s="187" t="str">
        <f t="shared" ca="1" si="82"/>
        <v/>
      </c>
      <c r="P121" s="188" t="str">
        <f t="shared" ca="1" si="83"/>
        <v/>
      </c>
      <c r="Q121" s="188" t="str">
        <f t="shared" ca="1" si="83"/>
        <v/>
      </c>
      <c r="R121" s="188" t="str">
        <f t="shared" ca="1" si="83"/>
        <v/>
      </c>
      <c r="S121" s="188" t="str">
        <f t="shared" ca="1" si="83"/>
        <v/>
      </c>
      <c r="T121" s="188" t="str">
        <f t="shared" ca="1" si="83"/>
        <v/>
      </c>
      <c r="U121" s="188" t="str">
        <f t="shared" ca="1" si="83"/>
        <v/>
      </c>
      <c r="V121" s="188" t="str">
        <f t="shared" ca="1" si="83"/>
        <v/>
      </c>
      <c r="W121" s="188" t="str">
        <f t="shared" ca="1" si="83"/>
        <v/>
      </c>
      <c r="X121" s="188" t="str">
        <f t="shared" ca="1" si="83"/>
        <v/>
      </c>
      <c r="Y121" s="188" t="str">
        <f t="shared" ca="1" si="83"/>
        <v/>
      </c>
      <c r="Z121" s="188" t="str">
        <f t="shared" ca="1" si="83"/>
        <v/>
      </c>
      <c r="AA121" s="188" t="str">
        <f t="shared" ca="1" si="83"/>
        <v/>
      </c>
      <c r="AB121" s="188" t="str">
        <f t="shared" ca="1" si="83"/>
        <v/>
      </c>
      <c r="AC121" s="188" t="str">
        <f t="shared" ca="1" si="83"/>
        <v/>
      </c>
      <c r="AD121" s="188" t="str">
        <f t="shared" ca="1" si="83"/>
        <v/>
      </c>
      <c r="AE121" s="189" t="str">
        <f t="shared" ca="1" si="84"/>
        <v/>
      </c>
      <c r="AF121" s="189" t="str">
        <f t="shared" ca="1" si="84"/>
        <v/>
      </c>
      <c r="AG121" s="189" t="str">
        <f t="shared" ca="1" si="84"/>
        <v/>
      </c>
      <c r="AH121" s="189" t="str">
        <f t="shared" ca="1" si="84"/>
        <v/>
      </c>
      <c r="AI121" s="189" t="str">
        <f t="shared" ca="1" si="84"/>
        <v/>
      </c>
      <c r="AJ121" s="189" t="str">
        <f t="shared" ca="1" si="84"/>
        <v/>
      </c>
      <c r="AK121" s="189" t="str">
        <f t="shared" ca="1" si="84"/>
        <v/>
      </c>
      <c r="AL121" s="189" t="str">
        <f t="shared" ca="1" si="84"/>
        <v/>
      </c>
      <c r="AM121" s="189" t="str">
        <f t="shared" ca="1" si="84"/>
        <v/>
      </c>
      <c r="AN121" s="189" t="str">
        <f t="shared" ca="1" si="84"/>
        <v/>
      </c>
      <c r="AO121" s="189" t="str">
        <f t="shared" ca="1" si="84"/>
        <v/>
      </c>
      <c r="AP121" s="189" t="str">
        <f t="shared" ca="1" si="84"/>
        <v/>
      </c>
      <c r="AQ121" s="189" t="str">
        <f t="shared" ca="1" si="84"/>
        <v/>
      </c>
      <c r="AR121" s="189" t="str">
        <f t="shared" ca="1" si="84"/>
        <v/>
      </c>
      <c r="AS121" s="189" t="str">
        <f t="shared" ca="1" si="84"/>
        <v/>
      </c>
      <c r="AT121" s="190" t="str">
        <f t="shared" ca="1" si="85"/>
        <v/>
      </c>
      <c r="AU121" s="190" t="str">
        <f t="shared" ca="1" si="85"/>
        <v/>
      </c>
      <c r="AV121" s="190" t="str">
        <f t="shared" ca="1" si="85"/>
        <v/>
      </c>
      <c r="AW121" s="190" t="str">
        <f t="shared" ca="1" si="85"/>
        <v/>
      </c>
      <c r="AX121" s="190" t="str">
        <f t="shared" ca="1" si="85"/>
        <v/>
      </c>
      <c r="AY121" s="190" t="str">
        <f t="shared" ca="1" si="85"/>
        <v/>
      </c>
      <c r="AZ121" s="190" t="str">
        <f t="shared" ca="1" si="85"/>
        <v/>
      </c>
      <c r="BA121" s="190" t="str">
        <f t="shared" ca="1" si="85"/>
        <v/>
      </c>
      <c r="BB121" s="190" t="str">
        <f t="shared" ca="1" si="85"/>
        <v/>
      </c>
      <c r="BC121" s="190" t="str">
        <f t="shared" ca="1" si="85"/>
        <v/>
      </c>
      <c r="BD121" s="190" t="str">
        <f t="shared" ca="1" si="85"/>
        <v/>
      </c>
      <c r="BE121" s="190" t="str">
        <f t="shared" ca="1" si="85"/>
        <v/>
      </c>
      <c r="BF121" s="190" t="str">
        <f t="shared" ca="1" si="85"/>
        <v/>
      </c>
      <c r="BG121" s="190" t="str">
        <f t="shared" ca="1" si="85"/>
        <v/>
      </c>
      <c r="BH121" s="190" t="str">
        <f t="shared" ca="1" si="85"/>
        <v/>
      </c>
      <c r="BJ121" s="206">
        <v>22</v>
      </c>
      <c r="BK121" s="197">
        <f>Personnel!D42</f>
        <v>0</v>
      </c>
      <c r="BL121" s="198">
        <f>Personnel!E42</f>
        <v>0</v>
      </c>
      <c r="BM121" s="482" cm="1">
        <f t="array" aca="1" ref="BM121" ca="1">SUM(SUMIF($AT$99:$BH$99,{"para";"pré"},AT121:BH121))</f>
        <v>0</v>
      </c>
      <c r="BN121" s="214" t="str">
        <f t="shared" ca="1" si="79"/>
        <v/>
      </c>
      <c r="BO121" s="199" t="str">
        <f t="shared" ca="1" si="65"/>
        <v/>
      </c>
      <c r="BP121" s="199" t="str">
        <f t="shared" ca="1" si="66"/>
        <v/>
      </c>
      <c r="BQ121" s="199" t="str">
        <f t="shared" ca="1" si="67"/>
        <v/>
      </c>
      <c r="BR121" s="199" t="str">
        <f t="shared" ca="1" si="68"/>
        <v/>
      </c>
      <c r="BS121" s="199" t="str">
        <f t="shared" ca="1" si="69"/>
        <v/>
      </c>
      <c r="BT121" s="199" t="str">
        <f t="shared" ca="1" si="70"/>
        <v/>
      </c>
      <c r="BU121" s="199" t="str">
        <f t="shared" ca="1" si="71"/>
        <v/>
      </c>
      <c r="BV121" s="199" t="str">
        <f t="shared" ca="1" si="72"/>
        <v/>
      </c>
      <c r="BW121" s="199" t="str">
        <f t="shared" ca="1" si="73"/>
        <v/>
      </c>
      <c r="BX121" s="199" t="str">
        <f t="shared" ca="1" si="74"/>
        <v/>
      </c>
      <c r="BY121" s="199" t="str">
        <f t="shared" ca="1" si="75"/>
        <v/>
      </c>
      <c r="BZ121" s="199" t="str">
        <f t="shared" ca="1" si="76"/>
        <v/>
      </c>
      <c r="CA121" s="199" t="str">
        <f t="shared" ca="1" si="77"/>
        <v/>
      </c>
      <c r="CB121" s="215" t="str">
        <f t="shared" ca="1" si="78"/>
        <v/>
      </c>
      <c r="CC121" s="879">
        <f t="shared" ca="1" si="81"/>
        <v>0</v>
      </c>
      <c r="CD121" s="751" t="str">
        <f t="shared" ca="1" si="80"/>
        <v/>
      </c>
      <c r="CE121" s="882" t="str">
        <f ca="1">IF(OR(CD121=0,CD121=""),IF(AND(BN121="",BO121="",BP121="",BQ121="",BR121="",BS121="",BT121="",BU121="",BV121="",BW121="",BX121="",BY121="",BZ121="",CA121="",CB121=""),"",Donnees!$C$6),IF(OR(CD121&lt;Donnees!$A$60,CD121="0%"),Donnees!$C$6,Donnees!$C$4))</f>
        <v/>
      </c>
      <c r="CF121" s="473"/>
      <c r="CG121" s="533" t="str">
        <f ca="1">IF(CE121=Donnees!$C$6,Donnees!$B$52,"")</f>
        <v/>
      </c>
      <c r="CH121" s="194"/>
      <c r="CJ121" s="104"/>
    </row>
    <row r="122" spans="1:94" ht="18.75" customHeight="1" x14ac:dyDescent="0.2">
      <c r="A122" s="187" t="str">
        <f t="shared" ca="1" si="87"/>
        <v/>
      </c>
      <c r="B122" s="187" t="str">
        <f t="shared" ca="1" si="82"/>
        <v/>
      </c>
      <c r="C122" s="187" t="str">
        <f t="shared" ca="1" si="82"/>
        <v/>
      </c>
      <c r="D122" s="187" t="str">
        <f t="shared" ca="1" si="82"/>
        <v/>
      </c>
      <c r="E122" s="187" t="str">
        <f t="shared" ca="1" si="82"/>
        <v/>
      </c>
      <c r="F122" s="187" t="str">
        <f t="shared" ca="1" si="82"/>
        <v/>
      </c>
      <c r="G122" s="187" t="str">
        <f t="shared" ca="1" si="82"/>
        <v/>
      </c>
      <c r="H122" s="187" t="str">
        <f t="shared" ca="1" si="82"/>
        <v/>
      </c>
      <c r="I122" s="187" t="str">
        <f t="shared" ca="1" si="82"/>
        <v/>
      </c>
      <c r="J122" s="187" t="str">
        <f t="shared" ca="1" si="82"/>
        <v/>
      </c>
      <c r="K122" s="187" t="str">
        <f t="shared" ca="1" si="82"/>
        <v/>
      </c>
      <c r="L122" s="187" t="str">
        <f t="shared" ca="1" si="82"/>
        <v/>
      </c>
      <c r="M122" s="187" t="str">
        <f t="shared" ca="1" si="82"/>
        <v/>
      </c>
      <c r="N122" s="187" t="str">
        <f t="shared" ca="1" si="82"/>
        <v/>
      </c>
      <c r="O122" s="187" t="str">
        <f t="shared" ca="1" si="82"/>
        <v/>
      </c>
      <c r="P122" s="188" t="str">
        <f t="shared" ca="1" si="83"/>
        <v/>
      </c>
      <c r="Q122" s="188" t="str">
        <f t="shared" ca="1" si="83"/>
        <v/>
      </c>
      <c r="R122" s="188" t="str">
        <f t="shared" ca="1" si="83"/>
        <v/>
      </c>
      <c r="S122" s="188" t="str">
        <f t="shared" ca="1" si="83"/>
        <v/>
      </c>
      <c r="T122" s="188" t="str">
        <f t="shared" ca="1" si="83"/>
        <v/>
      </c>
      <c r="U122" s="188" t="str">
        <f t="shared" ca="1" si="83"/>
        <v/>
      </c>
      <c r="V122" s="188" t="str">
        <f t="shared" ca="1" si="83"/>
        <v/>
      </c>
      <c r="W122" s="188" t="str">
        <f t="shared" ca="1" si="83"/>
        <v/>
      </c>
      <c r="X122" s="188" t="str">
        <f t="shared" ca="1" si="83"/>
        <v/>
      </c>
      <c r="Y122" s="188" t="str">
        <f t="shared" ca="1" si="83"/>
        <v/>
      </c>
      <c r="Z122" s="188" t="str">
        <f t="shared" ca="1" si="83"/>
        <v/>
      </c>
      <c r="AA122" s="188" t="str">
        <f t="shared" ca="1" si="83"/>
        <v/>
      </c>
      <c r="AB122" s="188" t="str">
        <f t="shared" ca="1" si="83"/>
        <v/>
      </c>
      <c r="AC122" s="188" t="str">
        <f t="shared" ca="1" si="83"/>
        <v/>
      </c>
      <c r="AD122" s="188" t="str">
        <f t="shared" ca="1" si="83"/>
        <v/>
      </c>
      <c r="AE122" s="189" t="str">
        <f t="shared" ca="1" si="84"/>
        <v/>
      </c>
      <c r="AF122" s="189" t="str">
        <f t="shared" ca="1" si="84"/>
        <v/>
      </c>
      <c r="AG122" s="189" t="str">
        <f t="shared" ca="1" si="84"/>
        <v/>
      </c>
      <c r="AH122" s="189" t="str">
        <f t="shared" ca="1" si="84"/>
        <v/>
      </c>
      <c r="AI122" s="189" t="str">
        <f t="shared" ca="1" si="84"/>
        <v/>
      </c>
      <c r="AJ122" s="189" t="str">
        <f t="shared" ca="1" si="84"/>
        <v/>
      </c>
      <c r="AK122" s="189" t="str">
        <f t="shared" ca="1" si="84"/>
        <v/>
      </c>
      <c r="AL122" s="189" t="str">
        <f t="shared" ca="1" si="84"/>
        <v/>
      </c>
      <c r="AM122" s="189" t="str">
        <f t="shared" ca="1" si="84"/>
        <v/>
      </c>
      <c r="AN122" s="189" t="str">
        <f t="shared" ca="1" si="84"/>
        <v/>
      </c>
      <c r="AO122" s="189" t="str">
        <f t="shared" ca="1" si="84"/>
        <v/>
      </c>
      <c r="AP122" s="189" t="str">
        <f t="shared" ca="1" si="84"/>
        <v/>
      </c>
      <c r="AQ122" s="189" t="str">
        <f t="shared" ca="1" si="84"/>
        <v/>
      </c>
      <c r="AR122" s="189" t="str">
        <f t="shared" ca="1" si="84"/>
        <v/>
      </c>
      <c r="AS122" s="189" t="str">
        <f t="shared" ca="1" si="84"/>
        <v/>
      </c>
      <c r="AT122" s="190" t="str">
        <f t="shared" ca="1" si="85"/>
        <v/>
      </c>
      <c r="AU122" s="190" t="str">
        <f t="shared" ca="1" si="85"/>
        <v/>
      </c>
      <c r="AV122" s="190" t="str">
        <f t="shared" ca="1" si="85"/>
        <v/>
      </c>
      <c r="AW122" s="190" t="str">
        <f t="shared" ca="1" si="85"/>
        <v/>
      </c>
      <c r="AX122" s="190" t="str">
        <f t="shared" ca="1" si="85"/>
        <v/>
      </c>
      <c r="AY122" s="190" t="str">
        <f t="shared" ca="1" si="85"/>
        <v/>
      </c>
      <c r="AZ122" s="190" t="str">
        <f t="shared" ca="1" si="85"/>
        <v/>
      </c>
      <c r="BA122" s="190" t="str">
        <f t="shared" ca="1" si="85"/>
        <v/>
      </c>
      <c r="BB122" s="190" t="str">
        <f t="shared" ca="1" si="85"/>
        <v/>
      </c>
      <c r="BC122" s="190" t="str">
        <f t="shared" ca="1" si="85"/>
        <v/>
      </c>
      <c r="BD122" s="190" t="str">
        <f t="shared" ca="1" si="85"/>
        <v/>
      </c>
      <c r="BE122" s="190" t="str">
        <f t="shared" ca="1" si="85"/>
        <v/>
      </c>
      <c r="BF122" s="190" t="str">
        <f t="shared" ca="1" si="85"/>
        <v/>
      </c>
      <c r="BG122" s="190" t="str">
        <f t="shared" ca="1" si="85"/>
        <v/>
      </c>
      <c r="BH122" s="190" t="str">
        <f t="shared" ca="1" si="85"/>
        <v/>
      </c>
      <c r="BJ122" s="206">
        <v>23</v>
      </c>
      <c r="BK122" s="197">
        <f>Personnel!D43</f>
        <v>0</v>
      </c>
      <c r="BL122" s="198">
        <f>Personnel!E43</f>
        <v>0</v>
      </c>
      <c r="BM122" s="482" cm="1">
        <f t="array" aca="1" ref="BM122" ca="1">SUM(SUMIF($AT$99:$BH$99,{"para";"pré"},AT122:BH122))</f>
        <v>0</v>
      </c>
      <c r="BN122" s="214" t="str">
        <f t="shared" ca="1" si="79"/>
        <v/>
      </c>
      <c r="BO122" s="199" t="str">
        <f t="shared" ca="1" si="65"/>
        <v/>
      </c>
      <c r="BP122" s="199" t="str">
        <f t="shared" ca="1" si="66"/>
        <v/>
      </c>
      <c r="BQ122" s="199" t="str">
        <f t="shared" ca="1" si="67"/>
        <v/>
      </c>
      <c r="BR122" s="199" t="str">
        <f t="shared" ca="1" si="68"/>
        <v/>
      </c>
      <c r="BS122" s="199" t="str">
        <f t="shared" ca="1" si="69"/>
        <v/>
      </c>
      <c r="BT122" s="199" t="str">
        <f t="shared" ca="1" si="70"/>
        <v/>
      </c>
      <c r="BU122" s="199" t="str">
        <f t="shared" ca="1" si="71"/>
        <v/>
      </c>
      <c r="BV122" s="199" t="str">
        <f t="shared" ca="1" si="72"/>
        <v/>
      </c>
      <c r="BW122" s="199" t="str">
        <f t="shared" ca="1" si="73"/>
        <v/>
      </c>
      <c r="BX122" s="199" t="str">
        <f t="shared" ca="1" si="74"/>
        <v/>
      </c>
      <c r="BY122" s="199" t="str">
        <f t="shared" ca="1" si="75"/>
        <v/>
      </c>
      <c r="BZ122" s="199" t="str">
        <f t="shared" ca="1" si="76"/>
        <v/>
      </c>
      <c r="CA122" s="199" t="str">
        <f t="shared" ca="1" si="77"/>
        <v/>
      </c>
      <c r="CB122" s="215" t="str">
        <f t="shared" ca="1" si="78"/>
        <v/>
      </c>
      <c r="CC122" s="879">
        <f t="shared" ca="1" si="81"/>
        <v>0</v>
      </c>
      <c r="CD122" s="751" t="str">
        <f t="shared" ca="1" si="80"/>
        <v/>
      </c>
      <c r="CE122" s="882" t="str">
        <f ca="1">IF(OR(CD122=0,CD122=""),IF(AND(BN122="",BO122="",BP122="",BQ122="",BR122="",BS122="",BT122="",BU122="",BV122="",BW122="",BX122="",BY122="",BZ122="",CA122="",CB122=""),"",Donnees!$C$6),IF(OR(CD122&lt;Donnees!$A$60,CD122="0%"),Donnees!$C$6,Donnees!$C$4))</f>
        <v/>
      </c>
      <c r="CF122" s="473"/>
      <c r="CG122" s="533" t="str">
        <f ca="1">IF(CE122=Donnees!$C$6,Donnees!$B$52,"")</f>
        <v/>
      </c>
      <c r="CH122" s="194"/>
      <c r="CJ122" s="104"/>
    </row>
    <row r="123" spans="1:94" ht="18.75" customHeight="1" x14ac:dyDescent="0.2">
      <c r="A123" s="187" t="str">
        <f t="shared" ca="1" si="87"/>
        <v/>
      </c>
      <c r="B123" s="187" t="str">
        <f t="shared" ca="1" si="82"/>
        <v/>
      </c>
      <c r="C123" s="187" t="str">
        <f t="shared" ca="1" si="82"/>
        <v/>
      </c>
      <c r="D123" s="187" t="str">
        <f t="shared" ca="1" si="82"/>
        <v/>
      </c>
      <c r="E123" s="187" t="str">
        <f t="shared" ca="1" si="82"/>
        <v/>
      </c>
      <c r="F123" s="187" t="str">
        <f t="shared" ca="1" si="82"/>
        <v/>
      </c>
      <c r="G123" s="187" t="str">
        <f t="shared" ca="1" si="82"/>
        <v/>
      </c>
      <c r="H123" s="187" t="str">
        <f t="shared" ca="1" si="82"/>
        <v/>
      </c>
      <c r="I123" s="187" t="str">
        <f t="shared" ca="1" si="82"/>
        <v/>
      </c>
      <c r="J123" s="187" t="str">
        <f t="shared" ca="1" si="82"/>
        <v/>
      </c>
      <c r="K123" s="187" t="str">
        <f t="shared" ca="1" si="82"/>
        <v/>
      </c>
      <c r="L123" s="187" t="str">
        <f t="shared" ca="1" si="82"/>
        <v/>
      </c>
      <c r="M123" s="187" t="str">
        <f t="shared" ca="1" si="82"/>
        <v/>
      </c>
      <c r="N123" s="187" t="str">
        <f t="shared" ca="1" si="82"/>
        <v/>
      </c>
      <c r="O123" s="187" t="str">
        <f t="shared" ca="1" si="82"/>
        <v/>
      </c>
      <c r="P123" s="188" t="str">
        <f t="shared" ca="1" si="83"/>
        <v/>
      </c>
      <c r="Q123" s="188" t="str">
        <f t="shared" ca="1" si="83"/>
        <v/>
      </c>
      <c r="R123" s="188" t="str">
        <f t="shared" ca="1" si="83"/>
        <v/>
      </c>
      <c r="S123" s="188" t="str">
        <f t="shared" ca="1" si="83"/>
        <v/>
      </c>
      <c r="T123" s="188" t="str">
        <f t="shared" ca="1" si="83"/>
        <v/>
      </c>
      <c r="U123" s="188" t="str">
        <f t="shared" ca="1" si="83"/>
        <v/>
      </c>
      <c r="V123" s="188" t="str">
        <f t="shared" ca="1" si="83"/>
        <v/>
      </c>
      <c r="W123" s="188" t="str">
        <f t="shared" ca="1" si="83"/>
        <v/>
      </c>
      <c r="X123" s="188" t="str">
        <f t="shared" ca="1" si="83"/>
        <v/>
      </c>
      <c r="Y123" s="188" t="str">
        <f t="shared" ca="1" si="83"/>
        <v/>
      </c>
      <c r="Z123" s="188" t="str">
        <f t="shared" ca="1" si="83"/>
        <v/>
      </c>
      <c r="AA123" s="188" t="str">
        <f t="shared" ca="1" si="83"/>
        <v/>
      </c>
      <c r="AB123" s="188" t="str">
        <f t="shared" ca="1" si="83"/>
        <v/>
      </c>
      <c r="AC123" s="188" t="str">
        <f t="shared" ca="1" si="83"/>
        <v/>
      </c>
      <c r="AD123" s="188" t="str">
        <f t="shared" ca="1" si="83"/>
        <v/>
      </c>
      <c r="AE123" s="189" t="str">
        <f t="shared" ca="1" si="84"/>
        <v/>
      </c>
      <c r="AF123" s="189" t="str">
        <f t="shared" ca="1" si="84"/>
        <v/>
      </c>
      <c r="AG123" s="189" t="str">
        <f t="shared" ca="1" si="84"/>
        <v/>
      </c>
      <c r="AH123" s="189" t="str">
        <f t="shared" ca="1" si="84"/>
        <v/>
      </c>
      <c r="AI123" s="189" t="str">
        <f t="shared" ca="1" si="84"/>
        <v/>
      </c>
      <c r="AJ123" s="189" t="str">
        <f t="shared" ca="1" si="84"/>
        <v/>
      </c>
      <c r="AK123" s="189" t="str">
        <f t="shared" ca="1" si="84"/>
        <v/>
      </c>
      <c r="AL123" s="189" t="str">
        <f t="shared" ca="1" si="84"/>
        <v/>
      </c>
      <c r="AM123" s="189" t="str">
        <f t="shared" ca="1" si="84"/>
        <v/>
      </c>
      <c r="AN123" s="189" t="str">
        <f t="shared" ca="1" si="84"/>
        <v/>
      </c>
      <c r="AO123" s="189" t="str">
        <f t="shared" ca="1" si="84"/>
        <v/>
      </c>
      <c r="AP123" s="189" t="str">
        <f t="shared" ca="1" si="84"/>
        <v/>
      </c>
      <c r="AQ123" s="189" t="str">
        <f t="shared" ca="1" si="84"/>
        <v/>
      </c>
      <c r="AR123" s="189" t="str">
        <f t="shared" ca="1" si="84"/>
        <v/>
      </c>
      <c r="AS123" s="189" t="str">
        <f t="shared" ca="1" si="84"/>
        <v/>
      </c>
      <c r="AT123" s="190" t="str">
        <f t="shared" ca="1" si="85"/>
        <v/>
      </c>
      <c r="AU123" s="190" t="str">
        <f t="shared" ca="1" si="85"/>
        <v/>
      </c>
      <c r="AV123" s="190" t="str">
        <f t="shared" ca="1" si="85"/>
        <v/>
      </c>
      <c r="AW123" s="190" t="str">
        <f t="shared" ca="1" si="85"/>
        <v/>
      </c>
      <c r="AX123" s="190" t="str">
        <f t="shared" ca="1" si="85"/>
        <v/>
      </c>
      <c r="AY123" s="190" t="str">
        <f t="shared" ca="1" si="85"/>
        <v/>
      </c>
      <c r="AZ123" s="190" t="str">
        <f t="shared" ca="1" si="85"/>
        <v/>
      </c>
      <c r="BA123" s="190" t="str">
        <f t="shared" ca="1" si="85"/>
        <v/>
      </c>
      <c r="BB123" s="190" t="str">
        <f t="shared" ca="1" si="85"/>
        <v/>
      </c>
      <c r="BC123" s="190" t="str">
        <f t="shared" ca="1" si="85"/>
        <v/>
      </c>
      <c r="BD123" s="190" t="str">
        <f t="shared" ca="1" si="85"/>
        <v/>
      </c>
      <c r="BE123" s="190" t="str">
        <f t="shared" ca="1" si="85"/>
        <v/>
      </c>
      <c r="BF123" s="190" t="str">
        <f t="shared" ca="1" si="85"/>
        <v/>
      </c>
      <c r="BG123" s="190" t="str">
        <f t="shared" ca="1" si="85"/>
        <v/>
      </c>
      <c r="BH123" s="190" t="str">
        <f t="shared" ca="1" si="85"/>
        <v/>
      </c>
      <c r="BJ123" s="206">
        <v>24</v>
      </c>
      <c r="BK123" s="197">
        <f>Personnel!D44</f>
        <v>0</v>
      </c>
      <c r="BL123" s="198">
        <f>Personnel!E44</f>
        <v>0</v>
      </c>
      <c r="BM123" s="482" cm="1">
        <f t="array" aca="1" ref="BM123" ca="1">SUM(SUMIF($AT$99:$BH$99,{"para";"pré"},AT123:BH123))</f>
        <v>0</v>
      </c>
      <c r="BN123" s="214" t="str">
        <f t="shared" ca="1" si="79"/>
        <v/>
      </c>
      <c r="BO123" s="199" t="str">
        <f t="shared" ca="1" si="65"/>
        <v/>
      </c>
      <c r="BP123" s="199" t="str">
        <f t="shared" ca="1" si="66"/>
        <v/>
      </c>
      <c r="BQ123" s="199" t="str">
        <f t="shared" ca="1" si="67"/>
        <v/>
      </c>
      <c r="BR123" s="199" t="str">
        <f t="shared" ca="1" si="68"/>
        <v/>
      </c>
      <c r="BS123" s="199" t="str">
        <f t="shared" ca="1" si="69"/>
        <v/>
      </c>
      <c r="BT123" s="199" t="str">
        <f t="shared" ca="1" si="70"/>
        <v/>
      </c>
      <c r="BU123" s="199" t="str">
        <f t="shared" ca="1" si="71"/>
        <v/>
      </c>
      <c r="BV123" s="199" t="str">
        <f t="shared" ca="1" si="72"/>
        <v/>
      </c>
      <c r="BW123" s="199" t="str">
        <f t="shared" ca="1" si="73"/>
        <v/>
      </c>
      <c r="BX123" s="199" t="str">
        <f t="shared" ca="1" si="74"/>
        <v/>
      </c>
      <c r="BY123" s="199" t="str">
        <f t="shared" ca="1" si="75"/>
        <v/>
      </c>
      <c r="BZ123" s="199" t="str">
        <f t="shared" ca="1" si="76"/>
        <v/>
      </c>
      <c r="CA123" s="199" t="str">
        <f t="shared" ca="1" si="77"/>
        <v/>
      </c>
      <c r="CB123" s="215" t="str">
        <f t="shared" ca="1" si="78"/>
        <v/>
      </c>
      <c r="CC123" s="879">
        <f t="shared" ca="1" si="81"/>
        <v>0</v>
      </c>
      <c r="CD123" s="751" t="str">
        <f t="shared" ca="1" si="80"/>
        <v/>
      </c>
      <c r="CE123" s="882" t="str">
        <f ca="1">IF(OR(CD123=0,CD123=""),IF(AND(BN123="",BO123="",BP123="",BQ123="",BR123="",BS123="",BT123="",BU123="",BV123="",BW123="",BX123="",BY123="",BZ123="",CA123="",CB123=""),"",Donnees!$C$6),IF(OR(CD123&lt;Donnees!$A$60,CD123="0%"),Donnees!$C$6,Donnees!$C$4))</f>
        <v/>
      </c>
      <c r="CF123" s="473"/>
      <c r="CG123" s="533" t="str">
        <f ca="1">IF(CE123=Donnees!$C$6,Donnees!$B$52,"")</f>
        <v/>
      </c>
      <c r="CH123" s="194"/>
      <c r="CJ123" s="104"/>
    </row>
    <row r="124" spans="1:94" ht="18.75" customHeight="1" thickBot="1" x14ac:dyDescent="0.25">
      <c r="A124" s="187" t="str">
        <f t="shared" ca="1" si="87"/>
        <v/>
      </c>
      <c r="B124" s="187" t="str">
        <f t="shared" ca="1" si="82"/>
        <v/>
      </c>
      <c r="C124" s="187" t="str">
        <f t="shared" ca="1" si="82"/>
        <v/>
      </c>
      <c r="D124" s="187" t="str">
        <f t="shared" ca="1" si="82"/>
        <v/>
      </c>
      <c r="E124" s="187" t="str">
        <f t="shared" ca="1" si="82"/>
        <v/>
      </c>
      <c r="F124" s="187" t="str">
        <f t="shared" ca="1" si="82"/>
        <v/>
      </c>
      <c r="G124" s="187" t="str">
        <f t="shared" ca="1" si="82"/>
        <v/>
      </c>
      <c r="H124" s="187" t="str">
        <f t="shared" ca="1" si="82"/>
        <v/>
      </c>
      <c r="I124" s="187" t="str">
        <f t="shared" ca="1" si="82"/>
        <v/>
      </c>
      <c r="J124" s="187" t="str">
        <f t="shared" ca="1" si="82"/>
        <v/>
      </c>
      <c r="K124" s="187" t="str">
        <f t="shared" ca="1" si="82"/>
        <v/>
      </c>
      <c r="L124" s="187" t="str">
        <f t="shared" ca="1" si="82"/>
        <v/>
      </c>
      <c r="M124" s="187" t="str">
        <f t="shared" ca="1" si="82"/>
        <v/>
      </c>
      <c r="N124" s="187" t="str">
        <f t="shared" ca="1" si="82"/>
        <v/>
      </c>
      <c r="O124" s="187" t="str">
        <f t="shared" ca="1" si="82"/>
        <v/>
      </c>
      <c r="P124" s="188" t="str">
        <f t="shared" ca="1" si="83"/>
        <v/>
      </c>
      <c r="Q124" s="188" t="str">
        <f t="shared" ca="1" si="83"/>
        <v/>
      </c>
      <c r="R124" s="188" t="str">
        <f t="shared" ca="1" si="83"/>
        <v/>
      </c>
      <c r="S124" s="188" t="str">
        <f t="shared" ca="1" si="83"/>
        <v/>
      </c>
      <c r="T124" s="188" t="str">
        <f t="shared" ca="1" si="83"/>
        <v/>
      </c>
      <c r="U124" s="188" t="str">
        <f t="shared" ca="1" si="83"/>
        <v/>
      </c>
      <c r="V124" s="188" t="str">
        <f t="shared" ca="1" si="83"/>
        <v/>
      </c>
      <c r="W124" s="188" t="str">
        <f t="shared" ca="1" si="83"/>
        <v/>
      </c>
      <c r="X124" s="188" t="str">
        <f t="shared" ca="1" si="83"/>
        <v/>
      </c>
      <c r="Y124" s="188" t="str">
        <f t="shared" ca="1" si="83"/>
        <v/>
      </c>
      <c r="Z124" s="188" t="str">
        <f t="shared" ca="1" si="83"/>
        <v/>
      </c>
      <c r="AA124" s="188" t="str">
        <f t="shared" ca="1" si="83"/>
        <v/>
      </c>
      <c r="AB124" s="188" t="str">
        <f t="shared" ca="1" si="83"/>
        <v/>
      </c>
      <c r="AC124" s="188" t="str">
        <f t="shared" ca="1" si="83"/>
        <v/>
      </c>
      <c r="AD124" s="188" t="str">
        <f t="shared" ca="1" si="83"/>
        <v/>
      </c>
      <c r="AE124" s="189" t="str">
        <f t="shared" ca="1" si="84"/>
        <v/>
      </c>
      <c r="AF124" s="189" t="str">
        <f t="shared" ca="1" si="84"/>
        <v/>
      </c>
      <c r="AG124" s="189" t="str">
        <f t="shared" ca="1" si="84"/>
        <v/>
      </c>
      <c r="AH124" s="189" t="str">
        <f t="shared" ca="1" si="84"/>
        <v/>
      </c>
      <c r="AI124" s="189" t="str">
        <f t="shared" ca="1" si="84"/>
        <v/>
      </c>
      <c r="AJ124" s="189" t="str">
        <f t="shared" ca="1" si="84"/>
        <v/>
      </c>
      <c r="AK124" s="189" t="str">
        <f t="shared" ca="1" si="84"/>
        <v/>
      </c>
      <c r="AL124" s="189" t="str">
        <f t="shared" ca="1" si="84"/>
        <v/>
      </c>
      <c r="AM124" s="189" t="str">
        <f t="shared" ca="1" si="84"/>
        <v/>
      </c>
      <c r="AN124" s="189" t="str">
        <f t="shared" ca="1" si="84"/>
        <v/>
      </c>
      <c r="AO124" s="189" t="str">
        <f t="shared" ca="1" si="84"/>
        <v/>
      </c>
      <c r="AP124" s="189" t="str">
        <f t="shared" ca="1" si="84"/>
        <v/>
      </c>
      <c r="AQ124" s="189" t="str">
        <f t="shared" ca="1" si="84"/>
        <v/>
      </c>
      <c r="AR124" s="189" t="str">
        <f t="shared" ca="1" si="84"/>
        <v/>
      </c>
      <c r="AS124" s="189" t="str">
        <f t="shared" ca="1" si="84"/>
        <v/>
      </c>
      <c r="AT124" s="190" t="str">
        <f t="shared" ca="1" si="85"/>
        <v/>
      </c>
      <c r="AU124" s="190" t="str">
        <f t="shared" ca="1" si="85"/>
        <v/>
      </c>
      <c r="AV124" s="190" t="str">
        <f t="shared" ca="1" si="85"/>
        <v/>
      </c>
      <c r="AW124" s="190" t="str">
        <f t="shared" ca="1" si="85"/>
        <v/>
      </c>
      <c r="AX124" s="190" t="str">
        <f t="shared" ca="1" si="85"/>
        <v/>
      </c>
      <c r="AY124" s="190" t="str">
        <f t="shared" ca="1" si="85"/>
        <v/>
      </c>
      <c r="AZ124" s="190" t="str">
        <f t="shared" ca="1" si="85"/>
        <v/>
      </c>
      <c r="BA124" s="190" t="str">
        <f t="shared" ca="1" si="85"/>
        <v/>
      </c>
      <c r="BB124" s="190" t="str">
        <f t="shared" ca="1" si="85"/>
        <v/>
      </c>
      <c r="BC124" s="190" t="str">
        <f t="shared" ca="1" si="85"/>
        <v/>
      </c>
      <c r="BD124" s="190" t="str">
        <f t="shared" ca="1" si="85"/>
        <v/>
      </c>
      <c r="BE124" s="190" t="str">
        <f t="shared" ca="1" si="85"/>
        <v/>
      </c>
      <c r="BF124" s="190" t="str">
        <f t="shared" ca="1" si="85"/>
        <v/>
      </c>
      <c r="BG124" s="190" t="str">
        <f t="shared" ca="1" si="85"/>
        <v/>
      </c>
      <c r="BH124" s="190" t="str">
        <f t="shared" ca="1" si="85"/>
        <v/>
      </c>
      <c r="BJ124" s="208">
        <v>25</v>
      </c>
      <c r="BK124" s="209">
        <f>Personnel!D45</f>
        <v>0</v>
      </c>
      <c r="BL124" s="210">
        <f>Personnel!E45</f>
        <v>0</v>
      </c>
      <c r="BM124" s="483" cm="1">
        <f t="array" aca="1" ref="BM124" ca="1">SUM(SUMIF($AT$99:$BH$99,{"para";"pré"},AT124:BH124))</f>
        <v>0</v>
      </c>
      <c r="BN124" s="216" t="str">
        <f t="shared" ca="1" si="79"/>
        <v/>
      </c>
      <c r="BO124" s="217" t="str">
        <f t="shared" ca="1" si="65"/>
        <v/>
      </c>
      <c r="BP124" s="217" t="str">
        <f t="shared" ca="1" si="66"/>
        <v/>
      </c>
      <c r="BQ124" s="217" t="str">
        <f t="shared" ca="1" si="67"/>
        <v/>
      </c>
      <c r="BR124" s="217" t="str">
        <f t="shared" ca="1" si="68"/>
        <v/>
      </c>
      <c r="BS124" s="217" t="str">
        <f t="shared" ca="1" si="69"/>
        <v/>
      </c>
      <c r="BT124" s="217" t="str">
        <f t="shared" ca="1" si="70"/>
        <v/>
      </c>
      <c r="BU124" s="217" t="str">
        <f t="shared" ca="1" si="71"/>
        <v/>
      </c>
      <c r="BV124" s="217" t="str">
        <f t="shared" ca="1" si="72"/>
        <v/>
      </c>
      <c r="BW124" s="217" t="str">
        <f t="shared" ca="1" si="73"/>
        <v/>
      </c>
      <c r="BX124" s="217" t="str">
        <f t="shared" ca="1" si="74"/>
        <v/>
      </c>
      <c r="BY124" s="217" t="str">
        <f t="shared" ca="1" si="75"/>
        <v/>
      </c>
      <c r="BZ124" s="217" t="str">
        <f t="shared" ca="1" si="76"/>
        <v/>
      </c>
      <c r="CA124" s="217" t="str">
        <f t="shared" ca="1" si="77"/>
        <v/>
      </c>
      <c r="CB124" s="219" t="str">
        <f t="shared" ca="1" si="78"/>
        <v/>
      </c>
      <c r="CC124" s="881">
        <f t="shared" ca="1" si="81"/>
        <v>0</v>
      </c>
      <c r="CD124" s="752" t="str">
        <f t="shared" ca="1" si="80"/>
        <v/>
      </c>
      <c r="CE124" s="884" t="str">
        <f ca="1">IF(OR(CD124=0,CD124=""),IF(AND(BN124="",BO124="",BP124="",BQ124="",BR124="",BS124="",BT124="",BU124="",BV124="",BW124="",BX124="",BY124="",BZ124="",CA124="",CB124=""),"",Donnees!$C$6),IF(OR(CD124&lt;Donnees!$A$60,CD124="0%"),Donnees!$C$6,Donnees!$C$4))</f>
        <v/>
      </c>
      <c r="CF124" s="473"/>
      <c r="CG124" s="533" t="str">
        <f ca="1">IF(CE124=Donnees!$C$6,Donnees!$B$52,"")</f>
        <v/>
      </c>
      <c r="CH124" s="194"/>
      <c r="CJ124" s="104"/>
    </row>
    <row r="125" spans="1:94" ht="18.75" customHeight="1" x14ac:dyDescent="0.2">
      <c r="A125" s="187" t="str">
        <f t="shared" ca="1" si="87"/>
        <v/>
      </c>
      <c r="B125" s="187" t="str">
        <f t="shared" ca="1" si="82"/>
        <v/>
      </c>
      <c r="C125" s="187" t="str">
        <f t="shared" ca="1" si="82"/>
        <v/>
      </c>
      <c r="D125" s="187" t="str">
        <f t="shared" ca="1" si="82"/>
        <v/>
      </c>
      <c r="E125" s="187" t="str">
        <f t="shared" ca="1" si="82"/>
        <v/>
      </c>
      <c r="F125" s="187" t="str">
        <f t="shared" ca="1" si="82"/>
        <v/>
      </c>
      <c r="G125" s="187" t="str">
        <f t="shared" ca="1" si="82"/>
        <v/>
      </c>
      <c r="H125" s="187" t="str">
        <f t="shared" ca="1" si="82"/>
        <v/>
      </c>
      <c r="I125" s="187" t="str">
        <f t="shared" ca="1" si="82"/>
        <v/>
      </c>
      <c r="J125" s="187" t="str">
        <f t="shared" ca="1" si="82"/>
        <v/>
      </c>
      <c r="K125" s="187" t="str">
        <f t="shared" ca="1" si="82"/>
        <v/>
      </c>
      <c r="L125" s="187" t="str">
        <f t="shared" ca="1" si="82"/>
        <v/>
      </c>
      <c r="M125" s="187" t="str">
        <f t="shared" ca="1" si="82"/>
        <v/>
      </c>
      <c r="N125" s="187" t="str">
        <f t="shared" ca="1" si="82"/>
        <v/>
      </c>
      <c r="O125" s="187" t="str">
        <f t="shared" ca="1" si="82"/>
        <v/>
      </c>
      <c r="P125" s="188" t="str">
        <f t="shared" ref="P125:AD141" ca="1" si="88">IF(ISERROR(VLOOKUP($BK125,INDIRECT("'"&amp;P$40&amp;"'!$P$34:$AT$53"),$P$38,FALSE)),"",VLOOKUP($BK125,INDIRECT("'"&amp;P$40&amp;"'!$P$34:$AT$53"),$P$38,FALSE))</f>
        <v/>
      </c>
      <c r="Q125" s="188" t="str">
        <f t="shared" ca="1" si="88"/>
        <v/>
      </c>
      <c r="R125" s="188" t="str">
        <f t="shared" ca="1" si="88"/>
        <v/>
      </c>
      <c r="S125" s="188" t="str">
        <f t="shared" ca="1" si="88"/>
        <v/>
      </c>
      <c r="T125" s="188" t="str">
        <f t="shared" ca="1" si="88"/>
        <v/>
      </c>
      <c r="U125" s="188" t="str">
        <f t="shared" ca="1" si="88"/>
        <v/>
      </c>
      <c r="V125" s="188" t="str">
        <f t="shared" ca="1" si="88"/>
        <v/>
      </c>
      <c r="W125" s="188" t="str">
        <f t="shared" ca="1" si="88"/>
        <v/>
      </c>
      <c r="X125" s="188" t="str">
        <f t="shared" ca="1" si="88"/>
        <v/>
      </c>
      <c r="Y125" s="188" t="str">
        <f t="shared" ca="1" si="88"/>
        <v/>
      </c>
      <c r="Z125" s="188" t="str">
        <f t="shared" ca="1" si="88"/>
        <v/>
      </c>
      <c r="AA125" s="188" t="str">
        <f t="shared" ca="1" si="88"/>
        <v/>
      </c>
      <c r="AB125" s="188" t="str">
        <f t="shared" ca="1" si="88"/>
        <v/>
      </c>
      <c r="AC125" s="188" t="str">
        <f t="shared" ca="1" si="88"/>
        <v/>
      </c>
      <c r="AD125" s="188" t="str">
        <f t="shared" ca="1" si="88"/>
        <v/>
      </c>
      <c r="AE125" s="189" t="str">
        <f t="shared" ref="AE125:AS141" ca="1" si="89">IF(ISERROR(VLOOKUP($BK125,INDIRECT("'"&amp;AE$40&amp;"'!$P$34:$AT$53"),$AE$38,FALSE)),"",VLOOKUP($BK125,INDIRECT("'"&amp;AE$40&amp;"'!$P$34:$AT$53"),$AE$38,FALSE))</f>
        <v/>
      </c>
      <c r="AF125" s="189" t="str">
        <f t="shared" ca="1" si="89"/>
        <v/>
      </c>
      <c r="AG125" s="189" t="str">
        <f t="shared" ca="1" si="89"/>
        <v/>
      </c>
      <c r="AH125" s="189" t="str">
        <f t="shared" ca="1" si="89"/>
        <v/>
      </c>
      <c r="AI125" s="189" t="str">
        <f t="shared" ca="1" si="89"/>
        <v/>
      </c>
      <c r="AJ125" s="189" t="str">
        <f t="shared" ca="1" si="89"/>
        <v/>
      </c>
      <c r="AK125" s="189" t="str">
        <f t="shared" ca="1" si="89"/>
        <v/>
      </c>
      <c r="AL125" s="189" t="str">
        <f t="shared" ca="1" si="89"/>
        <v/>
      </c>
      <c r="AM125" s="189" t="str">
        <f t="shared" ca="1" si="89"/>
        <v/>
      </c>
      <c r="AN125" s="189" t="str">
        <f t="shared" ca="1" si="89"/>
        <v/>
      </c>
      <c r="AO125" s="189" t="str">
        <f t="shared" ca="1" si="89"/>
        <v/>
      </c>
      <c r="AP125" s="189" t="str">
        <f t="shared" ca="1" si="89"/>
        <v/>
      </c>
      <c r="AQ125" s="189" t="str">
        <f t="shared" ca="1" si="89"/>
        <v/>
      </c>
      <c r="AR125" s="189" t="str">
        <f t="shared" ca="1" si="89"/>
        <v/>
      </c>
      <c r="AS125" s="189" t="str">
        <f t="shared" ca="1" si="89"/>
        <v/>
      </c>
      <c r="AT125" s="190" t="str">
        <f t="shared" ref="AT125:BH141" ca="1" si="90">IF(ISERROR(VLOOKUP($BK125,INDIRECT("'"&amp;AT$40&amp;"'!$P$34:$AT$53"),$AT$38,FALSE)),"",VLOOKUP($BK125,INDIRECT("'"&amp;AT$40&amp;"'!$P$34:$AT$53"),$AT$38,FALSE))</f>
        <v/>
      </c>
      <c r="AU125" s="190" t="str">
        <f t="shared" ca="1" si="90"/>
        <v/>
      </c>
      <c r="AV125" s="190" t="str">
        <f t="shared" ca="1" si="90"/>
        <v/>
      </c>
      <c r="AW125" s="190" t="str">
        <f t="shared" ca="1" si="90"/>
        <v/>
      </c>
      <c r="AX125" s="190" t="str">
        <f t="shared" ca="1" si="90"/>
        <v/>
      </c>
      <c r="AY125" s="190" t="str">
        <f t="shared" ca="1" si="90"/>
        <v/>
      </c>
      <c r="AZ125" s="190" t="str">
        <f t="shared" ca="1" si="90"/>
        <v/>
      </c>
      <c r="BA125" s="190" t="str">
        <f t="shared" ca="1" si="90"/>
        <v/>
      </c>
      <c r="BB125" s="190" t="str">
        <f t="shared" ca="1" si="90"/>
        <v/>
      </c>
      <c r="BC125" s="190" t="str">
        <f t="shared" ca="1" si="90"/>
        <v/>
      </c>
      <c r="BD125" s="190" t="str">
        <f t="shared" ca="1" si="90"/>
        <v/>
      </c>
      <c r="BE125" s="190" t="str">
        <f t="shared" ca="1" si="90"/>
        <v/>
      </c>
      <c r="BF125" s="190" t="str">
        <f t="shared" ca="1" si="90"/>
        <v/>
      </c>
      <c r="BG125" s="190" t="str">
        <f t="shared" ca="1" si="90"/>
        <v/>
      </c>
      <c r="BH125" s="190" t="str">
        <f t="shared" ca="1" si="90"/>
        <v/>
      </c>
      <c r="BJ125" s="493">
        <v>26</v>
      </c>
      <c r="BK125" s="494">
        <f>Personnel!D46</f>
        <v>0</v>
      </c>
      <c r="BL125" s="495">
        <f>Personnel!E46</f>
        <v>0</v>
      </c>
      <c r="BM125" s="500" cm="1">
        <f t="array" aca="1" ref="BM125" ca="1">SUM(SUMIF($AT$99:$BH$99,{"para";"pré"},AT125:BH125))</f>
        <v>0</v>
      </c>
      <c r="BN125" s="212" t="str">
        <f t="shared" ca="1" si="79"/>
        <v/>
      </c>
      <c r="BO125" s="477" t="str">
        <f t="shared" ca="1" si="65"/>
        <v/>
      </c>
      <c r="BP125" s="477" t="str">
        <f t="shared" ca="1" si="66"/>
        <v/>
      </c>
      <c r="BQ125" s="477" t="str">
        <f t="shared" ca="1" si="67"/>
        <v/>
      </c>
      <c r="BR125" s="477" t="str">
        <f t="shared" ca="1" si="68"/>
        <v/>
      </c>
      <c r="BS125" s="477" t="str">
        <f t="shared" ca="1" si="69"/>
        <v/>
      </c>
      <c r="BT125" s="477" t="str">
        <f t="shared" ca="1" si="70"/>
        <v/>
      </c>
      <c r="BU125" s="477" t="str">
        <f t="shared" ca="1" si="71"/>
        <v/>
      </c>
      <c r="BV125" s="477" t="str">
        <f t="shared" ca="1" si="72"/>
        <v/>
      </c>
      <c r="BW125" s="477" t="str">
        <f t="shared" ca="1" si="73"/>
        <v/>
      </c>
      <c r="BX125" s="477" t="str">
        <f t="shared" ca="1" si="74"/>
        <v/>
      </c>
      <c r="BY125" s="477" t="str">
        <f t="shared" ca="1" si="75"/>
        <v/>
      </c>
      <c r="BZ125" s="477" t="str">
        <f t="shared" ca="1" si="76"/>
        <v/>
      </c>
      <c r="CA125" s="477" t="str">
        <f t="shared" ca="1" si="77"/>
        <v/>
      </c>
      <c r="CB125" s="213" t="str">
        <f t="shared" ca="1" si="78"/>
        <v/>
      </c>
      <c r="CC125" s="878">
        <f t="shared" ca="1" si="81"/>
        <v>0</v>
      </c>
      <c r="CD125" s="751" t="str">
        <f t="shared" ca="1" si="80"/>
        <v/>
      </c>
      <c r="CE125" s="883" t="str">
        <f ca="1">IF(OR(CD125=0,CD125=""),IF(AND(BN125="",BO125="",BP125="",BQ125="",BR125="",BS125="",BT125="",BU125="",BV125="",BW125="",BX125="",BY125="",BZ125="",CA125="",CB125=""),"",Donnees!$C$6),IF(OR(CD125&lt;Donnees!$A$60,CD125="0%"),Donnees!$C$6,Donnees!$C$4))</f>
        <v/>
      </c>
      <c r="CF125" s="473"/>
      <c r="CG125" s="533" t="str">
        <f ca="1">IF(CE125=Donnees!$C$6,Donnees!$B$52,"")</f>
        <v/>
      </c>
      <c r="CH125" s="194"/>
      <c r="CJ125" s="104"/>
    </row>
    <row r="126" spans="1:94" ht="18.75" customHeight="1" x14ac:dyDescent="0.2">
      <c r="A126" s="187" t="str">
        <f t="shared" ca="1" si="87"/>
        <v/>
      </c>
      <c r="B126" s="187" t="str">
        <f t="shared" ca="1" si="82"/>
        <v/>
      </c>
      <c r="C126" s="187" t="str">
        <f t="shared" ca="1" si="82"/>
        <v/>
      </c>
      <c r="D126" s="187" t="str">
        <f t="shared" ca="1" si="82"/>
        <v/>
      </c>
      <c r="E126" s="187" t="str">
        <f t="shared" ca="1" si="82"/>
        <v/>
      </c>
      <c r="F126" s="187" t="str">
        <f t="shared" ca="1" si="82"/>
        <v/>
      </c>
      <c r="G126" s="187" t="str">
        <f t="shared" ca="1" si="82"/>
        <v/>
      </c>
      <c r="H126" s="187" t="str">
        <f t="shared" ca="1" si="82"/>
        <v/>
      </c>
      <c r="I126" s="187" t="str">
        <f t="shared" ca="1" si="82"/>
        <v/>
      </c>
      <c r="J126" s="187" t="str">
        <f t="shared" ca="1" si="82"/>
        <v/>
      </c>
      <c r="K126" s="187" t="str">
        <f t="shared" ca="1" si="82"/>
        <v/>
      </c>
      <c r="L126" s="187" t="str">
        <f t="shared" ref="B126:O144" ca="1" si="91">IF(ISERROR(VLOOKUP($BK126,INDIRECT("'"&amp;L$40&amp;"'!$P$34:$AT$53"),$A$38,FALSE)),"",VLOOKUP($BK126,INDIRECT("'"&amp;L$40&amp;"'!$P$34:$AT$53"),$A$38,FALSE))</f>
        <v/>
      </c>
      <c r="M126" s="187" t="str">
        <f t="shared" ca="1" si="91"/>
        <v/>
      </c>
      <c r="N126" s="187" t="str">
        <f t="shared" ca="1" si="91"/>
        <v/>
      </c>
      <c r="O126" s="187" t="str">
        <f t="shared" ca="1" si="91"/>
        <v/>
      </c>
      <c r="P126" s="188" t="str">
        <f t="shared" ca="1" si="88"/>
        <v/>
      </c>
      <c r="Q126" s="188" t="str">
        <f t="shared" ca="1" si="88"/>
        <v/>
      </c>
      <c r="R126" s="188" t="str">
        <f t="shared" ca="1" si="88"/>
        <v/>
      </c>
      <c r="S126" s="188" t="str">
        <f t="shared" ca="1" si="88"/>
        <v/>
      </c>
      <c r="T126" s="188" t="str">
        <f t="shared" ca="1" si="88"/>
        <v/>
      </c>
      <c r="U126" s="188" t="str">
        <f t="shared" ca="1" si="88"/>
        <v/>
      </c>
      <c r="V126" s="188" t="str">
        <f t="shared" ca="1" si="88"/>
        <v/>
      </c>
      <c r="W126" s="188" t="str">
        <f t="shared" ca="1" si="88"/>
        <v/>
      </c>
      <c r="X126" s="188" t="str">
        <f t="shared" ca="1" si="88"/>
        <v/>
      </c>
      <c r="Y126" s="188" t="str">
        <f t="shared" ca="1" si="88"/>
        <v/>
      </c>
      <c r="Z126" s="188" t="str">
        <f t="shared" ca="1" si="88"/>
        <v/>
      </c>
      <c r="AA126" s="188" t="str">
        <f t="shared" ca="1" si="88"/>
        <v/>
      </c>
      <c r="AB126" s="188" t="str">
        <f t="shared" ca="1" si="88"/>
        <v/>
      </c>
      <c r="AC126" s="188" t="str">
        <f t="shared" ca="1" si="88"/>
        <v/>
      </c>
      <c r="AD126" s="188" t="str">
        <f t="shared" ca="1" si="88"/>
        <v/>
      </c>
      <c r="AE126" s="189" t="str">
        <f t="shared" ca="1" si="89"/>
        <v/>
      </c>
      <c r="AF126" s="189" t="str">
        <f t="shared" ca="1" si="89"/>
        <v/>
      </c>
      <c r="AG126" s="189" t="str">
        <f t="shared" ca="1" si="89"/>
        <v/>
      </c>
      <c r="AH126" s="189" t="str">
        <f t="shared" ca="1" si="89"/>
        <v/>
      </c>
      <c r="AI126" s="189" t="str">
        <f t="shared" ca="1" si="89"/>
        <v/>
      </c>
      <c r="AJ126" s="189" t="str">
        <f t="shared" ca="1" si="89"/>
        <v/>
      </c>
      <c r="AK126" s="189" t="str">
        <f t="shared" ca="1" si="89"/>
        <v/>
      </c>
      <c r="AL126" s="189" t="str">
        <f t="shared" ca="1" si="89"/>
        <v/>
      </c>
      <c r="AM126" s="189" t="str">
        <f t="shared" ca="1" si="89"/>
        <v/>
      </c>
      <c r="AN126" s="189" t="str">
        <f t="shared" ca="1" si="89"/>
        <v/>
      </c>
      <c r="AO126" s="189" t="str">
        <f t="shared" ca="1" si="89"/>
        <v/>
      </c>
      <c r="AP126" s="189" t="str">
        <f t="shared" ca="1" si="89"/>
        <v/>
      </c>
      <c r="AQ126" s="189" t="str">
        <f t="shared" ca="1" si="89"/>
        <v/>
      </c>
      <c r="AR126" s="189" t="str">
        <f t="shared" ca="1" si="89"/>
        <v/>
      </c>
      <c r="AS126" s="189" t="str">
        <f t="shared" ca="1" si="89"/>
        <v/>
      </c>
      <c r="AT126" s="190" t="str">
        <f t="shared" ca="1" si="90"/>
        <v/>
      </c>
      <c r="AU126" s="190" t="str">
        <f t="shared" ca="1" si="90"/>
        <v/>
      </c>
      <c r="AV126" s="190" t="str">
        <f t="shared" ca="1" si="90"/>
        <v/>
      </c>
      <c r="AW126" s="190" t="str">
        <f t="shared" ca="1" si="90"/>
        <v/>
      </c>
      <c r="AX126" s="190" t="str">
        <f t="shared" ca="1" si="90"/>
        <v/>
      </c>
      <c r="AY126" s="190" t="str">
        <f t="shared" ca="1" si="90"/>
        <v/>
      </c>
      <c r="AZ126" s="190" t="str">
        <f t="shared" ca="1" si="90"/>
        <v/>
      </c>
      <c r="BA126" s="190" t="str">
        <f t="shared" ca="1" si="90"/>
        <v/>
      </c>
      <c r="BB126" s="190" t="str">
        <f t="shared" ca="1" si="90"/>
        <v/>
      </c>
      <c r="BC126" s="190" t="str">
        <f t="shared" ca="1" si="90"/>
        <v/>
      </c>
      <c r="BD126" s="190" t="str">
        <f t="shared" ca="1" si="90"/>
        <v/>
      </c>
      <c r="BE126" s="190" t="str">
        <f t="shared" ca="1" si="90"/>
        <v/>
      </c>
      <c r="BF126" s="190" t="str">
        <f t="shared" ca="1" si="90"/>
        <v/>
      </c>
      <c r="BG126" s="190" t="str">
        <f t="shared" ca="1" si="90"/>
        <v/>
      </c>
      <c r="BH126" s="190" t="str">
        <f t="shared" ca="1" si="90"/>
        <v/>
      </c>
      <c r="BJ126" s="206">
        <v>27</v>
      </c>
      <c r="BK126" s="197">
        <f>Personnel!D47</f>
        <v>0</v>
      </c>
      <c r="BL126" s="198">
        <f>Personnel!E47</f>
        <v>0</v>
      </c>
      <c r="BM126" s="482" cm="1">
        <f t="array" aca="1" ref="BM126" ca="1">SUM(SUMIF($AT$99:$BH$99,{"para";"pré"},AT126:BH126))</f>
        <v>0</v>
      </c>
      <c r="BN126" s="214" t="str">
        <f t="shared" ca="1" si="79"/>
        <v/>
      </c>
      <c r="BO126" s="199" t="str">
        <f t="shared" ca="1" si="65"/>
        <v/>
      </c>
      <c r="BP126" s="199" t="str">
        <f t="shared" ca="1" si="66"/>
        <v/>
      </c>
      <c r="BQ126" s="199" t="str">
        <f t="shared" ca="1" si="67"/>
        <v/>
      </c>
      <c r="BR126" s="199" t="str">
        <f t="shared" ca="1" si="68"/>
        <v/>
      </c>
      <c r="BS126" s="199" t="str">
        <f t="shared" ca="1" si="69"/>
        <v/>
      </c>
      <c r="BT126" s="199" t="str">
        <f t="shared" ca="1" si="70"/>
        <v/>
      </c>
      <c r="BU126" s="199" t="str">
        <f t="shared" ca="1" si="71"/>
        <v/>
      </c>
      <c r="BV126" s="199" t="str">
        <f t="shared" ca="1" si="72"/>
        <v/>
      </c>
      <c r="BW126" s="199" t="str">
        <f t="shared" ca="1" si="73"/>
        <v/>
      </c>
      <c r="BX126" s="199" t="str">
        <f t="shared" ca="1" si="74"/>
        <v/>
      </c>
      <c r="BY126" s="199" t="str">
        <f t="shared" ca="1" si="75"/>
        <v/>
      </c>
      <c r="BZ126" s="199" t="str">
        <f t="shared" ca="1" si="76"/>
        <v/>
      </c>
      <c r="CA126" s="199" t="str">
        <f t="shared" ca="1" si="77"/>
        <v/>
      </c>
      <c r="CB126" s="215" t="str">
        <f t="shared" ca="1" si="78"/>
        <v/>
      </c>
      <c r="CC126" s="879">
        <f t="shared" ca="1" si="81"/>
        <v>0</v>
      </c>
      <c r="CD126" s="751" t="str">
        <f t="shared" ca="1" si="80"/>
        <v/>
      </c>
      <c r="CE126" s="882" t="str">
        <f ca="1">IF(OR(CD126=0,CD126=""),IF(AND(BN126="",BO126="",BP126="",BQ126="",BR126="",BS126="",BT126="",BU126="",BV126="",BW126="",BX126="",BY126="",BZ126="",CA126="",CB126=""),"",Donnees!$C$6),IF(OR(CD126&lt;Donnees!$A$60,CD126="0%"),Donnees!$C$6,Donnees!$C$4))</f>
        <v/>
      </c>
      <c r="CF126" s="473"/>
      <c r="CG126" s="533" t="str">
        <f ca="1">IF(CE126=Donnees!$C$6,Donnees!$B$52,"")</f>
        <v/>
      </c>
      <c r="CH126" s="194"/>
      <c r="CJ126" s="104"/>
    </row>
    <row r="127" spans="1:94" ht="18.75" customHeight="1" x14ac:dyDescent="0.2">
      <c r="A127" s="187" t="str">
        <f t="shared" ca="1" si="87"/>
        <v/>
      </c>
      <c r="B127" s="187" t="str">
        <f t="shared" ca="1" si="91"/>
        <v/>
      </c>
      <c r="C127" s="187" t="str">
        <f t="shared" ca="1" si="91"/>
        <v/>
      </c>
      <c r="D127" s="187" t="str">
        <f t="shared" ca="1" si="91"/>
        <v/>
      </c>
      <c r="E127" s="187" t="str">
        <f t="shared" ca="1" si="91"/>
        <v/>
      </c>
      <c r="F127" s="187" t="str">
        <f t="shared" ca="1" si="91"/>
        <v/>
      </c>
      <c r="G127" s="187" t="str">
        <f t="shared" ca="1" si="91"/>
        <v/>
      </c>
      <c r="H127" s="187" t="str">
        <f t="shared" ca="1" si="91"/>
        <v/>
      </c>
      <c r="I127" s="187" t="str">
        <f t="shared" ca="1" si="91"/>
        <v/>
      </c>
      <c r="J127" s="187" t="str">
        <f t="shared" ca="1" si="91"/>
        <v/>
      </c>
      <c r="K127" s="187" t="str">
        <f t="shared" ca="1" si="91"/>
        <v/>
      </c>
      <c r="L127" s="187" t="str">
        <f t="shared" ca="1" si="91"/>
        <v/>
      </c>
      <c r="M127" s="187" t="str">
        <f t="shared" ca="1" si="91"/>
        <v/>
      </c>
      <c r="N127" s="187" t="str">
        <f t="shared" ca="1" si="91"/>
        <v/>
      </c>
      <c r="O127" s="187" t="str">
        <f t="shared" ca="1" si="91"/>
        <v/>
      </c>
      <c r="P127" s="188" t="str">
        <f t="shared" ca="1" si="88"/>
        <v/>
      </c>
      <c r="Q127" s="188" t="str">
        <f t="shared" ca="1" si="88"/>
        <v/>
      </c>
      <c r="R127" s="188" t="str">
        <f t="shared" ca="1" si="88"/>
        <v/>
      </c>
      <c r="S127" s="188" t="str">
        <f t="shared" ca="1" si="88"/>
        <v/>
      </c>
      <c r="T127" s="188" t="str">
        <f t="shared" ca="1" si="88"/>
        <v/>
      </c>
      <c r="U127" s="188" t="str">
        <f t="shared" ca="1" si="88"/>
        <v/>
      </c>
      <c r="V127" s="188" t="str">
        <f t="shared" ca="1" si="88"/>
        <v/>
      </c>
      <c r="W127" s="188" t="str">
        <f t="shared" ca="1" si="88"/>
        <v/>
      </c>
      <c r="X127" s="188" t="str">
        <f t="shared" ca="1" si="88"/>
        <v/>
      </c>
      <c r="Y127" s="188" t="str">
        <f t="shared" ca="1" si="88"/>
        <v/>
      </c>
      <c r="Z127" s="188" t="str">
        <f t="shared" ca="1" si="88"/>
        <v/>
      </c>
      <c r="AA127" s="188" t="str">
        <f t="shared" ca="1" si="88"/>
        <v/>
      </c>
      <c r="AB127" s="188" t="str">
        <f t="shared" ca="1" si="88"/>
        <v/>
      </c>
      <c r="AC127" s="188" t="str">
        <f t="shared" ca="1" si="88"/>
        <v/>
      </c>
      <c r="AD127" s="188" t="str">
        <f t="shared" ca="1" si="88"/>
        <v/>
      </c>
      <c r="AE127" s="189" t="str">
        <f t="shared" ca="1" si="89"/>
        <v/>
      </c>
      <c r="AF127" s="189" t="str">
        <f t="shared" ca="1" si="89"/>
        <v/>
      </c>
      <c r="AG127" s="189" t="str">
        <f t="shared" ca="1" si="89"/>
        <v/>
      </c>
      <c r="AH127" s="189" t="str">
        <f t="shared" ca="1" si="89"/>
        <v/>
      </c>
      <c r="AI127" s="189" t="str">
        <f t="shared" ca="1" si="89"/>
        <v/>
      </c>
      <c r="AJ127" s="189" t="str">
        <f t="shared" ca="1" si="89"/>
        <v/>
      </c>
      <c r="AK127" s="189" t="str">
        <f t="shared" ca="1" si="89"/>
        <v/>
      </c>
      <c r="AL127" s="189" t="str">
        <f t="shared" ca="1" si="89"/>
        <v/>
      </c>
      <c r="AM127" s="189" t="str">
        <f t="shared" ca="1" si="89"/>
        <v/>
      </c>
      <c r="AN127" s="189" t="str">
        <f t="shared" ca="1" si="89"/>
        <v/>
      </c>
      <c r="AO127" s="189" t="str">
        <f t="shared" ca="1" si="89"/>
        <v/>
      </c>
      <c r="AP127" s="189" t="str">
        <f t="shared" ca="1" si="89"/>
        <v/>
      </c>
      <c r="AQ127" s="189" t="str">
        <f t="shared" ca="1" si="89"/>
        <v/>
      </c>
      <c r="AR127" s="189" t="str">
        <f t="shared" ca="1" si="89"/>
        <v/>
      </c>
      <c r="AS127" s="189" t="str">
        <f t="shared" ca="1" si="89"/>
        <v/>
      </c>
      <c r="AT127" s="190" t="str">
        <f t="shared" ca="1" si="90"/>
        <v/>
      </c>
      <c r="AU127" s="190" t="str">
        <f t="shared" ca="1" si="90"/>
        <v/>
      </c>
      <c r="AV127" s="190" t="str">
        <f t="shared" ca="1" si="90"/>
        <v/>
      </c>
      <c r="AW127" s="190" t="str">
        <f t="shared" ca="1" si="90"/>
        <v/>
      </c>
      <c r="AX127" s="190" t="str">
        <f t="shared" ca="1" si="90"/>
        <v/>
      </c>
      <c r="AY127" s="190" t="str">
        <f t="shared" ca="1" si="90"/>
        <v/>
      </c>
      <c r="AZ127" s="190" t="str">
        <f t="shared" ca="1" si="90"/>
        <v/>
      </c>
      <c r="BA127" s="190" t="str">
        <f t="shared" ca="1" si="90"/>
        <v/>
      </c>
      <c r="BB127" s="190" t="str">
        <f t="shared" ca="1" si="90"/>
        <v/>
      </c>
      <c r="BC127" s="190" t="str">
        <f t="shared" ca="1" si="90"/>
        <v/>
      </c>
      <c r="BD127" s="190" t="str">
        <f t="shared" ca="1" si="90"/>
        <v/>
      </c>
      <c r="BE127" s="190" t="str">
        <f t="shared" ca="1" si="90"/>
        <v/>
      </c>
      <c r="BF127" s="190" t="str">
        <f t="shared" ca="1" si="90"/>
        <v/>
      </c>
      <c r="BG127" s="190" t="str">
        <f t="shared" ca="1" si="90"/>
        <v/>
      </c>
      <c r="BH127" s="190" t="str">
        <f t="shared" ca="1" si="90"/>
        <v/>
      </c>
      <c r="BJ127" s="206">
        <v>28</v>
      </c>
      <c r="BK127" s="197">
        <f>Personnel!D48</f>
        <v>0</v>
      </c>
      <c r="BL127" s="198">
        <f>Personnel!E48</f>
        <v>0</v>
      </c>
      <c r="BM127" s="482" cm="1">
        <f t="array" aca="1" ref="BM127" ca="1">SUM(SUMIF($AT$99:$BH$99,{"para";"pré"},AT127:BH127))</f>
        <v>0</v>
      </c>
      <c r="BN127" s="214" t="str">
        <f t="shared" ca="1" si="79"/>
        <v/>
      </c>
      <c r="BO127" s="199" t="str">
        <f t="shared" ca="1" si="65"/>
        <v/>
      </c>
      <c r="BP127" s="199" t="str">
        <f t="shared" ca="1" si="66"/>
        <v/>
      </c>
      <c r="BQ127" s="199" t="str">
        <f t="shared" ca="1" si="67"/>
        <v/>
      </c>
      <c r="BR127" s="199" t="str">
        <f t="shared" ca="1" si="68"/>
        <v/>
      </c>
      <c r="BS127" s="199" t="str">
        <f t="shared" ca="1" si="69"/>
        <v/>
      </c>
      <c r="BT127" s="199" t="str">
        <f t="shared" ca="1" si="70"/>
        <v/>
      </c>
      <c r="BU127" s="199" t="str">
        <f t="shared" ca="1" si="71"/>
        <v/>
      </c>
      <c r="BV127" s="199" t="str">
        <f t="shared" ca="1" si="72"/>
        <v/>
      </c>
      <c r="BW127" s="199" t="str">
        <f t="shared" ca="1" si="73"/>
        <v/>
      </c>
      <c r="BX127" s="199" t="str">
        <f t="shared" ca="1" si="74"/>
        <v/>
      </c>
      <c r="BY127" s="199" t="str">
        <f t="shared" ca="1" si="75"/>
        <v/>
      </c>
      <c r="BZ127" s="199" t="str">
        <f t="shared" ca="1" si="76"/>
        <v/>
      </c>
      <c r="CA127" s="199" t="str">
        <f t="shared" ca="1" si="77"/>
        <v/>
      </c>
      <c r="CB127" s="215" t="str">
        <f t="shared" ca="1" si="78"/>
        <v/>
      </c>
      <c r="CC127" s="879">
        <f t="shared" ca="1" si="81"/>
        <v>0</v>
      </c>
      <c r="CD127" s="751" t="str">
        <f t="shared" ca="1" si="80"/>
        <v/>
      </c>
      <c r="CE127" s="882" t="str">
        <f ca="1">IF(OR(CD127=0,CD127=""),IF(AND(BN127="",BO127="",BP127="",BQ127="",BR127="",BS127="",BT127="",BU127="",BV127="",BW127="",BX127="",BY127="",BZ127="",CA127="",CB127=""),"",Donnees!$C$6),IF(OR(CD127&lt;Donnees!$A$60,CD127="0%"),Donnees!$C$6,Donnees!$C$4))</f>
        <v/>
      </c>
      <c r="CF127" s="473"/>
      <c r="CG127" s="533" t="str">
        <f ca="1">IF(CE127=Donnees!$C$6,Donnees!$B$52,"")</f>
        <v/>
      </c>
      <c r="CH127" s="194"/>
      <c r="CJ127" s="104"/>
    </row>
    <row r="128" spans="1:94" ht="18.75" customHeight="1" x14ac:dyDescent="0.2">
      <c r="A128" s="187" t="str">
        <f t="shared" ca="1" si="87"/>
        <v/>
      </c>
      <c r="B128" s="187" t="str">
        <f t="shared" ca="1" si="91"/>
        <v/>
      </c>
      <c r="C128" s="187" t="str">
        <f t="shared" ca="1" si="91"/>
        <v/>
      </c>
      <c r="D128" s="187" t="str">
        <f t="shared" ca="1" si="91"/>
        <v/>
      </c>
      <c r="E128" s="187" t="str">
        <f t="shared" ca="1" si="91"/>
        <v/>
      </c>
      <c r="F128" s="187" t="str">
        <f t="shared" ca="1" si="91"/>
        <v/>
      </c>
      <c r="G128" s="187" t="str">
        <f t="shared" ca="1" si="91"/>
        <v/>
      </c>
      <c r="H128" s="187" t="str">
        <f t="shared" ca="1" si="91"/>
        <v/>
      </c>
      <c r="I128" s="187" t="str">
        <f t="shared" ca="1" si="91"/>
        <v/>
      </c>
      <c r="J128" s="187" t="str">
        <f t="shared" ca="1" si="91"/>
        <v/>
      </c>
      <c r="K128" s="187" t="str">
        <f t="shared" ca="1" si="91"/>
        <v/>
      </c>
      <c r="L128" s="187" t="str">
        <f t="shared" ca="1" si="91"/>
        <v/>
      </c>
      <c r="M128" s="187" t="str">
        <f t="shared" ca="1" si="91"/>
        <v/>
      </c>
      <c r="N128" s="187" t="str">
        <f t="shared" ca="1" si="91"/>
        <v/>
      </c>
      <c r="O128" s="187" t="str">
        <f t="shared" ca="1" si="91"/>
        <v/>
      </c>
      <c r="P128" s="188" t="str">
        <f t="shared" ca="1" si="88"/>
        <v/>
      </c>
      <c r="Q128" s="188" t="str">
        <f t="shared" ca="1" si="88"/>
        <v/>
      </c>
      <c r="R128" s="188" t="str">
        <f t="shared" ca="1" si="88"/>
        <v/>
      </c>
      <c r="S128" s="188" t="str">
        <f t="shared" ca="1" si="88"/>
        <v/>
      </c>
      <c r="T128" s="188" t="str">
        <f t="shared" ca="1" si="88"/>
        <v/>
      </c>
      <c r="U128" s="188" t="str">
        <f t="shared" ca="1" si="88"/>
        <v/>
      </c>
      <c r="V128" s="188" t="str">
        <f t="shared" ca="1" si="88"/>
        <v/>
      </c>
      <c r="W128" s="188" t="str">
        <f t="shared" ca="1" si="88"/>
        <v/>
      </c>
      <c r="X128" s="188" t="str">
        <f t="shared" ca="1" si="88"/>
        <v/>
      </c>
      <c r="Y128" s="188" t="str">
        <f t="shared" ca="1" si="88"/>
        <v/>
      </c>
      <c r="Z128" s="188" t="str">
        <f t="shared" ca="1" si="88"/>
        <v/>
      </c>
      <c r="AA128" s="188" t="str">
        <f t="shared" ca="1" si="88"/>
        <v/>
      </c>
      <c r="AB128" s="188" t="str">
        <f t="shared" ca="1" si="88"/>
        <v/>
      </c>
      <c r="AC128" s="188" t="str">
        <f t="shared" ca="1" si="88"/>
        <v/>
      </c>
      <c r="AD128" s="188" t="str">
        <f t="shared" ca="1" si="88"/>
        <v/>
      </c>
      <c r="AE128" s="189" t="str">
        <f t="shared" ca="1" si="89"/>
        <v/>
      </c>
      <c r="AF128" s="189" t="str">
        <f t="shared" ca="1" si="89"/>
        <v/>
      </c>
      <c r="AG128" s="189" t="str">
        <f t="shared" ca="1" si="89"/>
        <v/>
      </c>
      <c r="AH128" s="189" t="str">
        <f t="shared" ca="1" si="89"/>
        <v/>
      </c>
      <c r="AI128" s="189" t="str">
        <f t="shared" ca="1" si="89"/>
        <v/>
      </c>
      <c r="AJ128" s="189" t="str">
        <f t="shared" ca="1" si="89"/>
        <v/>
      </c>
      <c r="AK128" s="189" t="str">
        <f t="shared" ca="1" si="89"/>
        <v/>
      </c>
      <c r="AL128" s="189" t="str">
        <f t="shared" ca="1" si="89"/>
        <v/>
      </c>
      <c r="AM128" s="189" t="str">
        <f t="shared" ca="1" si="89"/>
        <v/>
      </c>
      <c r="AN128" s="189" t="str">
        <f t="shared" ca="1" si="89"/>
        <v/>
      </c>
      <c r="AO128" s="189" t="str">
        <f t="shared" ca="1" si="89"/>
        <v/>
      </c>
      <c r="AP128" s="189" t="str">
        <f t="shared" ca="1" si="89"/>
        <v/>
      </c>
      <c r="AQ128" s="189" t="str">
        <f t="shared" ca="1" si="89"/>
        <v/>
      </c>
      <c r="AR128" s="189" t="str">
        <f t="shared" ca="1" si="89"/>
        <v/>
      </c>
      <c r="AS128" s="189" t="str">
        <f t="shared" ca="1" si="89"/>
        <v/>
      </c>
      <c r="AT128" s="190" t="str">
        <f t="shared" ca="1" si="90"/>
        <v/>
      </c>
      <c r="AU128" s="190" t="str">
        <f t="shared" ca="1" si="90"/>
        <v/>
      </c>
      <c r="AV128" s="190" t="str">
        <f t="shared" ca="1" si="90"/>
        <v/>
      </c>
      <c r="AW128" s="190" t="str">
        <f t="shared" ca="1" si="90"/>
        <v/>
      </c>
      <c r="AX128" s="190" t="str">
        <f t="shared" ca="1" si="90"/>
        <v/>
      </c>
      <c r="AY128" s="190" t="str">
        <f t="shared" ca="1" si="90"/>
        <v/>
      </c>
      <c r="AZ128" s="190" t="str">
        <f t="shared" ca="1" si="90"/>
        <v/>
      </c>
      <c r="BA128" s="190" t="str">
        <f t="shared" ca="1" si="90"/>
        <v/>
      </c>
      <c r="BB128" s="190" t="str">
        <f t="shared" ca="1" si="90"/>
        <v/>
      </c>
      <c r="BC128" s="190" t="str">
        <f t="shared" ca="1" si="90"/>
        <v/>
      </c>
      <c r="BD128" s="190" t="str">
        <f t="shared" ca="1" si="90"/>
        <v/>
      </c>
      <c r="BE128" s="190" t="str">
        <f t="shared" ca="1" si="90"/>
        <v/>
      </c>
      <c r="BF128" s="190" t="str">
        <f t="shared" ca="1" si="90"/>
        <v/>
      </c>
      <c r="BG128" s="190" t="str">
        <f t="shared" ca="1" si="90"/>
        <v/>
      </c>
      <c r="BH128" s="190" t="str">
        <f t="shared" ca="1" si="90"/>
        <v/>
      </c>
      <c r="BJ128" s="206">
        <v>29</v>
      </c>
      <c r="BK128" s="197">
        <f>Personnel!D49</f>
        <v>0</v>
      </c>
      <c r="BL128" s="198">
        <f>Personnel!E49</f>
        <v>0</v>
      </c>
      <c r="BM128" s="482" cm="1">
        <f t="array" aca="1" ref="BM128" ca="1">SUM(SUMIF($AT$99:$BH$99,{"para";"pré"},AT128:BH128))</f>
        <v>0</v>
      </c>
      <c r="BN128" s="214" t="str">
        <f t="shared" ca="1" si="79"/>
        <v/>
      </c>
      <c r="BO128" s="199" t="str">
        <f t="shared" ca="1" si="65"/>
        <v/>
      </c>
      <c r="BP128" s="199" t="str">
        <f t="shared" ca="1" si="66"/>
        <v/>
      </c>
      <c r="BQ128" s="199" t="str">
        <f t="shared" ca="1" si="67"/>
        <v/>
      </c>
      <c r="BR128" s="199" t="str">
        <f t="shared" ca="1" si="68"/>
        <v/>
      </c>
      <c r="BS128" s="199" t="str">
        <f t="shared" ca="1" si="69"/>
        <v/>
      </c>
      <c r="BT128" s="199" t="str">
        <f t="shared" ca="1" si="70"/>
        <v/>
      </c>
      <c r="BU128" s="199" t="str">
        <f t="shared" ca="1" si="71"/>
        <v/>
      </c>
      <c r="BV128" s="199" t="str">
        <f t="shared" ca="1" si="72"/>
        <v/>
      </c>
      <c r="BW128" s="199" t="str">
        <f t="shared" ca="1" si="73"/>
        <v/>
      </c>
      <c r="BX128" s="199" t="str">
        <f t="shared" ca="1" si="74"/>
        <v/>
      </c>
      <c r="BY128" s="199" t="str">
        <f t="shared" ca="1" si="75"/>
        <v/>
      </c>
      <c r="BZ128" s="199" t="str">
        <f t="shared" ca="1" si="76"/>
        <v/>
      </c>
      <c r="CA128" s="199" t="str">
        <f t="shared" ca="1" si="77"/>
        <v/>
      </c>
      <c r="CB128" s="215" t="str">
        <f t="shared" ca="1" si="78"/>
        <v/>
      </c>
      <c r="CC128" s="879">
        <f t="shared" ca="1" si="81"/>
        <v>0</v>
      </c>
      <c r="CD128" s="751" t="str">
        <f t="shared" ca="1" si="80"/>
        <v/>
      </c>
      <c r="CE128" s="882" t="str">
        <f ca="1">IF(OR(CD128=0,CD128=""),IF(AND(BN128="",BO128="",BP128="",BQ128="",BR128="",BS128="",BT128="",BU128="",BV128="",BW128="",BX128="",BY128="",BZ128="",CA128="",CB128=""),"",Donnees!$C$6),IF(OR(CD128&lt;Donnees!$A$60,CD128="0%"),Donnees!$C$6,Donnees!$C$4))</f>
        <v/>
      </c>
      <c r="CF128" s="473"/>
      <c r="CG128" s="533" t="str">
        <f ca="1">IF(CE128=Donnees!$C$6,Donnees!$B$52,"")</f>
        <v/>
      </c>
      <c r="CH128" s="194"/>
      <c r="CJ128" s="104"/>
    </row>
    <row r="129" spans="1:88" ht="18.75" customHeight="1" thickBot="1" x14ac:dyDescent="0.25">
      <c r="A129" s="187" t="str">
        <f t="shared" ca="1" si="87"/>
        <v/>
      </c>
      <c r="B129" s="187" t="str">
        <f t="shared" ca="1" si="91"/>
        <v/>
      </c>
      <c r="C129" s="187" t="str">
        <f t="shared" ca="1" si="91"/>
        <v/>
      </c>
      <c r="D129" s="187" t="str">
        <f t="shared" ca="1" si="91"/>
        <v/>
      </c>
      <c r="E129" s="187" t="str">
        <f t="shared" ca="1" si="91"/>
        <v/>
      </c>
      <c r="F129" s="187" t="str">
        <f t="shared" ca="1" si="91"/>
        <v/>
      </c>
      <c r="G129" s="187" t="str">
        <f t="shared" ca="1" si="91"/>
        <v/>
      </c>
      <c r="H129" s="187" t="str">
        <f t="shared" ca="1" si="91"/>
        <v/>
      </c>
      <c r="I129" s="187" t="str">
        <f t="shared" ca="1" si="91"/>
        <v/>
      </c>
      <c r="J129" s="187" t="str">
        <f t="shared" ca="1" si="91"/>
        <v/>
      </c>
      <c r="K129" s="187" t="str">
        <f t="shared" ca="1" si="91"/>
        <v/>
      </c>
      <c r="L129" s="187" t="str">
        <f t="shared" ca="1" si="91"/>
        <v/>
      </c>
      <c r="M129" s="187" t="str">
        <f t="shared" ca="1" si="91"/>
        <v/>
      </c>
      <c r="N129" s="187" t="str">
        <f t="shared" ca="1" si="91"/>
        <v/>
      </c>
      <c r="O129" s="187" t="str">
        <f t="shared" ca="1" si="91"/>
        <v/>
      </c>
      <c r="P129" s="188" t="str">
        <f t="shared" ca="1" si="88"/>
        <v/>
      </c>
      <c r="Q129" s="188" t="str">
        <f t="shared" ca="1" si="88"/>
        <v/>
      </c>
      <c r="R129" s="188" t="str">
        <f t="shared" ca="1" si="88"/>
        <v/>
      </c>
      <c r="S129" s="188" t="str">
        <f t="shared" ca="1" si="88"/>
        <v/>
      </c>
      <c r="T129" s="188" t="str">
        <f t="shared" ca="1" si="88"/>
        <v/>
      </c>
      <c r="U129" s="188" t="str">
        <f t="shared" ca="1" si="88"/>
        <v/>
      </c>
      <c r="V129" s="188" t="str">
        <f t="shared" ca="1" si="88"/>
        <v/>
      </c>
      <c r="W129" s="188" t="str">
        <f t="shared" ca="1" si="88"/>
        <v/>
      </c>
      <c r="X129" s="188" t="str">
        <f t="shared" ca="1" si="88"/>
        <v/>
      </c>
      <c r="Y129" s="188" t="str">
        <f t="shared" ca="1" si="88"/>
        <v/>
      </c>
      <c r="Z129" s="188" t="str">
        <f t="shared" ca="1" si="88"/>
        <v/>
      </c>
      <c r="AA129" s="188" t="str">
        <f t="shared" ca="1" si="88"/>
        <v/>
      </c>
      <c r="AB129" s="188" t="str">
        <f t="shared" ca="1" si="88"/>
        <v/>
      </c>
      <c r="AC129" s="188" t="str">
        <f t="shared" ca="1" si="88"/>
        <v/>
      </c>
      <c r="AD129" s="188" t="str">
        <f t="shared" ca="1" si="88"/>
        <v/>
      </c>
      <c r="AE129" s="189" t="str">
        <f t="shared" ca="1" si="89"/>
        <v/>
      </c>
      <c r="AF129" s="189" t="str">
        <f t="shared" ca="1" si="89"/>
        <v/>
      </c>
      <c r="AG129" s="189" t="str">
        <f t="shared" ca="1" si="89"/>
        <v/>
      </c>
      <c r="AH129" s="189" t="str">
        <f t="shared" ca="1" si="89"/>
        <v/>
      </c>
      <c r="AI129" s="189" t="str">
        <f t="shared" ca="1" si="89"/>
        <v/>
      </c>
      <c r="AJ129" s="189" t="str">
        <f t="shared" ca="1" si="89"/>
        <v/>
      </c>
      <c r="AK129" s="189" t="str">
        <f t="shared" ca="1" si="89"/>
        <v/>
      </c>
      <c r="AL129" s="189" t="str">
        <f t="shared" ca="1" si="89"/>
        <v/>
      </c>
      <c r="AM129" s="189" t="str">
        <f t="shared" ca="1" si="89"/>
        <v/>
      </c>
      <c r="AN129" s="189" t="str">
        <f t="shared" ca="1" si="89"/>
        <v/>
      </c>
      <c r="AO129" s="189" t="str">
        <f t="shared" ca="1" si="89"/>
        <v/>
      </c>
      <c r="AP129" s="189" t="str">
        <f t="shared" ca="1" si="89"/>
        <v/>
      </c>
      <c r="AQ129" s="189" t="str">
        <f t="shared" ca="1" si="89"/>
        <v/>
      </c>
      <c r="AR129" s="189" t="str">
        <f t="shared" ca="1" si="89"/>
        <v/>
      </c>
      <c r="AS129" s="189" t="str">
        <f t="shared" ca="1" si="89"/>
        <v/>
      </c>
      <c r="AT129" s="190" t="str">
        <f t="shared" ca="1" si="90"/>
        <v/>
      </c>
      <c r="AU129" s="190" t="str">
        <f t="shared" ca="1" si="90"/>
        <v/>
      </c>
      <c r="AV129" s="190" t="str">
        <f t="shared" ca="1" si="90"/>
        <v/>
      </c>
      <c r="AW129" s="190" t="str">
        <f t="shared" ca="1" si="90"/>
        <v/>
      </c>
      <c r="AX129" s="190" t="str">
        <f t="shared" ca="1" si="90"/>
        <v/>
      </c>
      <c r="AY129" s="190" t="str">
        <f t="shared" ca="1" si="90"/>
        <v/>
      </c>
      <c r="AZ129" s="190" t="str">
        <f t="shared" ca="1" si="90"/>
        <v/>
      </c>
      <c r="BA129" s="190" t="str">
        <f t="shared" ca="1" si="90"/>
        <v/>
      </c>
      <c r="BB129" s="190" t="str">
        <f t="shared" ca="1" si="90"/>
        <v/>
      </c>
      <c r="BC129" s="190" t="str">
        <f t="shared" ca="1" si="90"/>
        <v/>
      </c>
      <c r="BD129" s="190" t="str">
        <f t="shared" ca="1" si="90"/>
        <v/>
      </c>
      <c r="BE129" s="190" t="str">
        <f t="shared" ca="1" si="90"/>
        <v/>
      </c>
      <c r="BF129" s="190" t="str">
        <f t="shared" ca="1" si="90"/>
        <v/>
      </c>
      <c r="BG129" s="190" t="str">
        <f t="shared" ca="1" si="90"/>
        <v/>
      </c>
      <c r="BH129" s="190" t="str">
        <f t="shared" ca="1" si="90"/>
        <v/>
      </c>
      <c r="BJ129" s="490">
        <v>30</v>
      </c>
      <c r="BK129" s="491">
        <f>Personnel!D50</f>
        <v>0</v>
      </c>
      <c r="BL129" s="492">
        <f>Personnel!E50</f>
        <v>0</v>
      </c>
      <c r="BM129" s="499" cm="1">
        <f t="array" aca="1" ref="BM129" ca="1">SUM(SUMIF($AT$99:$BH$99,{"para";"pré"},AT129:BH129))</f>
        <v>0</v>
      </c>
      <c r="BN129" s="216" t="str">
        <f t="shared" ca="1" si="79"/>
        <v/>
      </c>
      <c r="BO129" s="217" t="str">
        <f t="shared" ca="1" si="65"/>
        <v/>
      </c>
      <c r="BP129" s="217" t="str">
        <f t="shared" ca="1" si="66"/>
        <v/>
      </c>
      <c r="BQ129" s="217" t="str">
        <f t="shared" ca="1" si="67"/>
        <v/>
      </c>
      <c r="BR129" s="217" t="str">
        <f t="shared" ca="1" si="68"/>
        <v/>
      </c>
      <c r="BS129" s="217" t="str">
        <f t="shared" ca="1" si="69"/>
        <v/>
      </c>
      <c r="BT129" s="217" t="str">
        <f t="shared" ca="1" si="70"/>
        <v/>
      </c>
      <c r="BU129" s="217" t="str">
        <f t="shared" ca="1" si="71"/>
        <v/>
      </c>
      <c r="BV129" s="217" t="str">
        <f t="shared" ca="1" si="72"/>
        <v/>
      </c>
      <c r="BW129" s="217" t="str">
        <f t="shared" ca="1" si="73"/>
        <v/>
      </c>
      <c r="BX129" s="217" t="str">
        <f t="shared" ca="1" si="74"/>
        <v/>
      </c>
      <c r="BY129" s="217" t="str">
        <f t="shared" ca="1" si="75"/>
        <v/>
      </c>
      <c r="BZ129" s="217" t="str">
        <f t="shared" ca="1" si="76"/>
        <v/>
      </c>
      <c r="CA129" s="217" t="str">
        <f t="shared" ca="1" si="77"/>
        <v/>
      </c>
      <c r="CB129" s="219" t="str">
        <f t="shared" ca="1" si="78"/>
        <v/>
      </c>
      <c r="CC129" s="881">
        <f t="shared" ca="1" si="81"/>
        <v>0</v>
      </c>
      <c r="CD129" s="753" t="str">
        <f t="shared" ca="1" si="80"/>
        <v/>
      </c>
      <c r="CE129" s="884" t="str">
        <f ca="1">IF(OR(CD129=0,CD129=""),IF(AND(BN129="",BO129="",BP129="",BQ129="",BR129="",BS129="",BT129="",BU129="",BV129="",BW129="",BX129="",BY129="",BZ129="",CA129="",CB129=""),"",Donnees!$C$6),IF(OR(CD129&lt;Donnees!$A$60,CD129="0%"),Donnees!$C$6,Donnees!$C$4))</f>
        <v/>
      </c>
      <c r="CF129" s="473"/>
      <c r="CG129" s="533" t="str">
        <f ca="1">IF(CE129=Donnees!$C$6,Donnees!$B$52,"")</f>
        <v/>
      </c>
      <c r="CH129" s="194"/>
      <c r="CJ129" s="104"/>
    </row>
    <row r="130" spans="1:88" ht="18.75" customHeight="1" x14ac:dyDescent="0.2">
      <c r="A130" s="187" t="str">
        <f t="shared" ref="A130:A139" ca="1" si="92">IF(ISERROR(VLOOKUP($BK130,INDIRECT("'"&amp;A$40&amp;"'!$P$34:$AT$53"),$A$38,FALSE)),"",VLOOKUP($BK130,INDIRECT("'"&amp;A$40&amp;"'!$P$34:$AT$53"),$A$38,FALSE))</f>
        <v/>
      </c>
      <c r="B130" s="187" t="str">
        <f t="shared" ca="1" si="91"/>
        <v/>
      </c>
      <c r="C130" s="187" t="str">
        <f t="shared" ca="1" si="91"/>
        <v/>
      </c>
      <c r="D130" s="187" t="str">
        <f t="shared" ca="1" si="91"/>
        <v/>
      </c>
      <c r="E130" s="187" t="str">
        <f t="shared" ca="1" si="91"/>
        <v/>
      </c>
      <c r="F130" s="187" t="str">
        <f t="shared" ca="1" si="91"/>
        <v/>
      </c>
      <c r="G130" s="187" t="str">
        <f t="shared" ca="1" si="91"/>
        <v/>
      </c>
      <c r="H130" s="187" t="str">
        <f t="shared" ca="1" si="91"/>
        <v/>
      </c>
      <c r="I130" s="187" t="str">
        <f t="shared" ca="1" si="91"/>
        <v/>
      </c>
      <c r="J130" s="187" t="str">
        <f t="shared" ca="1" si="91"/>
        <v/>
      </c>
      <c r="K130" s="187" t="str">
        <f t="shared" ca="1" si="91"/>
        <v/>
      </c>
      <c r="L130" s="187" t="str">
        <f t="shared" ca="1" si="91"/>
        <v/>
      </c>
      <c r="M130" s="187" t="str">
        <f t="shared" ca="1" si="91"/>
        <v/>
      </c>
      <c r="N130" s="187" t="str">
        <f t="shared" ca="1" si="91"/>
        <v/>
      </c>
      <c r="O130" s="187" t="str">
        <f t="shared" ca="1" si="91"/>
        <v/>
      </c>
      <c r="P130" s="188" t="str">
        <f t="shared" ca="1" si="88"/>
        <v/>
      </c>
      <c r="Q130" s="188" t="str">
        <f t="shared" ca="1" si="88"/>
        <v/>
      </c>
      <c r="R130" s="188" t="str">
        <f t="shared" ca="1" si="88"/>
        <v/>
      </c>
      <c r="S130" s="188" t="str">
        <f t="shared" ca="1" si="88"/>
        <v/>
      </c>
      <c r="T130" s="188" t="str">
        <f t="shared" ca="1" si="88"/>
        <v/>
      </c>
      <c r="U130" s="188" t="str">
        <f t="shared" ca="1" si="88"/>
        <v/>
      </c>
      <c r="V130" s="188" t="str">
        <f t="shared" ca="1" si="88"/>
        <v/>
      </c>
      <c r="W130" s="188" t="str">
        <f t="shared" ca="1" si="88"/>
        <v/>
      </c>
      <c r="X130" s="188" t="str">
        <f t="shared" ca="1" si="88"/>
        <v/>
      </c>
      <c r="Y130" s="188" t="str">
        <f t="shared" ca="1" si="88"/>
        <v/>
      </c>
      <c r="Z130" s="188" t="str">
        <f t="shared" ca="1" si="88"/>
        <v/>
      </c>
      <c r="AA130" s="188" t="str">
        <f t="shared" ca="1" si="88"/>
        <v/>
      </c>
      <c r="AB130" s="188" t="str">
        <f t="shared" ca="1" si="88"/>
        <v/>
      </c>
      <c r="AC130" s="188" t="str">
        <f t="shared" ca="1" si="88"/>
        <v/>
      </c>
      <c r="AD130" s="188" t="str">
        <f t="shared" ca="1" si="88"/>
        <v/>
      </c>
      <c r="AE130" s="189" t="str">
        <f t="shared" ca="1" si="89"/>
        <v/>
      </c>
      <c r="AF130" s="189" t="str">
        <f t="shared" ca="1" si="89"/>
        <v/>
      </c>
      <c r="AG130" s="189" t="str">
        <f t="shared" ca="1" si="89"/>
        <v/>
      </c>
      <c r="AH130" s="189" t="str">
        <f t="shared" ca="1" si="89"/>
        <v/>
      </c>
      <c r="AI130" s="189" t="str">
        <f t="shared" ca="1" si="89"/>
        <v/>
      </c>
      <c r="AJ130" s="189" t="str">
        <f t="shared" ca="1" si="89"/>
        <v/>
      </c>
      <c r="AK130" s="189" t="str">
        <f t="shared" ca="1" si="89"/>
        <v/>
      </c>
      <c r="AL130" s="189" t="str">
        <f t="shared" ca="1" si="89"/>
        <v/>
      </c>
      <c r="AM130" s="189" t="str">
        <f t="shared" ca="1" si="89"/>
        <v/>
      </c>
      <c r="AN130" s="189" t="str">
        <f t="shared" ca="1" si="89"/>
        <v/>
      </c>
      <c r="AO130" s="189" t="str">
        <f t="shared" ca="1" si="89"/>
        <v/>
      </c>
      <c r="AP130" s="189" t="str">
        <f t="shared" ca="1" si="89"/>
        <v/>
      </c>
      <c r="AQ130" s="189" t="str">
        <f t="shared" ca="1" si="89"/>
        <v/>
      </c>
      <c r="AR130" s="189" t="str">
        <f t="shared" ca="1" si="89"/>
        <v/>
      </c>
      <c r="AS130" s="189" t="str">
        <f t="shared" ca="1" si="89"/>
        <v/>
      </c>
      <c r="AT130" s="190" t="str">
        <f t="shared" ca="1" si="90"/>
        <v/>
      </c>
      <c r="AU130" s="190" t="str">
        <f t="shared" ca="1" si="90"/>
        <v/>
      </c>
      <c r="AV130" s="190" t="str">
        <f t="shared" ca="1" si="90"/>
        <v/>
      </c>
      <c r="AW130" s="190" t="str">
        <f t="shared" ca="1" si="90"/>
        <v/>
      </c>
      <c r="AX130" s="190" t="str">
        <f t="shared" ca="1" si="90"/>
        <v/>
      </c>
      <c r="AY130" s="190" t="str">
        <f t="shared" ca="1" si="90"/>
        <v/>
      </c>
      <c r="AZ130" s="190" t="str">
        <f t="shared" ca="1" si="90"/>
        <v/>
      </c>
      <c r="BA130" s="190" t="str">
        <f t="shared" ca="1" si="90"/>
        <v/>
      </c>
      <c r="BB130" s="190" t="str">
        <f t="shared" ca="1" si="90"/>
        <v/>
      </c>
      <c r="BC130" s="190" t="str">
        <f t="shared" ca="1" si="90"/>
        <v/>
      </c>
      <c r="BD130" s="190" t="str">
        <f t="shared" ca="1" si="90"/>
        <v/>
      </c>
      <c r="BE130" s="190" t="str">
        <f t="shared" ca="1" si="90"/>
        <v/>
      </c>
      <c r="BF130" s="190" t="str">
        <f t="shared" ca="1" si="90"/>
        <v/>
      </c>
      <c r="BG130" s="190" t="str">
        <f t="shared" ca="1" si="90"/>
        <v/>
      </c>
      <c r="BH130" s="190" t="str">
        <f t="shared" ca="1" si="90"/>
        <v/>
      </c>
      <c r="BJ130" s="202">
        <v>31</v>
      </c>
      <c r="BK130" s="203">
        <f>Personnel!D51</f>
        <v>0</v>
      </c>
      <c r="BL130" s="204">
        <f>Personnel!E51</f>
        <v>0</v>
      </c>
      <c r="BM130" s="501" cm="1">
        <f t="array" aca="1" ref="BM130" ca="1">SUM(SUMIF($AT$99:$BH$99,{"para";"pré"},AT130:BH130))</f>
        <v>0</v>
      </c>
      <c r="BN130" s="212" t="str">
        <f t="shared" ca="1" si="79"/>
        <v/>
      </c>
      <c r="BO130" s="477" t="str">
        <f t="shared" ca="1" si="65"/>
        <v/>
      </c>
      <c r="BP130" s="477" t="str">
        <f t="shared" ca="1" si="66"/>
        <v/>
      </c>
      <c r="BQ130" s="477" t="str">
        <f t="shared" ca="1" si="67"/>
        <v/>
      </c>
      <c r="BR130" s="477" t="str">
        <f t="shared" ca="1" si="68"/>
        <v/>
      </c>
      <c r="BS130" s="477" t="str">
        <f t="shared" ca="1" si="69"/>
        <v/>
      </c>
      <c r="BT130" s="477" t="str">
        <f t="shared" ca="1" si="70"/>
        <v/>
      </c>
      <c r="BU130" s="477" t="str">
        <f t="shared" ca="1" si="71"/>
        <v/>
      </c>
      <c r="BV130" s="477" t="str">
        <f t="shared" ca="1" si="72"/>
        <v/>
      </c>
      <c r="BW130" s="477" t="str">
        <f t="shared" ca="1" si="73"/>
        <v/>
      </c>
      <c r="BX130" s="477" t="str">
        <f t="shared" ca="1" si="74"/>
        <v/>
      </c>
      <c r="BY130" s="477" t="str">
        <f t="shared" ca="1" si="75"/>
        <v/>
      </c>
      <c r="BZ130" s="477" t="str">
        <f t="shared" ca="1" si="76"/>
        <v/>
      </c>
      <c r="CA130" s="477" t="str">
        <f t="shared" ca="1" si="77"/>
        <v/>
      </c>
      <c r="CB130" s="213" t="str">
        <f t="shared" ca="1" si="78"/>
        <v/>
      </c>
      <c r="CC130" s="878">
        <f t="shared" ca="1" si="81"/>
        <v>0</v>
      </c>
      <c r="CD130" s="750" t="str">
        <f t="shared" ca="1" si="80"/>
        <v/>
      </c>
      <c r="CE130" s="883" t="str">
        <f ca="1">IF(OR(CD130=0,CD130=""),IF(AND(BN130="",BO130="",BP130="",BQ130="",BR130="",BS130="",BT130="",BU130="",BV130="",BW130="",BX130="",BY130="",BZ130="",CA130="",CB130=""),"",Donnees!$C$6),IF(OR(CD130&lt;Donnees!$A$60,CD130="0%"),Donnees!$C$6,Donnees!$C$4))</f>
        <v/>
      </c>
      <c r="CF130" s="473"/>
      <c r="CG130" s="533" t="str">
        <f ca="1">IF(CE130=Donnees!$C$6,Donnees!$B$52,"")</f>
        <v/>
      </c>
      <c r="CH130" s="194"/>
      <c r="CJ130" s="104"/>
    </row>
    <row r="131" spans="1:88" ht="18.75" customHeight="1" x14ac:dyDescent="0.2">
      <c r="A131" s="187" t="str">
        <f t="shared" ca="1" si="92"/>
        <v/>
      </c>
      <c r="B131" s="187" t="str">
        <f t="shared" ca="1" si="91"/>
        <v/>
      </c>
      <c r="C131" s="187" t="str">
        <f t="shared" ca="1" si="91"/>
        <v/>
      </c>
      <c r="D131" s="187" t="str">
        <f t="shared" ca="1" si="91"/>
        <v/>
      </c>
      <c r="E131" s="187" t="str">
        <f t="shared" ca="1" si="91"/>
        <v/>
      </c>
      <c r="F131" s="187" t="str">
        <f t="shared" ca="1" si="91"/>
        <v/>
      </c>
      <c r="G131" s="187" t="str">
        <f t="shared" ca="1" si="91"/>
        <v/>
      </c>
      <c r="H131" s="187" t="str">
        <f t="shared" ca="1" si="91"/>
        <v/>
      </c>
      <c r="I131" s="187" t="str">
        <f t="shared" ca="1" si="91"/>
        <v/>
      </c>
      <c r="J131" s="187" t="str">
        <f t="shared" ca="1" si="91"/>
        <v/>
      </c>
      <c r="K131" s="187" t="str">
        <f t="shared" ca="1" si="91"/>
        <v/>
      </c>
      <c r="L131" s="187" t="str">
        <f t="shared" ca="1" si="91"/>
        <v/>
      </c>
      <c r="M131" s="187" t="str">
        <f t="shared" ca="1" si="91"/>
        <v/>
      </c>
      <c r="N131" s="187" t="str">
        <f t="shared" ca="1" si="91"/>
        <v/>
      </c>
      <c r="O131" s="187" t="str">
        <f t="shared" ca="1" si="91"/>
        <v/>
      </c>
      <c r="P131" s="188" t="str">
        <f t="shared" ca="1" si="88"/>
        <v/>
      </c>
      <c r="Q131" s="188" t="str">
        <f t="shared" ca="1" si="88"/>
        <v/>
      </c>
      <c r="R131" s="188" t="str">
        <f t="shared" ca="1" si="88"/>
        <v/>
      </c>
      <c r="S131" s="188" t="str">
        <f t="shared" ca="1" si="88"/>
        <v/>
      </c>
      <c r="T131" s="188" t="str">
        <f t="shared" ca="1" si="88"/>
        <v/>
      </c>
      <c r="U131" s="188" t="str">
        <f t="shared" ca="1" si="88"/>
        <v/>
      </c>
      <c r="V131" s="188" t="str">
        <f t="shared" ca="1" si="88"/>
        <v/>
      </c>
      <c r="W131" s="188" t="str">
        <f t="shared" ca="1" si="88"/>
        <v/>
      </c>
      <c r="X131" s="188" t="str">
        <f t="shared" ca="1" si="88"/>
        <v/>
      </c>
      <c r="Y131" s="188" t="str">
        <f t="shared" ca="1" si="88"/>
        <v/>
      </c>
      <c r="Z131" s="188" t="str">
        <f t="shared" ca="1" si="88"/>
        <v/>
      </c>
      <c r="AA131" s="188" t="str">
        <f t="shared" ca="1" si="88"/>
        <v/>
      </c>
      <c r="AB131" s="188" t="str">
        <f t="shared" ca="1" si="88"/>
        <v/>
      </c>
      <c r="AC131" s="188" t="str">
        <f t="shared" ca="1" si="88"/>
        <v/>
      </c>
      <c r="AD131" s="188" t="str">
        <f t="shared" ca="1" si="88"/>
        <v/>
      </c>
      <c r="AE131" s="189" t="str">
        <f t="shared" ca="1" si="89"/>
        <v/>
      </c>
      <c r="AF131" s="189" t="str">
        <f t="shared" ca="1" si="89"/>
        <v/>
      </c>
      <c r="AG131" s="189" t="str">
        <f t="shared" ca="1" si="89"/>
        <v/>
      </c>
      <c r="AH131" s="189" t="str">
        <f t="shared" ca="1" si="89"/>
        <v/>
      </c>
      <c r="AI131" s="189" t="str">
        <f t="shared" ca="1" si="89"/>
        <v/>
      </c>
      <c r="AJ131" s="189" t="str">
        <f t="shared" ca="1" si="89"/>
        <v/>
      </c>
      <c r="AK131" s="189" t="str">
        <f t="shared" ca="1" si="89"/>
        <v/>
      </c>
      <c r="AL131" s="189" t="str">
        <f t="shared" ca="1" si="89"/>
        <v/>
      </c>
      <c r="AM131" s="189" t="str">
        <f t="shared" ca="1" si="89"/>
        <v/>
      </c>
      <c r="AN131" s="189" t="str">
        <f t="shared" ca="1" si="89"/>
        <v/>
      </c>
      <c r="AO131" s="189" t="str">
        <f t="shared" ca="1" si="89"/>
        <v/>
      </c>
      <c r="AP131" s="189" t="str">
        <f t="shared" ca="1" si="89"/>
        <v/>
      </c>
      <c r="AQ131" s="189" t="str">
        <f t="shared" ca="1" si="89"/>
        <v/>
      </c>
      <c r="AR131" s="189" t="str">
        <f t="shared" ca="1" si="89"/>
        <v/>
      </c>
      <c r="AS131" s="189" t="str">
        <f t="shared" ca="1" si="89"/>
        <v/>
      </c>
      <c r="AT131" s="190" t="str">
        <f t="shared" ca="1" si="90"/>
        <v/>
      </c>
      <c r="AU131" s="190" t="str">
        <f t="shared" ca="1" si="90"/>
        <v/>
      </c>
      <c r="AV131" s="190" t="str">
        <f t="shared" ca="1" si="90"/>
        <v/>
      </c>
      <c r="AW131" s="190" t="str">
        <f t="shared" ca="1" si="90"/>
        <v/>
      </c>
      <c r="AX131" s="190" t="str">
        <f t="shared" ca="1" si="90"/>
        <v/>
      </c>
      <c r="AY131" s="190" t="str">
        <f t="shared" ca="1" si="90"/>
        <v/>
      </c>
      <c r="AZ131" s="190" t="str">
        <f t="shared" ca="1" si="90"/>
        <v/>
      </c>
      <c r="BA131" s="190" t="str">
        <f t="shared" ca="1" si="90"/>
        <v/>
      </c>
      <c r="BB131" s="190" t="str">
        <f t="shared" ca="1" si="90"/>
        <v/>
      </c>
      <c r="BC131" s="190" t="str">
        <f t="shared" ca="1" si="90"/>
        <v/>
      </c>
      <c r="BD131" s="190" t="str">
        <f t="shared" ca="1" si="90"/>
        <v/>
      </c>
      <c r="BE131" s="190" t="str">
        <f t="shared" ca="1" si="90"/>
        <v/>
      </c>
      <c r="BF131" s="190" t="str">
        <f t="shared" ca="1" si="90"/>
        <v/>
      </c>
      <c r="BG131" s="190" t="str">
        <f t="shared" ca="1" si="90"/>
        <v/>
      </c>
      <c r="BH131" s="190" t="str">
        <f t="shared" ca="1" si="90"/>
        <v/>
      </c>
      <c r="BJ131" s="206">
        <v>32</v>
      </c>
      <c r="BK131" s="197">
        <f>Personnel!D52</f>
        <v>0</v>
      </c>
      <c r="BL131" s="198">
        <f>Personnel!E52</f>
        <v>0</v>
      </c>
      <c r="BM131" s="482" cm="1">
        <f t="array" aca="1" ref="BM131" ca="1">SUM(SUMIF($AT$99:$BH$99,{"para";"pré"},AT131:BH131))</f>
        <v>0</v>
      </c>
      <c r="BN131" s="214" t="str">
        <f t="shared" ca="1" si="79"/>
        <v/>
      </c>
      <c r="BO131" s="199" t="str">
        <f t="shared" ca="1" si="65"/>
        <v/>
      </c>
      <c r="BP131" s="199" t="str">
        <f t="shared" ca="1" si="66"/>
        <v/>
      </c>
      <c r="BQ131" s="199" t="str">
        <f t="shared" ca="1" si="67"/>
        <v/>
      </c>
      <c r="BR131" s="199" t="str">
        <f t="shared" ca="1" si="68"/>
        <v/>
      </c>
      <c r="BS131" s="199" t="str">
        <f t="shared" ca="1" si="69"/>
        <v/>
      </c>
      <c r="BT131" s="199" t="str">
        <f t="shared" ca="1" si="70"/>
        <v/>
      </c>
      <c r="BU131" s="199" t="str">
        <f t="shared" ca="1" si="71"/>
        <v/>
      </c>
      <c r="BV131" s="199" t="str">
        <f t="shared" ca="1" si="72"/>
        <v/>
      </c>
      <c r="BW131" s="199" t="str">
        <f t="shared" ca="1" si="73"/>
        <v/>
      </c>
      <c r="BX131" s="199" t="str">
        <f t="shared" ca="1" si="74"/>
        <v/>
      </c>
      <c r="BY131" s="199" t="str">
        <f t="shared" ca="1" si="75"/>
        <v/>
      </c>
      <c r="BZ131" s="199" t="str">
        <f t="shared" ca="1" si="76"/>
        <v/>
      </c>
      <c r="CA131" s="199" t="str">
        <f t="shared" ca="1" si="77"/>
        <v/>
      </c>
      <c r="CB131" s="215" t="str">
        <f t="shared" ca="1" si="78"/>
        <v/>
      </c>
      <c r="CC131" s="879">
        <f t="shared" ca="1" si="81"/>
        <v>0</v>
      </c>
      <c r="CD131" s="751" t="str">
        <f t="shared" ca="1" si="80"/>
        <v/>
      </c>
      <c r="CE131" s="882" t="str">
        <f ca="1">IF(OR(CD131=0,CD131=""),IF(AND(BN131="",BO131="",BP131="",BQ131="",BR131="",BS131="",BT131="",BU131="",BV131="",BW131="",BX131="",BY131="",BZ131="",CA131="",CB131=""),"",Donnees!$C$6),IF(OR(CD131&lt;Donnees!$A$60,CD131="0%"),Donnees!$C$6,Donnees!$C$4))</f>
        <v/>
      </c>
      <c r="CF131" s="473"/>
      <c r="CG131" s="533" t="str">
        <f ca="1">IF(CE131=Donnees!$C$6,Donnees!$B$52,"")</f>
        <v/>
      </c>
      <c r="CH131" s="194"/>
      <c r="CJ131" s="104"/>
    </row>
    <row r="132" spans="1:88" ht="18.75" customHeight="1" x14ac:dyDescent="0.2">
      <c r="A132" s="187" t="str">
        <f t="shared" ca="1" si="92"/>
        <v/>
      </c>
      <c r="B132" s="187" t="str">
        <f t="shared" ca="1" si="91"/>
        <v/>
      </c>
      <c r="C132" s="187" t="str">
        <f t="shared" ca="1" si="91"/>
        <v/>
      </c>
      <c r="D132" s="187" t="str">
        <f t="shared" ca="1" si="91"/>
        <v/>
      </c>
      <c r="E132" s="187" t="str">
        <f t="shared" ca="1" si="91"/>
        <v/>
      </c>
      <c r="F132" s="187" t="str">
        <f t="shared" ca="1" si="91"/>
        <v/>
      </c>
      <c r="G132" s="187" t="str">
        <f t="shared" ca="1" si="91"/>
        <v/>
      </c>
      <c r="H132" s="187" t="str">
        <f t="shared" ca="1" si="91"/>
        <v/>
      </c>
      <c r="I132" s="187" t="str">
        <f t="shared" ca="1" si="91"/>
        <v/>
      </c>
      <c r="J132" s="187" t="str">
        <f t="shared" ca="1" si="91"/>
        <v/>
      </c>
      <c r="K132" s="187" t="str">
        <f t="shared" ca="1" si="91"/>
        <v/>
      </c>
      <c r="L132" s="187" t="str">
        <f t="shared" ca="1" si="91"/>
        <v/>
      </c>
      <c r="M132" s="187" t="str">
        <f t="shared" ca="1" si="91"/>
        <v/>
      </c>
      <c r="N132" s="187" t="str">
        <f t="shared" ca="1" si="91"/>
        <v/>
      </c>
      <c r="O132" s="187" t="str">
        <f t="shared" ca="1" si="91"/>
        <v/>
      </c>
      <c r="P132" s="188" t="str">
        <f t="shared" ca="1" si="88"/>
        <v/>
      </c>
      <c r="Q132" s="188" t="str">
        <f t="shared" ca="1" si="88"/>
        <v/>
      </c>
      <c r="R132" s="188" t="str">
        <f t="shared" ca="1" si="88"/>
        <v/>
      </c>
      <c r="S132" s="188" t="str">
        <f t="shared" ca="1" si="88"/>
        <v/>
      </c>
      <c r="T132" s="188" t="str">
        <f t="shared" ca="1" si="88"/>
        <v/>
      </c>
      <c r="U132" s="188" t="str">
        <f t="shared" ca="1" si="88"/>
        <v/>
      </c>
      <c r="V132" s="188" t="str">
        <f t="shared" ca="1" si="88"/>
        <v/>
      </c>
      <c r="W132" s="188" t="str">
        <f t="shared" ca="1" si="88"/>
        <v/>
      </c>
      <c r="X132" s="188" t="str">
        <f t="shared" ca="1" si="88"/>
        <v/>
      </c>
      <c r="Y132" s="188" t="str">
        <f t="shared" ca="1" si="88"/>
        <v/>
      </c>
      <c r="Z132" s="188" t="str">
        <f t="shared" ca="1" si="88"/>
        <v/>
      </c>
      <c r="AA132" s="188" t="str">
        <f t="shared" ca="1" si="88"/>
        <v/>
      </c>
      <c r="AB132" s="188" t="str">
        <f t="shared" ca="1" si="88"/>
        <v/>
      </c>
      <c r="AC132" s="188" t="str">
        <f t="shared" ca="1" si="88"/>
        <v/>
      </c>
      <c r="AD132" s="188" t="str">
        <f t="shared" ca="1" si="88"/>
        <v/>
      </c>
      <c r="AE132" s="189" t="str">
        <f t="shared" ca="1" si="89"/>
        <v/>
      </c>
      <c r="AF132" s="189" t="str">
        <f t="shared" ca="1" si="89"/>
        <v/>
      </c>
      <c r="AG132" s="189" t="str">
        <f t="shared" ca="1" si="89"/>
        <v/>
      </c>
      <c r="AH132" s="189" t="str">
        <f t="shared" ca="1" si="89"/>
        <v/>
      </c>
      <c r="AI132" s="189" t="str">
        <f t="shared" ca="1" si="89"/>
        <v/>
      </c>
      <c r="AJ132" s="189" t="str">
        <f t="shared" ca="1" si="89"/>
        <v/>
      </c>
      <c r="AK132" s="189" t="str">
        <f t="shared" ca="1" si="89"/>
        <v/>
      </c>
      <c r="AL132" s="189" t="str">
        <f t="shared" ca="1" si="89"/>
        <v/>
      </c>
      <c r="AM132" s="189" t="str">
        <f t="shared" ca="1" si="89"/>
        <v/>
      </c>
      <c r="AN132" s="189" t="str">
        <f t="shared" ca="1" si="89"/>
        <v/>
      </c>
      <c r="AO132" s="189" t="str">
        <f t="shared" ca="1" si="89"/>
        <v/>
      </c>
      <c r="AP132" s="189" t="str">
        <f t="shared" ca="1" si="89"/>
        <v/>
      </c>
      <c r="AQ132" s="189" t="str">
        <f t="shared" ca="1" si="89"/>
        <v/>
      </c>
      <c r="AR132" s="189" t="str">
        <f t="shared" ca="1" si="89"/>
        <v/>
      </c>
      <c r="AS132" s="189" t="str">
        <f t="shared" ca="1" si="89"/>
        <v/>
      </c>
      <c r="AT132" s="190" t="str">
        <f t="shared" ca="1" si="90"/>
        <v/>
      </c>
      <c r="AU132" s="190" t="str">
        <f t="shared" ca="1" si="90"/>
        <v/>
      </c>
      <c r="AV132" s="190" t="str">
        <f t="shared" ca="1" si="90"/>
        <v/>
      </c>
      <c r="AW132" s="190" t="str">
        <f t="shared" ca="1" si="90"/>
        <v/>
      </c>
      <c r="AX132" s="190" t="str">
        <f t="shared" ca="1" si="90"/>
        <v/>
      </c>
      <c r="AY132" s="190" t="str">
        <f t="shared" ca="1" si="90"/>
        <v/>
      </c>
      <c r="AZ132" s="190" t="str">
        <f t="shared" ca="1" si="90"/>
        <v/>
      </c>
      <c r="BA132" s="190" t="str">
        <f t="shared" ca="1" si="90"/>
        <v/>
      </c>
      <c r="BB132" s="190" t="str">
        <f t="shared" ca="1" si="90"/>
        <v/>
      </c>
      <c r="BC132" s="190" t="str">
        <f t="shared" ca="1" si="90"/>
        <v/>
      </c>
      <c r="BD132" s="190" t="str">
        <f t="shared" ca="1" si="90"/>
        <v/>
      </c>
      <c r="BE132" s="190" t="str">
        <f t="shared" ca="1" si="90"/>
        <v/>
      </c>
      <c r="BF132" s="190" t="str">
        <f t="shared" ca="1" si="90"/>
        <v/>
      </c>
      <c r="BG132" s="190" t="str">
        <f t="shared" ca="1" si="90"/>
        <v/>
      </c>
      <c r="BH132" s="190" t="str">
        <f t="shared" ca="1" si="90"/>
        <v/>
      </c>
      <c r="BJ132" s="206">
        <v>33</v>
      </c>
      <c r="BK132" s="197">
        <f>Personnel!D53</f>
        <v>0</v>
      </c>
      <c r="BL132" s="198">
        <f>Personnel!E53</f>
        <v>0</v>
      </c>
      <c r="BM132" s="482" cm="1">
        <f t="array" aca="1" ref="BM132" ca="1">SUM(SUMIF($AT$99:$BH$99,{"para";"pré"},AT132:BH132))</f>
        <v>0</v>
      </c>
      <c r="BN132" s="214" t="str">
        <f t="shared" ca="1" si="79"/>
        <v/>
      </c>
      <c r="BO132" s="199" t="str">
        <f t="shared" ca="1" si="65"/>
        <v/>
      </c>
      <c r="BP132" s="199" t="str">
        <f t="shared" ca="1" si="66"/>
        <v/>
      </c>
      <c r="BQ132" s="199" t="str">
        <f t="shared" ca="1" si="67"/>
        <v/>
      </c>
      <c r="BR132" s="199" t="str">
        <f t="shared" ca="1" si="68"/>
        <v/>
      </c>
      <c r="BS132" s="199" t="str">
        <f t="shared" ca="1" si="69"/>
        <v/>
      </c>
      <c r="BT132" s="199" t="str">
        <f t="shared" ca="1" si="70"/>
        <v/>
      </c>
      <c r="BU132" s="199" t="str">
        <f t="shared" ca="1" si="71"/>
        <v/>
      </c>
      <c r="BV132" s="199" t="str">
        <f t="shared" ca="1" si="72"/>
        <v/>
      </c>
      <c r="BW132" s="199" t="str">
        <f t="shared" ca="1" si="73"/>
        <v/>
      </c>
      <c r="BX132" s="199" t="str">
        <f t="shared" ca="1" si="74"/>
        <v/>
      </c>
      <c r="BY132" s="199" t="str">
        <f t="shared" ca="1" si="75"/>
        <v/>
      </c>
      <c r="BZ132" s="199" t="str">
        <f t="shared" ca="1" si="76"/>
        <v/>
      </c>
      <c r="CA132" s="199" t="str">
        <f t="shared" ca="1" si="77"/>
        <v/>
      </c>
      <c r="CB132" s="215" t="str">
        <f t="shared" ca="1" si="78"/>
        <v/>
      </c>
      <c r="CC132" s="876">
        <f t="shared" ca="1" si="81"/>
        <v>0</v>
      </c>
      <c r="CD132" s="751" t="str">
        <f t="shared" ca="1" si="80"/>
        <v/>
      </c>
      <c r="CE132" s="882" t="str">
        <f ca="1">IF(OR(CD132=0,CD132=""),IF(AND(BN132="",BO132="",BP132="",BQ132="",BR132="",BS132="",BT132="",BU132="",BV132="",BW132="",BX132="",BY132="",BZ132="",CA132="",CB132=""),"",Donnees!$C$6),IF(OR(CD132&lt;Donnees!$A$60,CD132="0%"),Donnees!$C$6,Donnees!$C$4))</f>
        <v/>
      </c>
      <c r="CF132" s="473"/>
      <c r="CG132" s="533" t="str">
        <f ca="1">IF(CE132=Donnees!$C$6,Donnees!$B$52,"")</f>
        <v/>
      </c>
      <c r="CH132" s="194"/>
      <c r="CJ132" s="104"/>
    </row>
    <row r="133" spans="1:88" ht="18.75" customHeight="1" x14ac:dyDescent="0.2">
      <c r="A133" s="187" t="str">
        <f t="shared" ca="1" si="92"/>
        <v/>
      </c>
      <c r="B133" s="187" t="str">
        <f t="shared" ca="1" si="91"/>
        <v/>
      </c>
      <c r="C133" s="187" t="str">
        <f t="shared" ca="1" si="91"/>
        <v/>
      </c>
      <c r="D133" s="187" t="str">
        <f t="shared" ca="1" si="91"/>
        <v/>
      </c>
      <c r="E133" s="187" t="str">
        <f t="shared" ca="1" si="91"/>
        <v/>
      </c>
      <c r="F133" s="187" t="str">
        <f t="shared" ca="1" si="91"/>
        <v/>
      </c>
      <c r="G133" s="187" t="str">
        <f t="shared" ca="1" si="91"/>
        <v/>
      </c>
      <c r="H133" s="187" t="str">
        <f t="shared" ca="1" si="91"/>
        <v/>
      </c>
      <c r="I133" s="187" t="str">
        <f t="shared" ca="1" si="91"/>
        <v/>
      </c>
      <c r="J133" s="187" t="str">
        <f t="shared" ca="1" si="91"/>
        <v/>
      </c>
      <c r="K133" s="187" t="str">
        <f t="shared" ca="1" si="91"/>
        <v/>
      </c>
      <c r="L133" s="187" t="str">
        <f t="shared" ca="1" si="91"/>
        <v/>
      </c>
      <c r="M133" s="187" t="str">
        <f t="shared" ca="1" si="91"/>
        <v/>
      </c>
      <c r="N133" s="187" t="str">
        <f t="shared" ca="1" si="91"/>
        <v/>
      </c>
      <c r="O133" s="187" t="str">
        <f t="shared" ca="1" si="91"/>
        <v/>
      </c>
      <c r="P133" s="188" t="str">
        <f t="shared" ca="1" si="88"/>
        <v/>
      </c>
      <c r="Q133" s="188" t="str">
        <f t="shared" ca="1" si="88"/>
        <v/>
      </c>
      <c r="R133" s="188" t="str">
        <f t="shared" ca="1" si="88"/>
        <v/>
      </c>
      <c r="S133" s="188" t="str">
        <f t="shared" ca="1" si="88"/>
        <v/>
      </c>
      <c r="T133" s="188" t="str">
        <f t="shared" ca="1" si="88"/>
        <v/>
      </c>
      <c r="U133" s="188" t="str">
        <f t="shared" ca="1" si="88"/>
        <v/>
      </c>
      <c r="V133" s="188" t="str">
        <f t="shared" ca="1" si="88"/>
        <v/>
      </c>
      <c r="W133" s="188" t="str">
        <f t="shared" ca="1" si="88"/>
        <v/>
      </c>
      <c r="X133" s="188" t="str">
        <f t="shared" ca="1" si="88"/>
        <v/>
      </c>
      <c r="Y133" s="188" t="str">
        <f t="shared" ca="1" si="88"/>
        <v/>
      </c>
      <c r="Z133" s="188" t="str">
        <f t="shared" ca="1" si="88"/>
        <v/>
      </c>
      <c r="AA133" s="188" t="str">
        <f t="shared" ca="1" si="88"/>
        <v/>
      </c>
      <c r="AB133" s="188" t="str">
        <f t="shared" ca="1" si="88"/>
        <v/>
      </c>
      <c r="AC133" s="188" t="str">
        <f t="shared" ca="1" si="88"/>
        <v/>
      </c>
      <c r="AD133" s="188" t="str">
        <f t="shared" ca="1" si="88"/>
        <v/>
      </c>
      <c r="AE133" s="189" t="str">
        <f t="shared" ca="1" si="89"/>
        <v/>
      </c>
      <c r="AF133" s="189" t="str">
        <f t="shared" ca="1" si="89"/>
        <v/>
      </c>
      <c r="AG133" s="189" t="str">
        <f t="shared" ca="1" si="89"/>
        <v/>
      </c>
      <c r="AH133" s="189" t="str">
        <f t="shared" ca="1" si="89"/>
        <v/>
      </c>
      <c r="AI133" s="189" t="str">
        <f t="shared" ca="1" si="89"/>
        <v/>
      </c>
      <c r="AJ133" s="189" t="str">
        <f t="shared" ca="1" si="89"/>
        <v/>
      </c>
      <c r="AK133" s="189" t="str">
        <f t="shared" ca="1" si="89"/>
        <v/>
      </c>
      <c r="AL133" s="189" t="str">
        <f t="shared" ca="1" si="89"/>
        <v/>
      </c>
      <c r="AM133" s="189" t="str">
        <f t="shared" ca="1" si="89"/>
        <v/>
      </c>
      <c r="AN133" s="189" t="str">
        <f t="shared" ca="1" si="89"/>
        <v/>
      </c>
      <c r="AO133" s="189" t="str">
        <f t="shared" ca="1" si="89"/>
        <v/>
      </c>
      <c r="AP133" s="189" t="str">
        <f t="shared" ca="1" si="89"/>
        <v/>
      </c>
      <c r="AQ133" s="189" t="str">
        <f t="shared" ca="1" si="89"/>
        <v/>
      </c>
      <c r="AR133" s="189" t="str">
        <f t="shared" ca="1" si="89"/>
        <v/>
      </c>
      <c r="AS133" s="189" t="str">
        <f t="shared" ca="1" si="89"/>
        <v/>
      </c>
      <c r="AT133" s="190" t="str">
        <f t="shared" ca="1" si="90"/>
        <v/>
      </c>
      <c r="AU133" s="190" t="str">
        <f t="shared" ca="1" si="90"/>
        <v/>
      </c>
      <c r="AV133" s="190" t="str">
        <f t="shared" ca="1" si="90"/>
        <v/>
      </c>
      <c r="AW133" s="190" t="str">
        <f t="shared" ca="1" si="90"/>
        <v/>
      </c>
      <c r="AX133" s="190" t="str">
        <f t="shared" ca="1" si="90"/>
        <v/>
      </c>
      <c r="AY133" s="190" t="str">
        <f t="shared" ca="1" si="90"/>
        <v/>
      </c>
      <c r="AZ133" s="190" t="str">
        <f t="shared" ca="1" si="90"/>
        <v/>
      </c>
      <c r="BA133" s="190" t="str">
        <f t="shared" ca="1" si="90"/>
        <v/>
      </c>
      <c r="BB133" s="190" t="str">
        <f t="shared" ca="1" si="90"/>
        <v/>
      </c>
      <c r="BC133" s="190" t="str">
        <f t="shared" ca="1" si="90"/>
        <v/>
      </c>
      <c r="BD133" s="190" t="str">
        <f t="shared" ca="1" si="90"/>
        <v/>
      </c>
      <c r="BE133" s="190" t="str">
        <f t="shared" ca="1" si="90"/>
        <v/>
      </c>
      <c r="BF133" s="190" t="str">
        <f t="shared" ca="1" si="90"/>
        <v/>
      </c>
      <c r="BG133" s="190" t="str">
        <f t="shared" ca="1" si="90"/>
        <v/>
      </c>
      <c r="BH133" s="190" t="str">
        <f t="shared" ca="1" si="90"/>
        <v/>
      </c>
      <c r="BJ133" s="206">
        <v>34</v>
      </c>
      <c r="BK133" s="197">
        <f>Personnel!D54</f>
        <v>0</v>
      </c>
      <c r="BL133" s="198">
        <f>Personnel!E54</f>
        <v>0</v>
      </c>
      <c r="BM133" s="482" cm="1">
        <f t="array" aca="1" ref="BM133" ca="1">SUM(SUMIF($AT$99:$BH$99,{"para";"pré"},AT133:BH133))</f>
        <v>0</v>
      </c>
      <c r="BN133" s="214" t="str">
        <f t="shared" ca="1" si="79"/>
        <v/>
      </c>
      <c r="BO133" s="199" t="str">
        <f t="shared" ca="1" si="65"/>
        <v/>
      </c>
      <c r="BP133" s="199" t="str">
        <f t="shared" ca="1" si="66"/>
        <v/>
      </c>
      <c r="BQ133" s="199" t="str">
        <f t="shared" ca="1" si="67"/>
        <v/>
      </c>
      <c r="BR133" s="199" t="str">
        <f t="shared" ca="1" si="68"/>
        <v/>
      </c>
      <c r="BS133" s="199" t="str">
        <f t="shared" ca="1" si="69"/>
        <v/>
      </c>
      <c r="BT133" s="199" t="str">
        <f t="shared" ca="1" si="70"/>
        <v/>
      </c>
      <c r="BU133" s="199" t="str">
        <f t="shared" ca="1" si="71"/>
        <v/>
      </c>
      <c r="BV133" s="199" t="str">
        <f t="shared" ca="1" si="72"/>
        <v/>
      </c>
      <c r="BW133" s="199" t="str">
        <f t="shared" ca="1" si="73"/>
        <v/>
      </c>
      <c r="BX133" s="199" t="str">
        <f t="shared" ca="1" si="74"/>
        <v/>
      </c>
      <c r="BY133" s="199" t="str">
        <f t="shared" ca="1" si="75"/>
        <v/>
      </c>
      <c r="BZ133" s="199" t="str">
        <f t="shared" ca="1" si="76"/>
        <v/>
      </c>
      <c r="CA133" s="199" t="str">
        <f t="shared" ca="1" si="77"/>
        <v/>
      </c>
      <c r="CB133" s="215" t="str">
        <f t="shared" ca="1" si="78"/>
        <v/>
      </c>
      <c r="CC133" s="880">
        <f t="shared" ca="1" si="81"/>
        <v>0</v>
      </c>
      <c r="CD133" s="751" t="str">
        <f t="shared" ca="1" si="80"/>
        <v/>
      </c>
      <c r="CE133" s="882" t="str">
        <f ca="1">IF(OR(CD133=0,CD133=""),IF(AND(BN133="",BO133="",BP133="",BQ133="",BR133="",BS133="",BT133="",BU133="",BV133="",BW133="",BX133="",BY133="",BZ133="",CA133="",CB133=""),"",Donnees!$C$6),IF(OR(CD133&lt;Donnees!$A$60,CD133="0%"),Donnees!$C$6,Donnees!$C$4))</f>
        <v/>
      </c>
      <c r="CF133" s="473"/>
      <c r="CG133" s="533" t="str">
        <f ca="1">IF(CE133=Donnees!$C$6,Donnees!$B$52,"")</f>
        <v/>
      </c>
      <c r="CH133" s="194"/>
      <c r="CJ133" s="104"/>
    </row>
    <row r="134" spans="1:88" ht="18.75" customHeight="1" thickBot="1" x14ac:dyDescent="0.25">
      <c r="A134" s="187" t="str">
        <f t="shared" ca="1" si="92"/>
        <v/>
      </c>
      <c r="B134" s="187" t="str">
        <f t="shared" ca="1" si="91"/>
        <v/>
      </c>
      <c r="C134" s="187" t="str">
        <f t="shared" ca="1" si="91"/>
        <v/>
      </c>
      <c r="D134" s="187" t="str">
        <f t="shared" ca="1" si="91"/>
        <v/>
      </c>
      <c r="E134" s="187" t="str">
        <f t="shared" ca="1" si="91"/>
        <v/>
      </c>
      <c r="F134" s="187" t="str">
        <f t="shared" ca="1" si="91"/>
        <v/>
      </c>
      <c r="G134" s="187" t="str">
        <f t="shared" ca="1" si="91"/>
        <v/>
      </c>
      <c r="H134" s="187" t="str">
        <f t="shared" ca="1" si="91"/>
        <v/>
      </c>
      <c r="I134" s="187" t="str">
        <f t="shared" ca="1" si="91"/>
        <v/>
      </c>
      <c r="J134" s="187" t="str">
        <f t="shared" ca="1" si="91"/>
        <v/>
      </c>
      <c r="K134" s="187" t="str">
        <f t="shared" ca="1" si="91"/>
        <v/>
      </c>
      <c r="L134" s="187" t="str">
        <f t="shared" ca="1" si="91"/>
        <v/>
      </c>
      <c r="M134" s="187" t="str">
        <f t="shared" ca="1" si="91"/>
        <v/>
      </c>
      <c r="N134" s="187" t="str">
        <f t="shared" ca="1" si="91"/>
        <v/>
      </c>
      <c r="O134" s="187" t="str">
        <f t="shared" ca="1" si="91"/>
        <v/>
      </c>
      <c r="P134" s="188" t="str">
        <f t="shared" ca="1" si="88"/>
        <v/>
      </c>
      <c r="Q134" s="188" t="str">
        <f t="shared" ca="1" si="88"/>
        <v/>
      </c>
      <c r="R134" s="188" t="str">
        <f t="shared" ca="1" si="88"/>
        <v/>
      </c>
      <c r="S134" s="188" t="str">
        <f t="shared" ca="1" si="88"/>
        <v/>
      </c>
      <c r="T134" s="188" t="str">
        <f t="shared" ca="1" si="88"/>
        <v/>
      </c>
      <c r="U134" s="188" t="str">
        <f t="shared" ca="1" si="88"/>
        <v/>
      </c>
      <c r="V134" s="188" t="str">
        <f t="shared" ca="1" si="88"/>
        <v/>
      </c>
      <c r="W134" s="188" t="str">
        <f t="shared" ca="1" si="88"/>
        <v/>
      </c>
      <c r="X134" s="188" t="str">
        <f t="shared" ca="1" si="88"/>
        <v/>
      </c>
      <c r="Y134" s="188" t="str">
        <f t="shared" ca="1" si="88"/>
        <v/>
      </c>
      <c r="Z134" s="188" t="str">
        <f t="shared" ca="1" si="88"/>
        <v/>
      </c>
      <c r="AA134" s="188" t="str">
        <f t="shared" ca="1" si="88"/>
        <v/>
      </c>
      <c r="AB134" s="188" t="str">
        <f t="shared" ca="1" si="88"/>
        <v/>
      </c>
      <c r="AC134" s="188" t="str">
        <f t="shared" ca="1" si="88"/>
        <v/>
      </c>
      <c r="AD134" s="188" t="str">
        <f t="shared" ca="1" si="88"/>
        <v/>
      </c>
      <c r="AE134" s="189" t="str">
        <f t="shared" ca="1" si="89"/>
        <v/>
      </c>
      <c r="AF134" s="189" t="str">
        <f t="shared" ca="1" si="89"/>
        <v/>
      </c>
      <c r="AG134" s="189" t="str">
        <f t="shared" ca="1" si="89"/>
        <v/>
      </c>
      <c r="AH134" s="189" t="str">
        <f t="shared" ca="1" si="89"/>
        <v/>
      </c>
      <c r="AI134" s="189" t="str">
        <f t="shared" ca="1" si="89"/>
        <v/>
      </c>
      <c r="AJ134" s="189" t="str">
        <f t="shared" ca="1" si="89"/>
        <v/>
      </c>
      <c r="AK134" s="189" t="str">
        <f t="shared" ca="1" si="89"/>
        <v/>
      </c>
      <c r="AL134" s="189" t="str">
        <f t="shared" ca="1" si="89"/>
        <v/>
      </c>
      <c r="AM134" s="189" t="str">
        <f t="shared" ca="1" si="89"/>
        <v/>
      </c>
      <c r="AN134" s="189" t="str">
        <f t="shared" ca="1" si="89"/>
        <v/>
      </c>
      <c r="AO134" s="189" t="str">
        <f t="shared" ca="1" si="89"/>
        <v/>
      </c>
      <c r="AP134" s="189" t="str">
        <f t="shared" ca="1" si="89"/>
        <v/>
      </c>
      <c r="AQ134" s="189" t="str">
        <f t="shared" ca="1" si="89"/>
        <v/>
      </c>
      <c r="AR134" s="189" t="str">
        <f t="shared" ca="1" si="89"/>
        <v/>
      </c>
      <c r="AS134" s="189" t="str">
        <f t="shared" ca="1" si="89"/>
        <v/>
      </c>
      <c r="AT134" s="190" t="str">
        <f t="shared" ca="1" si="90"/>
        <v/>
      </c>
      <c r="AU134" s="190" t="str">
        <f t="shared" ca="1" si="90"/>
        <v/>
      </c>
      <c r="AV134" s="190" t="str">
        <f t="shared" ca="1" si="90"/>
        <v/>
      </c>
      <c r="AW134" s="190" t="str">
        <f t="shared" ca="1" si="90"/>
        <v/>
      </c>
      <c r="AX134" s="190" t="str">
        <f t="shared" ca="1" si="90"/>
        <v/>
      </c>
      <c r="AY134" s="190" t="str">
        <f t="shared" ca="1" si="90"/>
        <v/>
      </c>
      <c r="AZ134" s="190" t="str">
        <f t="shared" ca="1" si="90"/>
        <v/>
      </c>
      <c r="BA134" s="190" t="str">
        <f t="shared" ca="1" si="90"/>
        <v/>
      </c>
      <c r="BB134" s="190" t="str">
        <f t="shared" ca="1" si="90"/>
        <v/>
      </c>
      <c r="BC134" s="190" t="str">
        <f t="shared" ca="1" si="90"/>
        <v/>
      </c>
      <c r="BD134" s="190" t="str">
        <f t="shared" ca="1" si="90"/>
        <v/>
      </c>
      <c r="BE134" s="190" t="str">
        <f t="shared" ca="1" si="90"/>
        <v/>
      </c>
      <c r="BF134" s="190" t="str">
        <f t="shared" ca="1" si="90"/>
        <v/>
      </c>
      <c r="BG134" s="190" t="str">
        <f t="shared" ca="1" si="90"/>
        <v/>
      </c>
      <c r="BH134" s="190" t="str">
        <f t="shared" ca="1" si="90"/>
        <v/>
      </c>
      <c r="BJ134" s="208">
        <v>35</v>
      </c>
      <c r="BK134" s="209">
        <f>Personnel!D55</f>
        <v>0</v>
      </c>
      <c r="BL134" s="210">
        <f>Personnel!E55</f>
        <v>0</v>
      </c>
      <c r="BM134" s="483" cm="1">
        <f t="array" aca="1" ref="BM134" ca="1">SUM(SUMIF($AT$99:$BH$99,{"para";"pré"},AT134:BH134))</f>
        <v>0</v>
      </c>
      <c r="BN134" s="216" t="str">
        <f t="shared" ca="1" si="79"/>
        <v/>
      </c>
      <c r="BO134" s="217" t="str">
        <f t="shared" ca="1" si="65"/>
        <v/>
      </c>
      <c r="BP134" s="217" t="str">
        <f t="shared" ca="1" si="66"/>
        <v/>
      </c>
      <c r="BQ134" s="217" t="str">
        <f t="shared" ca="1" si="67"/>
        <v/>
      </c>
      <c r="BR134" s="217" t="str">
        <f t="shared" ca="1" si="68"/>
        <v/>
      </c>
      <c r="BS134" s="217" t="str">
        <f t="shared" ca="1" si="69"/>
        <v/>
      </c>
      <c r="BT134" s="217" t="str">
        <f t="shared" ca="1" si="70"/>
        <v/>
      </c>
      <c r="BU134" s="217" t="str">
        <f t="shared" ca="1" si="71"/>
        <v/>
      </c>
      <c r="BV134" s="217" t="str">
        <f t="shared" ca="1" si="72"/>
        <v/>
      </c>
      <c r="BW134" s="217" t="str">
        <f t="shared" ca="1" si="73"/>
        <v/>
      </c>
      <c r="BX134" s="217" t="str">
        <f t="shared" ca="1" si="74"/>
        <v/>
      </c>
      <c r="BY134" s="217" t="str">
        <f t="shared" ca="1" si="75"/>
        <v/>
      </c>
      <c r="BZ134" s="217" t="str">
        <f t="shared" ca="1" si="76"/>
        <v/>
      </c>
      <c r="CA134" s="217" t="str">
        <f t="shared" ca="1" si="77"/>
        <v/>
      </c>
      <c r="CB134" s="219" t="str">
        <f t="shared" ca="1" si="78"/>
        <v/>
      </c>
      <c r="CC134" s="881">
        <f t="shared" ca="1" si="81"/>
        <v>0</v>
      </c>
      <c r="CD134" s="752" t="str">
        <f t="shared" ca="1" si="80"/>
        <v/>
      </c>
      <c r="CE134" s="884" t="str">
        <f ca="1">IF(OR(CD134=0,CD134=""),IF(AND(BN134="",BO134="",BP134="",BQ134="",BR134="",BS134="",BT134="",BU134="",BV134="",BW134="",BX134="",BY134="",BZ134="",CA134="",CB134=""),"",Donnees!$C$6),IF(OR(CD134&lt;Donnees!$A$60,CD134="0%"),Donnees!$C$6,Donnees!$C$4))</f>
        <v/>
      </c>
      <c r="CF134" s="473"/>
      <c r="CG134" s="533" t="str">
        <f ca="1">IF(CE134=Donnees!$C$6,Donnees!$B$52,"")</f>
        <v/>
      </c>
      <c r="CH134" s="194"/>
      <c r="CJ134" s="104"/>
    </row>
    <row r="135" spans="1:88" ht="18.75" customHeight="1" x14ac:dyDescent="0.2">
      <c r="A135" s="187" t="str">
        <f t="shared" ca="1" si="92"/>
        <v/>
      </c>
      <c r="B135" s="187" t="str">
        <f t="shared" ca="1" si="91"/>
        <v/>
      </c>
      <c r="C135" s="187" t="str">
        <f t="shared" ca="1" si="91"/>
        <v/>
      </c>
      <c r="D135" s="187" t="str">
        <f t="shared" ca="1" si="91"/>
        <v/>
      </c>
      <c r="E135" s="187" t="str">
        <f t="shared" ca="1" si="91"/>
        <v/>
      </c>
      <c r="F135" s="187" t="str">
        <f t="shared" ca="1" si="91"/>
        <v/>
      </c>
      <c r="G135" s="187" t="str">
        <f t="shared" ca="1" si="91"/>
        <v/>
      </c>
      <c r="H135" s="187" t="str">
        <f t="shared" ca="1" si="91"/>
        <v/>
      </c>
      <c r="I135" s="187" t="str">
        <f t="shared" ca="1" si="91"/>
        <v/>
      </c>
      <c r="J135" s="187" t="str">
        <f t="shared" ca="1" si="91"/>
        <v/>
      </c>
      <c r="K135" s="187" t="str">
        <f t="shared" ca="1" si="91"/>
        <v/>
      </c>
      <c r="L135" s="187" t="str">
        <f t="shared" ca="1" si="91"/>
        <v/>
      </c>
      <c r="M135" s="187" t="str">
        <f t="shared" ca="1" si="91"/>
        <v/>
      </c>
      <c r="N135" s="187" t="str">
        <f t="shared" ca="1" si="91"/>
        <v/>
      </c>
      <c r="O135" s="187" t="str">
        <f t="shared" ca="1" si="91"/>
        <v/>
      </c>
      <c r="P135" s="188" t="str">
        <f t="shared" ca="1" si="88"/>
        <v/>
      </c>
      <c r="Q135" s="188" t="str">
        <f t="shared" ca="1" si="88"/>
        <v/>
      </c>
      <c r="R135" s="188" t="str">
        <f t="shared" ca="1" si="88"/>
        <v/>
      </c>
      <c r="S135" s="188" t="str">
        <f t="shared" ca="1" si="88"/>
        <v/>
      </c>
      <c r="T135" s="188" t="str">
        <f t="shared" ca="1" si="88"/>
        <v/>
      </c>
      <c r="U135" s="188" t="str">
        <f t="shared" ca="1" si="88"/>
        <v/>
      </c>
      <c r="V135" s="188" t="str">
        <f t="shared" ca="1" si="88"/>
        <v/>
      </c>
      <c r="W135" s="188" t="str">
        <f t="shared" ca="1" si="88"/>
        <v/>
      </c>
      <c r="X135" s="188" t="str">
        <f t="shared" ca="1" si="88"/>
        <v/>
      </c>
      <c r="Y135" s="188" t="str">
        <f t="shared" ca="1" si="88"/>
        <v/>
      </c>
      <c r="Z135" s="188" t="str">
        <f t="shared" ca="1" si="88"/>
        <v/>
      </c>
      <c r="AA135" s="188" t="str">
        <f t="shared" ca="1" si="88"/>
        <v/>
      </c>
      <c r="AB135" s="188" t="str">
        <f t="shared" ca="1" si="88"/>
        <v/>
      </c>
      <c r="AC135" s="188" t="str">
        <f t="shared" ca="1" si="88"/>
        <v/>
      </c>
      <c r="AD135" s="188" t="str">
        <f t="shared" ca="1" si="88"/>
        <v/>
      </c>
      <c r="AE135" s="189" t="str">
        <f t="shared" ca="1" si="89"/>
        <v/>
      </c>
      <c r="AF135" s="189" t="str">
        <f t="shared" ca="1" si="89"/>
        <v/>
      </c>
      <c r="AG135" s="189" t="str">
        <f t="shared" ca="1" si="89"/>
        <v/>
      </c>
      <c r="AH135" s="189" t="str">
        <f t="shared" ca="1" si="89"/>
        <v/>
      </c>
      <c r="AI135" s="189" t="str">
        <f t="shared" ca="1" si="89"/>
        <v/>
      </c>
      <c r="AJ135" s="189" t="str">
        <f t="shared" ca="1" si="89"/>
        <v/>
      </c>
      <c r="AK135" s="189" t="str">
        <f t="shared" ca="1" si="89"/>
        <v/>
      </c>
      <c r="AL135" s="189" t="str">
        <f t="shared" ca="1" si="89"/>
        <v/>
      </c>
      <c r="AM135" s="189" t="str">
        <f t="shared" ca="1" si="89"/>
        <v/>
      </c>
      <c r="AN135" s="189" t="str">
        <f t="shared" ca="1" si="89"/>
        <v/>
      </c>
      <c r="AO135" s="189" t="str">
        <f t="shared" ca="1" si="89"/>
        <v/>
      </c>
      <c r="AP135" s="189" t="str">
        <f t="shared" ca="1" si="89"/>
        <v/>
      </c>
      <c r="AQ135" s="189" t="str">
        <f t="shared" ca="1" si="89"/>
        <v/>
      </c>
      <c r="AR135" s="189" t="str">
        <f t="shared" ca="1" si="89"/>
        <v/>
      </c>
      <c r="AS135" s="189" t="str">
        <f t="shared" ca="1" si="89"/>
        <v/>
      </c>
      <c r="AT135" s="190" t="str">
        <f t="shared" ca="1" si="90"/>
        <v/>
      </c>
      <c r="AU135" s="190" t="str">
        <f t="shared" ca="1" si="90"/>
        <v/>
      </c>
      <c r="AV135" s="190" t="str">
        <f t="shared" ca="1" si="90"/>
        <v/>
      </c>
      <c r="AW135" s="190" t="str">
        <f t="shared" ca="1" si="90"/>
        <v/>
      </c>
      <c r="AX135" s="190" t="str">
        <f t="shared" ca="1" si="90"/>
        <v/>
      </c>
      <c r="AY135" s="190" t="str">
        <f t="shared" ca="1" si="90"/>
        <v/>
      </c>
      <c r="AZ135" s="190" t="str">
        <f t="shared" ca="1" si="90"/>
        <v/>
      </c>
      <c r="BA135" s="190" t="str">
        <f t="shared" ca="1" si="90"/>
        <v/>
      </c>
      <c r="BB135" s="190" t="str">
        <f t="shared" ca="1" si="90"/>
        <v/>
      </c>
      <c r="BC135" s="190" t="str">
        <f t="shared" ca="1" si="90"/>
        <v/>
      </c>
      <c r="BD135" s="190" t="str">
        <f t="shared" ca="1" si="90"/>
        <v/>
      </c>
      <c r="BE135" s="190" t="str">
        <f t="shared" ca="1" si="90"/>
        <v/>
      </c>
      <c r="BF135" s="190" t="str">
        <f t="shared" ca="1" si="90"/>
        <v/>
      </c>
      <c r="BG135" s="190" t="str">
        <f t="shared" ca="1" si="90"/>
        <v/>
      </c>
      <c r="BH135" s="190" t="str">
        <f t="shared" ca="1" si="90"/>
        <v/>
      </c>
      <c r="BJ135" s="493">
        <v>36</v>
      </c>
      <c r="BK135" s="494">
        <f>Personnel!D56</f>
        <v>0</v>
      </c>
      <c r="BL135" s="495">
        <f>Personnel!E56</f>
        <v>0</v>
      </c>
      <c r="BM135" s="500" cm="1">
        <f t="array" aca="1" ref="BM135" ca="1">SUM(SUMIF($AT$99:$BH$99,{"para";"pré"},AT135:BH135))</f>
        <v>0</v>
      </c>
      <c r="BN135" s="212" t="str">
        <f t="shared" ca="1" si="79"/>
        <v/>
      </c>
      <c r="BO135" s="477" t="str">
        <f t="shared" ca="1" si="65"/>
        <v/>
      </c>
      <c r="BP135" s="477" t="str">
        <f t="shared" ca="1" si="66"/>
        <v/>
      </c>
      <c r="BQ135" s="477" t="str">
        <f t="shared" ca="1" si="67"/>
        <v/>
      </c>
      <c r="BR135" s="477" t="str">
        <f t="shared" ca="1" si="68"/>
        <v/>
      </c>
      <c r="BS135" s="477" t="str">
        <f t="shared" ca="1" si="69"/>
        <v/>
      </c>
      <c r="BT135" s="477" t="str">
        <f t="shared" ca="1" si="70"/>
        <v/>
      </c>
      <c r="BU135" s="477" t="str">
        <f t="shared" ca="1" si="71"/>
        <v/>
      </c>
      <c r="BV135" s="477" t="str">
        <f t="shared" ca="1" si="72"/>
        <v/>
      </c>
      <c r="BW135" s="477" t="str">
        <f t="shared" ca="1" si="73"/>
        <v/>
      </c>
      <c r="BX135" s="477" t="str">
        <f t="shared" ca="1" si="74"/>
        <v/>
      </c>
      <c r="BY135" s="477" t="str">
        <f t="shared" ca="1" si="75"/>
        <v/>
      </c>
      <c r="BZ135" s="477" t="str">
        <f t="shared" ca="1" si="76"/>
        <v/>
      </c>
      <c r="CA135" s="477" t="str">
        <f t="shared" ca="1" si="77"/>
        <v/>
      </c>
      <c r="CB135" s="213" t="str">
        <f t="shared" ca="1" si="78"/>
        <v/>
      </c>
      <c r="CC135" s="875">
        <f t="shared" ca="1" si="81"/>
        <v>0</v>
      </c>
      <c r="CD135" s="751" t="str">
        <f t="shared" ca="1" si="80"/>
        <v/>
      </c>
      <c r="CE135" s="883" t="str">
        <f ca="1">IF(OR(CD135=0,CD135=""),IF(AND(BN135="",BO135="",BP135="",BQ135="",BR135="",BS135="",BT135="",BU135="",BV135="",BW135="",BX135="",BY135="",BZ135="",CA135="",CB135=""),"",Donnees!$C$6),IF(OR(CD135&lt;Donnees!$A$60,CD135="0%"),Donnees!$C$6,Donnees!$C$4))</f>
        <v/>
      </c>
      <c r="CF135" s="473"/>
      <c r="CG135" s="533" t="str">
        <f ca="1">IF(CE135=Donnees!$C$6,Donnees!$B$52,"")</f>
        <v/>
      </c>
      <c r="CH135" s="194"/>
      <c r="CJ135" s="104"/>
    </row>
    <row r="136" spans="1:88" ht="18.75" customHeight="1" x14ac:dyDescent="0.2">
      <c r="A136" s="187" t="str">
        <f t="shared" ca="1" si="92"/>
        <v/>
      </c>
      <c r="B136" s="187" t="str">
        <f t="shared" ca="1" si="91"/>
        <v/>
      </c>
      <c r="C136" s="187" t="str">
        <f t="shared" ca="1" si="91"/>
        <v/>
      </c>
      <c r="D136" s="187" t="str">
        <f t="shared" ca="1" si="91"/>
        <v/>
      </c>
      <c r="E136" s="187" t="str">
        <f t="shared" ca="1" si="91"/>
        <v/>
      </c>
      <c r="F136" s="187" t="str">
        <f t="shared" ca="1" si="91"/>
        <v/>
      </c>
      <c r="G136" s="187" t="str">
        <f t="shared" ca="1" si="91"/>
        <v/>
      </c>
      <c r="H136" s="187" t="str">
        <f t="shared" ca="1" si="91"/>
        <v/>
      </c>
      <c r="I136" s="187" t="str">
        <f t="shared" ca="1" si="91"/>
        <v/>
      </c>
      <c r="J136" s="187" t="str">
        <f t="shared" ca="1" si="91"/>
        <v/>
      </c>
      <c r="K136" s="187" t="str">
        <f t="shared" ca="1" si="91"/>
        <v/>
      </c>
      <c r="L136" s="187" t="str">
        <f t="shared" ca="1" si="91"/>
        <v/>
      </c>
      <c r="M136" s="187" t="str">
        <f t="shared" ca="1" si="91"/>
        <v/>
      </c>
      <c r="N136" s="187" t="str">
        <f t="shared" ca="1" si="91"/>
        <v/>
      </c>
      <c r="O136" s="187" t="str">
        <f t="shared" ca="1" si="91"/>
        <v/>
      </c>
      <c r="P136" s="188" t="str">
        <f t="shared" ca="1" si="88"/>
        <v/>
      </c>
      <c r="Q136" s="188" t="str">
        <f t="shared" ca="1" si="88"/>
        <v/>
      </c>
      <c r="R136" s="188" t="str">
        <f t="shared" ca="1" si="88"/>
        <v/>
      </c>
      <c r="S136" s="188" t="str">
        <f t="shared" ca="1" si="88"/>
        <v/>
      </c>
      <c r="T136" s="188" t="str">
        <f t="shared" ca="1" si="88"/>
        <v/>
      </c>
      <c r="U136" s="188" t="str">
        <f t="shared" ca="1" si="88"/>
        <v/>
      </c>
      <c r="V136" s="188" t="str">
        <f t="shared" ca="1" si="88"/>
        <v/>
      </c>
      <c r="W136" s="188" t="str">
        <f t="shared" ca="1" si="88"/>
        <v/>
      </c>
      <c r="X136" s="188" t="str">
        <f t="shared" ca="1" si="88"/>
        <v/>
      </c>
      <c r="Y136" s="188" t="str">
        <f t="shared" ca="1" si="88"/>
        <v/>
      </c>
      <c r="Z136" s="188" t="str">
        <f t="shared" ca="1" si="88"/>
        <v/>
      </c>
      <c r="AA136" s="188" t="str">
        <f t="shared" ca="1" si="88"/>
        <v/>
      </c>
      <c r="AB136" s="188" t="str">
        <f t="shared" ca="1" si="88"/>
        <v/>
      </c>
      <c r="AC136" s="188" t="str">
        <f t="shared" ca="1" si="88"/>
        <v/>
      </c>
      <c r="AD136" s="188" t="str">
        <f t="shared" ca="1" si="88"/>
        <v/>
      </c>
      <c r="AE136" s="189" t="str">
        <f t="shared" ca="1" si="89"/>
        <v/>
      </c>
      <c r="AF136" s="189" t="str">
        <f t="shared" ca="1" si="89"/>
        <v/>
      </c>
      <c r="AG136" s="189" t="str">
        <f t="shared" ca="1" si="89"/>
        <v/>
      </c>
      <c r="AH136" s="189" t="str">
        <f t="shared" ca="1" si="89"/>
        <v/>
      </c>
      <c r="AI136" s="189" t="str">
        <f t="shared" ca="1" si="89"/>
        <v/>
      </c>
      <c r="AJ136" s="189" t="str">
        <f t="shared" ca="1" si="89"/>
        <v/>
      </c>
      <c r="AK136" s="189" t="str">
        <f t="shared" ca="1" si="89"/>
        <v/>
      </c>
      <c r="AL136" s="189" t="str">
        <f t="shared" ca="1" si="89"/>
        <v/>
      </c>
      <c r="AM136" s="189" t="str">
        <f t="shared" ca="1" si="89"/>
        <v/>
      </c>
      <c r="AN136" s="189" t="str">
        <f t="shared" ca="1" si="89"/>
        <v/>
      </c>
      <c r="AO136" s="189" t="str">
        <f t="shared" ca="1" si="89"/>
        <v/>
      </c>
      <c r="AP136" s="189" t="str">
        <f t="shared" ca="1" si="89"/>
        <v/>
      </c>
      <c r="AQ136" s="189" t="str">
        <f t="shared" ca="1" si="89"/>
        <v/>
      </c>
      <c r="AR136" s="189" t="str">
        <f t="shared" ca="1" si="89"/>
        <v/>
      </c>
      <c r="AS136" s="189" t="str">
        <f t="shared" ca="1" si="89"/>
        <v/>
      </c>
      <c r="AT136" s="190" t="str">
        <f t="shared" ca="1" si="90"/>
        <v/>
      </c>
      <c r="AU136" s="190" t="str">
        <f t="shared" ca="1" si="90"/>
        <v/>
      </c>
      <c r="AV136" s="190" t="str">
        <f t="shared" ca="1" si="90"/>
        <v/>
      </c>
      <c r="AW136" s="190" t="str">
        <f t="shared" ca="1" si="90"/>
        <v/>
      </c>
      <c r="AX136" s="190" t="str">
        <f t="shared" ca="1" si="90"/>
        <v/>
      </c>
      <c r="AY136" s="190" t="str">
        <f t="shared" ca="1" si="90"/>
        <v/>
      </c>
      <c r="AZ136" s="190" t="str">
        <f t="shared" ca="1" si="90"/>
        <v/>
      </c>
      <c r="BA136" s="190" t="str">
        <f t="shared" ca="1" si="90"/>
        <v/>
      </c>
      <c r="BB136" s="190" t="str">
        <f t="shared" ca="1" si="90"/>
        <v/>
      </c>
      <c r="BC136" s="190" t="str">
        <f t="shared" ca="1" si="90"/>
        <v/>
      </c>
      <c r="BD136" s="190" t="str">
        <f t="shared" ca="1" si="90"/>
        <v/>
      </c>
      <c r="BE136" s="190" t="str">
        <f t="shared" ca="1" si="90"/>
        <v/>
      </c>
      <c r="BF136" s="190" t="str">
        <f t="shared" ca="1" si="90"/>
        <v/>
      </c>
      <c r="BG136" s="190" t="str">
        <f t="shared" ca="1" si="90"/>
        <v/>
      </c>
      <c r="BH136" s="190" t="str">
        <f t="shared" ca="1" si="90"/>
        <v/>
      </c>
      <c r="BJ136" s="206">
        <v>37</v>
      </c>
      <c r="BK136" s="197">
        <f>Personnel!D57</f>
        <v>0</v>
      </c>
      <c r="BL136" s="198">
        <f>Personnel!E57</f>
        <v>0</v>
      </c>
      <c r="BM136" s="482" cm="1">
        <f t="array" aca="1" ref="BM136" ca="1">SUM(SUMIF($AT$99:$BH$99,{"para";"pré"},AT136:BH136))</f>
        <v>0</v>
      </c>
      <c r="BN136" s="214" t="str">
        <f t="shared" ca="1" si="79"/>
        <v/>
      </c>
      <c r="BO136" s="199" t="str">
        <f t="shared" ca="1" si="65"/>
        <v/>
      </c>
      <c r="BP136" s="199" t="str">
        <f t="shared" ca="1" si="66"/>
        <v/>
      </c>
      <c r="BQ136" s="199" t="str">
        <f t="shared" ca="1" si="67"/>
        <v/>
      </c>
      <c r="BR136" s="199" t="str">
        <f t="shared" ca="1" si="68"/>
        <v/>
      </c>
      <c r="BS136" s="199" t="str">
        <f t="shared" ca="1" si="69"/>
        <v/>
      </c>
      <c r="BT136" s="199" t="str">
        <f t="shared" ca="1" si="70"/>
        <v/>
      </c>
      <c r="BU136" s="199" t="str">
        <f t="shared" ca="1" si="71"/>
        <v/>
      </c>
      <c r="BV136" s="199" t="str">
        <f t="shared" ca="1" si="72"/>
        <v/>
      </c>
      <c r="BW136" s="199" t="str">
        <f t="shared" ca="1" si="73"/>
        <v/>
      </c>
      <c r="BX136" s="199" t="str">
        <f t="shared" ca="1" si="74"/>
        <v/>
      </c>
      <c r="BY136" s="199" t="str">
        <f t="shared" ca="1" si="75"/>
        <v/>
      </c>
      <c r="BZ136" s="199" t="str">
        <f t="shared" ca="1" si="76"/>
        <v/>
      </c>
      <c r="CA136" s="199" t="str">
        <f t="shared" ca="1" si="77"/>
        <v/>
      </c>
      <c r="CB136" s="215" t="str">
        <f t="shared" ca="1" si="78"/>
        <v/>
      </c>
      <c r="CC136" s="876">
        <f t="shared" ca="1" si="81"/>
        <v>0</v>
      </c>
      <c r="CD136" s="751" t="str">
        <f t="shared" ca="1" si="80"/>
        <v/>
      </c>
      <c r="CE136" s="882" t="str">
        <f ca="1">IF(OR(CD136=0,CD136=""),IF(AND(BN136="",BO136="",BP136="",BQ136="",BR136="",BS136="",BT136="",BU136="",BV136="",BW136="",BX136="",BY136="",BZ136="",CA136="",CB136=""),"",Donnees!$C$6),IF(OR(CD136&lt;Donnees!$A$60,CD136="0%"),Donnees!$C$6,Donnees!$C$4))</f>
        <v/>
      </c>
      <c r="CF136" s="473"/>
      <c r="CG136" s="533" t="str">
        <f ca="1">IF(CE136=Donnees!$C$6,Donnees!$B$52,"")</f>
        <v/>
      </c>
      <c r="CH136" s="194"/>
      <c r="CJ136" s="104"/>
    </row>
    <row r="137" spans="1:88" ht="18.75" customHeight="1" x14ac:dyDescent="0.2">
      <c r="A137" s="187" t="str">
        <f t="shared" ca="1" si="92"/>
        <v/>
      </c>
      <c r="B137" s="187" t="str">
        <f t="shared" ca="1" si="91"/>
        <v/>
      </c>
      <c r="C137" s="187" t="str">
        <f t="shared" ca="1" si="91"/>
        <v/>
      </c>
      <c r="D137" s="187" t="str">
        <f t="shared" ca="1" si="91"/>
        <v/>
      </c>
      <c r="E137" s="187" t="str">
        <f t="shared" ca="1" si="91"/>
        <v/>
      </c>
      <c r="F137" s="187" t="str">
        <f t="shared" ca="1" si="91"/>
        <v/>
      </c>
      <c r="G137" s="187" t="str">
        <f t="shared" ca="1" si="91"/>
        <v/>
      </c>
      <c r="H137" s="187" t="str">
        <f t="shared" ca="1" si="91"/>
        <v/>
      </c>
      <c r="I137" s="187" t="str">
        <f t="shared" ca="1" si="91"/>
        <v/>
      </c>
      <c r="J137" s="187" t="str">
        <f t="shared" ca="1" si="91"/>
        <v/>
      </c>
      <c r="K137" s="187" t="str">
        <f t="shared" ca="1" si="91"/>
        <v/>
      </c>
      <c r="L137" s="187" t="str">
        <f t="shared" ca="1" si="91"/>
        <v/>
      </c>
      <c r="M137" s="187" t="str">
        <f t="shared" ca="1" si="91"/>
        <v/>
      </c>
      <c r="N137" s="187" t="str">
        <f t="shared" ca="1" si="91"/>
        <v/>
      </c>
      <c r="O137" s="187" t="str">
        <f t="shared" ca="1" si="91"/>
        <v/>
      </c>
      <c r="P137" s="188" t="str">
        <f t="shared" ca="1" si="88"/>
        <v/>
      </c>
      <c r="Q137" s="188" t="str">
        <f t="shared" ca="1" si="88"/>
        <v/>
      </c>
      <c r="R137" s="188" t="str">
        <f t="shared" ca="1" si="88"/>
        <v/>
      </c>
      <c r="S137" s="188" t="str">
        <f t="shared" ca="1" si="88"/>
        <v/>
      </c>
      <c r="T137" s="188" t="str">
        <f t="shared" ca="1" si="88"/>
        <v/>
      </c>
      <c r="U137" s="188" t="str">
        <f t="shared" ca="1" si="88"/>
        <v/>
      </c>
      <c r="V137" s="188" t="str">
        <f t="shared" ca="1" si="88"/>
        <v/>
      </c>
      <c r="W137" s="188" t="str">
        <f t="shared" ca="1" si="88"/>
        <v/>
      </c>
      <c r="X137" s="188" t="str">
        <f t="shared" ca="1" si="88"/>
        <v/>
      </c>
      <c r="Y137" s="188" t="str">
        <f t="shared" ca="1" si="88"/>
        <v/>
      </c>
      <c r="Z137" s="188" t="str">
        <f t="shared" ca="1" si="88"/>
        <v/>
      </c>
      <c r="AA137" s="188" t="str">
        <f t="shared" ca="1" si="88"/>
        <v/>
      </c>
      <c r="AB137" s="188" t="str">
        <f t="shared" ca="1" si="88"/>
        <v/>
      </c>
      <c r="AC137" s="188" t="str">
        <f t="shared" ca="1" si="88"/>
        <v/>
      </c>
      <c r="AD137" s="188" t="str">
        <f t="shared" ca="1" si="88"/>
        <v/>
      </c>
      <c r="AE137" s="189" t="str">
        <f t="shared" ca="1" si="89"/>
        <v/>
      </c>
      <c r="AF137" s="189" t="str">
        <f t="shared" ca="1" si="89"/>
        <v/>
      </c>
      <c r="AG137" s="189" t="str">
        <f t="shared" ca="1" si="89"/>
        <v/>
      </c>
      <c r="AH137" s="189" t="str">
        <f t="shared" ca="1" si="89"/>
        <v/>
      </c>
      <c r="AI137" s="189" t="str">
        <f t="shared" ca="1" si="89"/>
        <v/>
      </c>
      <c r="AJ137" s="189" t="str">
        <f t="shared" ca="1" si="89"/>
        <v/>
      </c>
      <c r="AK137" s="189" t="str">
        <f t="shared" ca="1" si="89"/>
        <v/>
      </c>
      <c r="AL137" s="189" t="str">
        <f t="shared" ca="1" si="89"/>
        <v/>
      </c>
      <c r="AM137" s="189" t="str">
        <f t="shared" ca="1" si="89"/>
        <v/>
      </c>
      <c r="AN137" s="189" t="str">
        <f t="shared" ca="1" si="89"/>
        <v/>
      </c>
      <c r="AO137" s="189" t="str">
        <f t="shared" ca="1" si="89"/>
        <v/>
      </c>
      <c r="AP137" s="189" t="str">
        <f t="shared" ca="1" si="89"/>
        <v/>
      </c>
      <c r="AQ137" s="189" t="str">
        <f t="shared" ca="1" si="89"/>
        <v/>
      </c>
      <c r="AR137" s="189" t="str">
        <f t="shared" ca="1" si="89"/>
        <v/>
      </c>
      <c r="AS137" s="189" t="str">
        <f t="shared" ca="1" si="89"/>
        <v/>
      </c>
      <c r="AT137" s="190" t="str">
        <f t="shared" ca="1" si="90"/>
        <v/>
      </c>
      <c r="AU137" s="190" t="str">
        <f t="shared" ca="1" si="90"/>
        <v/>
      </c>
      <c r="AV137" s="190" t="str">
        <f t="shared" ca="1" si="90"/>
        <v/>
      </c>
      <c r="AW137" s="190" t="str">
        <f t="shared" ca="1" si="90"/>
        <v/>
      </c>
      <c r="AX137" s="190" t="str">
        <f t="shared" ca="1" si="90"/>
        <v/>
      </c>
      <c r="AY137" s="190" t="str">
        <f t="shared" ca="1" si="90"/>
        <v/>
      </c>
      <c r="AZ137" s="190" t="str">
        <f t="shared" ca="1" si="90"/>
        <v/>
      </c>
      <c r="BA137" s="190" t="str">
        <f t="shared" ca="1" si="90"/>
        <v/>
      </c>
      <c r="BB137" s="190" t="str">
        <f t="shared" ca="1" si="90"/>
        <v/>
      </c>
      <c r="BC137" s="190" t="str">
        <f t="shared" ca="1" si="90"/>
        <v/>
      </c>
      <c r="BD137" s="190" t="str">
        <f t="shared" ca="1" si="90"/>
        <v/>
      </c>
      <c r="BE137" s="190" t="str">
        <f t="shared" ca="1" si="90"/>
        <v/>
      </c>
      <c r="BF137" s="190" t="str">
        <f t="shared" ca="1" si="90"/>
        <v/>
      </c>
      <c r="BG137" s="190" t="str">
        <f t="shared" ca="1" si="90"/>
        <v/>
      </c>
      <c r="BH137" s="190" t="str">
        <f t="shared" ca="1" si="90"/>
        <v/>
      </c>
      <c r="BJ137" s="206">
        <v>38</v>
      </c>
      <c r="BK137" s="197">
        <f>Personnel!D58</f>
        <v>0</v>
      </c>
      <c r="BL137" s="198">
        <f>Personnel!E58</f>
        <v>0</v>
      </c>
      <c r="BM137" s="482" cm="1">
        <f t="array" aca="1" ref="BM137" ca="1">SUM(SUMIF($AT$99:$BH$99,{"para";"pré"},AT137:BH137))</f>
        <v>0</v>
      </c>
      <c r="BN137" s="214" t="str">
        <f t="shared" ca="1" si="79"/>
        <v/>
      </c>
      <c r="BO137" s="199" t="str">
        <f t="shared" ca="1" si="65"/>
        <v/>
      </c>
      <c r="BP137" s="199" t="str">
        <f t="shared" ca="1" si="66"/>
        <v/>
      </c>
      <c r="BQ137" s="199" t="str">
        <f t="shared" ca="1" si="67"/>
        <v/>
      </c>
      <c r="BR137" s="199" t="str">
        <f t="shared" ca="1" si="68"/>
        <v/>
      </c>
      <c r="BS137" s="199" t="str">
        <f t="shared" ca="1" si="69"/>
        <v/>
      </c>
      <c r="BT137" s="199" t="str">
        <f t="shared" ca="1" si="70"/>
        <v/>
      </c>
      <c r="BU137" s="199" t="str">
        <f t="shared" ca="1" si="71"/>
        <v/>
      </c>
      <c r="BV137" s="199" t="str">
        <f t="shared" ca="1" si="72"/>
        <v/>
      </c>
      <c r="BW137" s="199" t="str">
        <f t="shared" ca="1" si="73"/>
        <v/>
      </c>
      <c r="BX137" s="199" t="str">
        <f t="shared" ca="1" si="74"/>
        <v/>
      </c>
      <c r="BY137" s="199" t="str">
        <f t="shared" ca="1" si="75"/>
        <v/>
      </c>
      <c r="BZ137" s="199" t="str">
        <f t="shared" ca="1" si="76"/>
        <v/>
      </c>
      <c r="CA137" s="199" t="str">
        <f t="shared" ca="1" si="77"/>
        <v/>
      </c>
      <c r="CB137" s="215" t="str">
        <f t="shared" ca="1" si="78"/>
        <v/>
      </c>
      <c r="CC137" s="880">
        <f t="shared" ca="1" si="81"/>
        <v>0</v>
      </c>
      <c r="CD137" s="751" t="str">
        <f t="shared" ca="1" si="80"/>
        <v/>
      </c>
      <c r="CE137" s="882" t="str">
        <f ca="1">IF(OR(CD137=0,CD137=""),IF(AND(BN137="",BO137="",BP137="",BQ137="",BR137="",BS137="",BT137="",BU137="",BV137="",BW137="",BX137="",BY137="",BZ137="",CA137="",CB137=""),"",Donnees!$C$6),IF(OR(CD137&lt;Donnees!$A$60,CD137="0%"),Donnees!$C$6,Donnees!$C$4))</f>
        <v/>
      </c>
      <c r="CF137" s="473"/>
      <c r="CG137" s="533" t="str">
        <f ca="1">IF(CE137=Donnees!$C$6,Donnees!$B$52,"")</f>
        <v/>
      </c>
      <c r="CH137" s="194"/>
      <c r="CJ137" s="104"/>
    </row>
    <row r="138" spans="1:88" ht="18.75" customHeight="1" x14ac:dyDescent="0.2">
      <c r="A138" s="187" t="str">
        <f t="shared" ca="1" si="92"/>
        <v/>
      </c>
      <c r="B138" s="187" t="str">
        <f t="shared" ca="1" si="91"/>
        <v/>
      </c>
      <c r="C138" s="187" t="str">
        <f t="shared" ca="1" si="91"/>
        <v/>
      </c>
      <c r="D138" s="187" t="str">
        <f t="shared" ca="1" si="91"/>
        <v/>
      </c>
      <c r="E138" s="187" t="str">
        <f t="shared" ca="1" si="91"/>
        <v/>
      </c>
      <c r="F138" s="187" t="str">
        <f t="shared" ca="1" si="91"/>
        <v/>
      </c>
      <c r="G138" s="187" t="str">
        <f t="shared" ca="1" si="91"/>
        <v/>
      </c>
      <c r="H138" s="187" t="str">
        <f t="shared" ca="1" si="91"/>
        <v/>
      </c>
      <c r="I138" s="187" t="str">
        <f t="shared" ca="1" si="91"/>
        <v/>
      </c>
      <c r="J138" s="187" t="str">
        <f t="shared" ca="1" si="91"/>
        <v/>
      </c>
      <c r="K138" s="187" t="str">
        <f t="shared" ca="1" si="91"/>
        <v/>
      </c>
      <c r="L138" s="187" t="str">
        <f t="shared" ca="1" si="91"/>
        <v/>
      </c>
      <c r="M138" s="187" t="str">
        <f t="shared" ca="1" si="91"/>
        <v/>
      </c>
      <c r="N138" s="187" t="str">
        <f t="shared" ca="1" si="91"/>
        <v/>
      </c>
      <c r="O138" s="187" t="str">
        <f t="shared" ca="1" si="91"/>
        <v/>
      </c>
      <c r="P138" s="188" t="str">
        <f t="shared" ca="1" si="88"/>
        <v/>
      </c>
      <c r="Q138" s="188" t="str">
        <f t="shared" ca="1" si="88"/>
        <v/>
      </c>
      <c r="R138" s="188" t="str">
        <f t="shared" ca="1" si="88"/>
        <v/>
      </c>
      <c r="S138" s="188" t="str">
        <f t="shared" ca="1" si="88"/>
        <v/>
      </c>
      <c r="T138" s="188" t="str">
        <f t="shared" ca="1" si="88"/>
        <v/>
      </c>
      <c r="U138" s="188" t="str">
        <f t="shared" ca="1" si="88"/>
        <v/>
      </c>
      <c r="V138" s="188" t="str">
        <f t="shared" ca="1" si="88"/>
        <v/>
      </c>
      <c r="W138" s="188" t="str">
        <f t="shared" ca="1" si="88"/>
        <v/>
      </c>
      <c r="X138" s="188" t="str">
        <f t="shared" ca="1" si="88"/>
        <v/>
      </c>
      <c r="Y138" s="188" t="str">
        <f t="shared" ca="1" si="88"/>
        <v/>
      </c>
      <c r="Z138" s="188" t="str">
        <f t="shared" ca="1" si="88"/>
        <v/>
      </c>
      <c r="AA138" s="188" t="str">
        <f t="shared" ca="1" si="88"/>
        <v/>
      </c>
      <c r="AB138" s="188" t="str">
        <f t="shared" ca="1" si="88"/>
        <v/>
      </c>
      <c r="AC138" s="188" t="str">
        <f t="shared" ca="1" si="88"/>
        <v/>
      </c>
      <c r="AD138" s="188" t="str">
        <f t="shared" ca="1" si="88"/>
        <v/>
      </c>
      <c r="AE138" s="189" t="str">
        <f t="shared" ca="1" si="89"/>
        <v/>
      </c>
      <c r="AF138" s="189" t="str">
        <f t="shared" ca="1" si="89"/>
        <v/>
      </c>
      <c r="AG138" s="189" t="str">
        <f t="shared" ca="1" si="89"/>
        <v/>
      </c>
      <c r="AH138" s="189" t="str">
        <f t="shared" ca="1" si="89"/>
        <v/>
      </c>
      <c r="AI138" s="189" t="str">
        <f t="shared" ca="1" si="89"/>
        <v/>
      </c>
      <c r="AJ138" s="189" t="str">
        <f t="shared" ca="1" si="89"/>
        <v/>
      </c>
      <c r="AK138" s="189" t="str">
        <f t="shared" ca="1" si="89"/>
        <v/>
      </c>
      <c r="AL138" s="189" t="str">
        <f t="shared" ca="1" si="89"/>
        <v/>
      </c>
      <c r="AM138" s="189" t="str">
        <f t="shared" ca="1" si="89"/>
        <v/>
      </c>
      <c r="AN138" s="189" t="str">
        <f t="shared" ca="1" si="89"/>
        <v/>
      </c>
      <c r="AO138" s="189" t="str">
        <f t="shared" ca="1" si="89"/>
        <v/>
      </c>
      <c r="AP138" s="189" t="str">
        <f t="shared" ca="1" si="89"/>
        <v/>
      </c>
      <c r="AQ138" s="189" t="str">
        <f t="shared" ca="1" si="89"/>
        <v/>
      </c>
      <c r="AR138" s="189" t="str">
        <f t="shared" ca="1" si="89"/>
        <v/>
      </c>
      <c r="AS138" s="189" t="str">
        <f t="shared" ca="1" si="89"/>
        <v/>
      </c>
      <c r="AT138" s="190" t="str">
        <f t="shared" ca="1" si="90"/>
        <v/>
      </c>
      <c r="AU138" s="190" t="str">
        <f t="shared" ca="1" si="90"/>
        <v/>
      </c>
      <c r="AV138" s="190" t="str">
        <f t="shared" ca="1" si="90"/>
        <v/>
      </c>
      <c r="AW138" s="190" t="str">
        <f t="shared" ca="1" si="90"/>
        <v/>
      </c>
      <c r="AX138" s="190" t="str">
        <f t="shared" ca="1" si="90"/>
        <v/>
      </c>
      <c r="AY138" s="190" t="str">
        <f t="shared" ca="1" si="90"/>
        <v/>
      </c>
      <c r="AZ138" s="190" t="str">
        <f t="shared" ca="1" si="90"/>
        <v/>
      </c>
      <c r="BA138" s="190" t="str">
        <f t="shared" ca="1" si="90"/>
        <v/>
      </c>
      <c r="BB138" s="190" t="str">
        <f t="shared" ca="1" si="90"/>
        <v/>
      </c>
      <c r="BC138" s="190" t="str">
        <f t="shared" ca="1" si="90"/>
        <v/>
      </c>
      <c r="BD138" s="190" t="str">
        <f t="shared" ca="1" si="90"/>
        <v/>
      </c>
      <c r="BE138" s="190" t="str">
        <f t="shared" ca="1" si="90"/>
        <v/>
      </c>
      <c r="BF138" s="190" t="str">
        <f t="shared" ca="1" si="90"/>
        <v/>
      </c>
      <c r="BG138" s="190" t="str">
        <f t="shared" ca="1" si="90"/>
        <v/>
      </c>
      <c r="BH138" s="190" t="str">
        <f t="shared" ca="1" si="90"/>
        <v/>
      </c>
      <c r="BJ138" s="206">
        <v>39</v>
      </c>
      <c r="BK138" s="197">
        <f>Personnel!D59</f>
        <v>0</v>
      </c>
      <c r="BL138" s="198">
        <f>Personnel!E59</f>
        <v>0</v>
      </c>
      <c r="BM138" s="482" cm="1">
        <f t="array" aca="1" ref="BM138" ca="1">SUM(SUMIF($AT$99:$BH$99,{"para";"pré"},AT138:BH138))</f>
        <v>0</v>
      </c>
      <c r="BN138" s="214" t="str">
        <f t="shared" ca="1" si="79"/>
        <v/>
      </c>
      <c r="BO138" s="199" t="str">
        <f t="shared" ca="1" si="65"/>
        <v/>
      </c>
      <c r="BP138" s="199" t="str">
        <f t="shared" ca="1" si="66"/>
        <v/>
      </c>
      <c r="BQ138" s="199" t="str">
        <f t="shared" ca="1" si="67"/>
        <v/>
      </c>
      <c r="BR138" s="199" t="str">
        <f t="shared" ca="1" si="68"/>
        <v/>
      </c>
      <c r="BS138" s="199" t="str">
        <f t="shared" ca="1" si="69"/>
        <v/>
      </c>
      <c r="BT138" s="199" t="str">
        <f t="shared" ca="1" si="70"/>
        <v/>
      </c>
      <c r="BU138" s="199" t="str">
        <f t="shared" ca="1" si="71"/>
        <v/>
      </c>
      <c r="BV138" s="199" t="str">
        <f t="shared" ca="1" si="72"/>
        <v/>
      </c>
      <c r="BW138" s="199" t="str">
        <f t="shared" ca="1" si="73"/>
        <v/>
      </c>
      <c r="BX138" s="199" t="str">
        <f t="shared" ca="1" si="74"/>
        <v/>
      </c>
      <c r="BY138" s="199" t="str">
        <f t="shared" ca="1" si="75"/>
        <v/>
      </c>
      <c r="BZ138" s="199" t="str">
        <f t="shared" ca="1" si="76"/>
        <v/>
      </c>
      <c r="CA138" s="199" t="str">
        <f t="shared" ca="1" si="77"/>
        <v/>
      </c>
      <c r="CB138" s="215" t="str">
        <f t="shared" ca="1" si="78"/>
        <v/>
      </c>
      <c r="CC138" s="876">
        <f t="shared" ca="1" si="81"/>
        <v>0</v>
      </c>
      <c r="CD138" s="751" t="str">
        <f t="shared" ca="1" si="80"/>
        <v/>
      </c>
      <c r="CE138" s="882" t="str">
        <f ca="1">IF(OR(CD138=0,CD138=""),IF(AND(BN138="",BO138="",BP138="",BQ138="",BR138="",BS138="",BT138="",BU138="",BV138="",BW138="",BX138="",BY138="",BZ138="",CA138="",CB138=""),"",Donnees!$C$6),IF(OR(CD138&lt;Donnees!$A$60,CD138="0%"),Donnees!$C$6,Donnees!$C$4))</f>
        <v/>
      </c>
      <c r="CF138" s="473"/>
      <c r="CG138" s="533" t="str">
        <f ca="1">IF(CE138=Donnees!$C$6,Donnees!$B$52,"")</f>
        <v/>
      </c>
      <c r="CH138" s="194"/>
      <c r="CJ138" s="104"/>
    </row>
    <row r="139" spans="1:88" ht="18.75" customHeight="1" thickBot="1" x14ac:dyDescent="0.25">
      <c r="A139" s="187" t="str">
        <f t="shared" ca="1" si="92"/>
        <v/>
      </c>
      <c r="B139" s="187" t="str">
        <f t="shared" ca="1" si="91"/>
        <v/>
      </c>
      <c r="C139" s="187" t="str">
        <f t="shared" ca="1" si="91"/>
        <v/>
      </c>
      <c r="D139" s="187" t="str">
        <f t="shared" ca="1" si="91"/>
        <v/>
      </c>
      <c r="E139" s="187" t="str">
        <f t="shared" ca="1" si="91"/>
        <v/>
      </c>
      <c r="F139" s="187" t="str">
        <f t="shared" ca="1" si="91"/>
        <v/>
      </c>
      <c r="G139" s="187" t="str">
        <f t="shared" ca="1" si="91"/>
        <v/>
      </c>
      <c r="H139" s="187" t="str">
        <f t="shared" ca="1" si="91"/>
        <v/>
      </c>
      <c r="I139" s="187" t="str">
        <f t="shared" ca="1" si="91"/>
        <v/>
      </c>
      <c r="J139" s="187" t="str">
        <f t="shared" ca="1" si="91"/>
        <v/>
      </c>
      <c r="K139" s="187" t="str">
        <f t="shared" ca="1" si="91"/>
        <v/>
      </c>
      <c r="L139" s="187" t="str">
        <f t="shared" ca="1" si="91"/>
        <v/>
      </c>
      <c r="M139" s="187" t="str">
        <f t="shared" ca="1" si="91"/>
        <v/>
      </c>
      <c r="N139" s="187" t="str">
        <f t="shared" ca="1" si="91"/>
        <v/>
      </c>
      <c r="O139" s="187" t="str">
        <f t="shared" ca="1" si="91"/>
        <v/>
      </c>
      <c r="P139" s="188" t="str">
        <f t="shared" ca="1" si="88"/>
        <v/>
      </c>
      <c r="Q139" s="188" t="str">
        <f t="shared" ca="1" si="88"/>
        <v/>
      </c>
      <c r="R139" s="188" t="str">
        <f t="shared" ca="1" si="88"/>
        <v/>
      </c>
      <c r="S139" s="188" t="str">
        <f t="shared" ca="1" si="88"/>
        <v/>
      </c>
      <c r="T139" s="188" t="str">
        <f t="shared" ca="1" si="88"/>
        <v/>
      </c>
      <c r="U139" s="188" t="str">
        <f t="shared" ca="1" si="88"/>
        <v/>
      </c>
      <c r="V139" s="188" t="str">
        <f t="shared" ca="1" si="88"/>
        <v/>
      </c>
      <c r="W139" s="188" t="str">
        <f t="shared" ca="1" si="88"/>
        <v/>
      </c>
      <c r="X139" s="188" t="str">
        <f t="shared" ca="1" si="88"/>
        <v/>
      </c>
      <c r="Y139" s="188" t="str">
        <f t="shared" ca="1" si="88"/>
        <v/>
      </c>
      <c r="Z139" s="188" t="str">
        <f t="shared" ca="1" si="88"/>
        <v/>
      </c>
      <c r="AA139" s="188" t="str">
        <f t="shared" ca="1" si="88"/>
        <v/>
      </c>
      <c r="AB139" s="188" t="str">
        <f t="shared" ca="1" si="88"/>
        <v/>
      </c>
      <c r="AC139" s="188" t="str">
        <f t="shared" ca="1" si="88"/>
        <v/>
      </c>
      <c r="AD139" s="188" t="str">
        <f t="shared" ca="1" si="88"/>
        <v/>
      </c>
      <c r="AE139" s="189" t="str">
        <f t="shared" ca="1" si="89"/>
        <v/>
      </c>
      <c r="AF139" s="189" t="str">
        <f t="shared" ca="1" si="89"/>
        <v/>
      </c>
      <c r="AG139" s="189" t="str">
        <f t="shared" ca="1" si="89"/>
        <v/>
      </c>
      <c r="AH139" s="189" t="str">
        <f t="shared" ca="1" si="89"/>
        <v/>
      </c>
      <c r="AI139" s="189" t="str">
        <f t="shared" ca="1" si="89"/>
        <v/>
      </c>
      <c r="AJ139" s="189" t="str">
        <f t="shared" ca="1" si="89"/>
        <v/>
      </c>
      <c r="AK139" s="189" t="str">
        <f t="shared" ca="1" si="89"/>
        <v/>
      </c>
      <c r="AL139" s="189" t="str">
        <f t="shared" ca="1" si="89"/>
        <v/>
      </c>
      <c r="AM139" s="189" t="str">
        <f t="shared" ca="1" si="89"/>
        <v/>
      </c>
      <c r="AN139" s="189" t="str">
        <f t="shared" ca="1" si="89"/>
        <v/>
      </c>
      <c r="AO139" s="189" t="str">
        <f t="shared" ca="1" si="89"/>
        <v/>
      </c>
      <c r="AP139" s="189" t="str">
        <f t="shared" ca="1" si="89"/>
        <v/>
      </c>
      <c r="AQ139" s="189" t="str">
        <f t="shared" ca="1" si="89"/>
        <v/>
      </c>
      <c r="AR139" s="189" t="str">
        <f t="shared" ca="1" si="89"/>
        <v/>
      </c>
      <c r="AS139" s="189" t="str">
        <f t="shared" ca="1" si="89"/>
        <v/>
      </c>
      <c r="AT139" s="190" t="str">
        <f t="shared" ca="1" si="90"/>
        <v/>
      </c>
      <c r="AU139" s="190" t="str">
        <f t="shared" ca="1" si="90"/>
        <v/>
      </c>
      <c r="AV139" s="190" t="str">
        <f t="shared" ca="1" si="90"/>
        <v/>
      </c>
      <c r="AW139" s="190" t="str">
        <f t="shared" ca="1" si="90"/>
        <v/>
      </c>
      <c r="AX139" s="190" t="str">
        <f t="shared" ca="1" si="90"/>
        <v/>
      </c>
      <c r="AY139" s="190" t="str">
        <f t="shared" ca="1" si="90"/>
        <v/>
      </c>
      <c r="AZ139" s="190" t="str">
        <f t="shared" ca="1" si="90"/>
        <v/>
      </c>
      <c r="BA139" s="190" t="str">
        <f t="shared" ca="1" si="90"/>
        <v/>
      </c>
      <c r="BB139" s="190" t="str">
        <f t="shared" ca="1" si="90"/>
        <v/>
      </c>
      <c r="BC139" s="190" t="str">
        <f t="shared" ca="1" si="90"/>
        <v/>
      </c>
      <c r="BD139" s="190" t="str">
        <f t="shared" ca="1" si="90"/>
        <v/>
      </c>
      <c r="BE139" s="190" t="str">
        <f t="shared" ca="1" si="90"/>
        <v/>
      </c>
      <c r="BF139" s="190" t="str">
        <f t="shared" ca="1" si="90"/>
        <v/>
      </c>
      <c r="BG139" s="190" t="str">
        <f t="shared" ca="1" si="90"/>
        <v/>
      </c>
      <c r="BH139" s="190" t="str">
        <f t="shared" ca="1" si="90"/>
        <v/>
      </c>
      <c r="BJ139" s="208">
        <v>40</v>
      </c>
      <c r="BK139" s="209">
        <f>Personnel!D60</f>
        <v>0</v>
      </c>
      <c r="BL139" s="210">
        <f>Personnel!E60</f>
        <v>0</v>
      </c>
      <c r="BM139" s="483" cm="1">
        <f t="array" aca="1" ref="BM139" ca="1">SUM(SUMIF($AT$99:$BH$99,{"para";"pré"},AT139:BH139))</f>
        <v>0</v>
      </c>
      <c r="BN139" s="216" t="str">
        <f t="shared" ca="1" si="79"/>
        <v/>
      </c>
      <c r="BO139" s="217" t="str">
        <f t="shared" ca="1" si="65"/>
        <v/>
      </c>
      <c r="BP139" s="217" t="str">
        <f t="shared" ca="1" si="66"/>
        <v/>
      </c>
      <c r="BQ139" s="217" t="str">
        <f t="shared" ca="1" si="67"/>
        <v/>
      </c>
      <c r="BR139" s="217" t="str">
        <f t="shared" ca="1" si="68"/>
        <v/>
      </c>
      <c r="BS139" s="217" t="str">
        <f t="shared" ca="1" si="69"/>
        <v/>
      </c>
      <c r="BT139" s="217" t="str">
        <f t="shared" ca="1" si="70"/>
        <v/>
      </c>
      <c r="BU139" s="217" t="str">
        <f t="shared" ca="1" si="71"/>
        <v/>
      </c>
      <c r="BV139" s="217" t="str">
        <f t="shared" ca="1" si="72"/>
        <v/>
      </c>
      <c r="BW139" s="217" t="str">
        <f t="shared" ca="1" si="73"/>
        <v/>
      </c>
      <c r="BX139" s="217" t="str">
        <f t="shared" ca="1" si="74"/>
        <v/>
      </c>
      <c r="BY139" s="217" t="str">
        <f t="shared" ca="1" si="75"/>
        <v/>
      </c>
      <c r="BZ139" s="217" t="str">
        <f t="shared" ca="1" si="76"/>
        <v/>
      </c>
      <c r="CA139" s="217" t="str">
        <f t="shared" ca="1" si="77"/>
        <v/>
      </c>
      <c r="CB139" s="219" t="str">
        <f t="shared" ca="1" si="78"/>
        <v/>
      </c>
      <c r="CC139" s="881">
        <f t="shared" ca="1" si="81"/>
        <v>0</v>
      </c>
      <c r="CD139" s="753" t="str">
        <f t="shared" ca="1" si="80"/>
        <v/>
      </c>
      <c r="CE139" s="884" t="str">
        <f ca="1">IF(OR(CD139=0,CD139=""),IF(AND(BN139="",BO139="",BP139="",BQ139="",BR139="",BS139="",BT139="",BU139="",BV139="",BW139="",BX139="",BY139="",BZ139="",CA139="",CB139=""),"",Donnees!$C$6),IF(OR(CD139&lt;Donnees!$A$60,CD139="0%"),Donnees!$C$6,Donnees!$C$4))</f>
        <v/>
      </c>
      <c r="CF139" s="473"/>
      <c r="CG139" s="533" t="str">
        <f ca="1">IF(CE139=Donnees!$C$6,Donnees!$B$52,"")</f>
        <v/>
      </c>
      <c r="CH139" s="194"/>
      <c r="CJ139" s="104"/>
    </row>
    <row r="140" spans="1:88" ht="18.75" customHeight="1" x14ac:dyDescent="0.2">
      <c r="A140" s="187"/>
      <c r="B140" s="187" t="str">
        <f t="shared" ca="1" si="91"/>
        <v/>
      </c>
      <c r="C140" s="187" t="str">
        <f t="shared" ca="1" si="91"/>
        <v/>
      </c>
      <c r="D140" s="187" t="str">
        <f t="shared" ca="1" si="91"/>
        <v/>
      </c>
      <c r="E140" s="187" t="str">
        <f t="shared" ca="1" si="91"/>
        <v/>
      </c>
      <c r="F140" s="187" t="str">
        <f t="shared" ca="1" si="91"/>
        <v/>
      </c>
      <c r="G140" s="187" t="str">
        <f t="shared" ca="1" si="91"/>
        <v/>
      </c>
      <c r="H140" s="187" t="str">
        <f t="shared" ca="1" si="91"/>
        <v/>
      </c>
      <c r="I140" s="187" t="str">
        <f t="shared" ca="1" si="91"/>
        <v/>
      </c>
      <c r="J140" s="187" t="str">
        <f t="shared" ca="1" si="91"/>
        <v/>
      </c>
      <c r="K140" s="187" t="str">
        <f t="shared" ca="1" si="91"/>
        <v/>
      </c>
      <c r="L140" s="187" t="str">
        <f t="shared" ca="1" si="91"/>
        <v/>
      </c>
      <c r="M140" s="187" t="str">
        <f t="shared" ca="1" si="91"/>
        <v/>
      </c>
      <c r="N140" s="187" t="str">
        <f t="shared" ca="1" si="91"/>
        <v/>
      </c>
      <c r="O140" s="187" t="str">
        <f t="shared" ca="1" si="91"/>
        <v/>
      </c>
      <c r="P140" s="188" t="str">
        <f t="shared" ca="1" si="88"/>
        <v/>
      </c>
      <c r="Q140" s="188" t="str">
        <f t="shared" ca="1" si="88"/>
        <v/>
      </c>
      <c r="R140" s="188" t="str">
        <f t="shared" ca="1" si="88"/>
        <v/>
      </c>
      <c r="S140" s="188" t="str">
        <f t="shared" ca="1" si="88"/>
        <v/>
      </c>
      <c r="T140" s="188" t="str">
        <f t="shared" ca="1" si="88"/>
        <v/>
      </c>
      <c r="U140" s="188" t="str">
        <f t="shared" ca="1" si="88"/>
        <v/>
      </c>
      <c r="V140" s="188" t="str">
        <f t="shared" ca="1" si="88"/>
        <v/>
      </c>
      <c r="W140" s="188" t="str">
        <f t="shared" ca="1" si="88"/>
        <v/>
      </c>
      <c r="X140" s="188" t="str">
        <f t="shared" ca="1" si="88"/>
        <v/>
      </c>
      <c r="Y140" s="188" t="str">
        <f t="shared" ca="1" si="88"/>
        <v/>
      </c>
      <c r="Z140" s="188" t="str">
        <f t="shared" ca="1" si="88"/>
        <v/>
      </c>
      <c r="AA140" s="188" t="str">
        <f t="shared" ca="1" si="88"/>
        <v/>
      </c>
      <c r="AB140" s="188" t="str">
        <f t="shared" ca="1" si="88"/>
        <v/>
      </c>
      <c r="AC140" s="188" t="str">
        <f t="shared" ca="1" si="88"/>
        <v/>
      </c>
      <c r="AD140" s="188" t="str">
        <f t="shared" ca="1" si="88"/>
        <v/>
      </c>
      <c r="AE140" s="189" t="str">
        <f t="shared" ca="1" si="89"/>
        <v/>
      </c>
      <c r="AF140" s="189" t="str">
        <f t="shared" ca="1" si="89"/>
        <v/>
      </c>
      <c r="AG140" s="189" t="str">
        <f t="shared" ca="1" si="89"/>
        <v/>
      </c>
      <c r="AH140" s="189" t="str">
        <f t="shared" ca="1" si="89"/>
        <v/>
      </c>
      <c r="AI140" s="189" t="str">
        <f t="shared" ca="1" si="89"/>
        <v/>
      </c>
      <c r="AJ140" s="189" t="str">
        <f t="shared" ca="1" si="89"/>
        <v/>
      </c>
      <c r="AK140" s="189" t="str">
        <f t="shared" ca="1" si="89"/>
        <v/>
      </c>
      <c r="AL140" s="189" t="str">
        <f t="shared" ca="1" si="89"/>
        <v/>
      </c>
      <c r="AM140" s="189" t="str">
        <f t="shared" ca="1" si="89"/>
        <v/>
      </c>
      <c r="AN140" s="189" t="str">
        <f t="shared" ca="1" si="89"/>
        <v/>
      </c>
      <c r="AO140" s="189" t="str">
        <f t="shared" ca="1" si="89"/>
        <v/>
      </c>
      <c r="AP140" s="189" t="str">
        <f t="shared" ca="1" si="89"/>
        <v/>
      </c>
      <c r="AQ140" s="189" t="str">
        <f t="shared" ca="1" si="89"/>
        <v/>
      </c>
      <c r="AR140" s="189" t="str">
        <f t="shared" ca="1" si="89"/>
        <v/>
      </c>
      <c r="AS140" s="189" t="str">
        <f t="shared" ca="1" si="89"/>
        <v/>
      </c>
      <c r="AT140" s="190" t="str">
        <f t="shared" ca="1" si="90"/>
        <v/>
      </c>
      <c r="AU140" s="190" t="str">
        <f t="shared" ca="1" si="90"/>
        <v/>
      </c>
      <c r="AV140" s="190" t="str">
        <f t="shared" ca="1" si="90"/>
        <v/>
      </c>
      <c r="AW140" s="190" t="str">
        <f t="shared" ca="1" si="90"/>
        <v/>
      </c>
      <c r="AX140" s="190" t="str">
        <f t="shared" ca="1" si="90"/>
        <v/>
      </c>
      <c r="AY140" s="190" t="str">
        <f t="shared" ca="1" si="90"/>
        <v/>
      </c>
      <c r="AZ140" s="190" t="str">
        <f t="shared" ca="1" si="90"/>
        <v/>
      </c>
      <c r="BA140" s="190" t="str">
        <f t="shared" ca="1" si="90"/>
        <v/>
      </c>
      <c r="BB140" s="190" t="str">
        <f t="shared" ca="1" si="90"/>
        <v/>
      </c>
      <c r="BC140" s="190" t="str">
        <f t="shared" ca="1" si="90"/>
        <v/>
      </c>
      <c r="BD140" s="190" t="str">
        <f t="shared" ca="1" si="90"/>
        <v/>
      </c>
      <c r="BE140" s="190" t="str">
        <f t="shared" ca="1" si="90"/>
        <v/>
      </c>
      <c r="BF140" s="190" t="str">
        <f t="shared" ca="1" si="90"/>
        <v/>
      </c>
      <c r="BG140" s="190" t="str">
        <f t="shared" ca="1" si="90"/>
        <v/>
      </c>
      <c r="BH140" s="190" t="str">
        <f t="shared" ca="1" si="90"/>
        <v/>
      </c>
      <c r="BJ140" s="493">
        <v>41</v>
      </c>
      <c r="BK140" s="494">
        <f>Personnel!D61</f>
        <v>0</v>
      </c>
      <c r="BL140" s="495">
        <f>Personnel!E61</f>
        <v>0</v>
      </c>
      <c r="BM140" s="500" cm="1">
        <f t="array" aca="1" ref="BM140" ca="1">SUM(SUMIF($AT$99:$BH$99,{"para";"pré"},AT140:BH140))</f>
        <v>0</v>
      </c>
      <c r="BN140" s="212" t="str">
        <f t="shared" ca="1" si="79"/>
        <v/>
      </c>
      <c r="BO140" s="477" t="str">
        <f t="shared" ref="BO140:BO149" ca="1" si="93">IF(AU140&gt;0,IF(Q140=0,"0",Q140),"")</f>
        <v/>
      </c>
      <c r="BP140" s="477" t="str">
        <f t="shared" ref="BP140:BP149" ca="1" si="94">IF(AV140&gt;0,IF(R140=0,"0",R140),"")</f>
        <v/>
      </c>
      <c r="BQ140" s="477" t="str">
        <f t="shared" ref="BQ140:BQ149" ca="1" si="95">IF(AW140&gt;0,IF(S140=0,"0",S140),"")</f>
        <v/>
      </c>
      <c r="BR140" s="477" t="str">
        <f t="shared" ref="BR140:BR149" ca="1" si="96">IF(AX140&gt;0,IF(T140=0,"0",T140),"")</f>
        <v/>
      </c>
      <c r="BS140" s="477" t="str">
        <f t="shared" ref="BS140:BS149" ca="1" si="97">IF(AY140&gt;0,IF(U140=0,"0",U140),"")</f>
        <v/>
      </c>
      <c r="BT140" s="477" t="str">
        <f t="shared" ref="BT140:BT149" ca="1" si="98">IF(AZ140&gt;0,IF(V140=0,"0",V140),"")</f>
        <v/>
      </c>
      <c r="BU140" s="477" t="str">
        <f t="shared" ref="BU140:BU149" ca="1" si="99">IF(BA140&gt;0,IF(W140=0,"0",W140),"")</f>
        <v/>
      </c>
      <c r="BV140" s="477" t="str">
        <f t="shared" ref="BV140:BV149" ca="1" si="100">IF(BB140&gt;0,IF(X140=0,"0",X140),"")</f>
        <v/>
      </c>
      <c r="BW140" s="477" t="str">
        <f t="shared" ref="BW140:BW149" ca="1" si="101">IF(BC140&gt;0,IF(Y140=0,"0",Y140),"")</f>
        <v/>
      </c>
      <c r="BX140" s="477" t="str">
        <f t="shared" ref="BX140:BX149" ca="1" si="102">IF(BD140&gt;0,IF(Z140=0,"0",Z140),"")</f>
        <v/>
      </c>
      <c r="BY140" s="477" t="str">
        <f t="shared" ref="BY140:BY149" ca="1" si="103">IF(BE140&gt;0,IF(AA140=0,"0",AA140),"")</f>
        <v/>
      </c>
      <c r="BZ140" s="477" t="str">
        <f t="shared" ref="BZ140:BZ149" ca="1" si="104">IF(BF140&gt;0,IF(AB140=0,"0",AB140),"")</f>
        <v/>
      </c>
      <c r="CA140" s="477" t="str">
        <f t="shared" ref="CA140:CA149" ca="1" si="105">IF(BG140&gt;0,IF(AC140=0,"0",AC140),"")</f>
        <v/>
      </c>
      <c r="CB140" s="213" t="str">
        <f t="shared" ref="CB140:CB149" ca="1" si="106">IF(BH140&gt;0,IF(AD140=0,"0",AD140),"")</f>
        <v/>
      </c>
      <c r="CC140" s="875">
        <f t="shared" ca="1" si="81"/>
        <v>0</v>
      </c>
      <c r="CD140" s="750" t="str">
        <f t="shared" ref="CD140:CD149" ca="1" si="107">IF(OR(CC140=0,CC140=""),"",IF(CC140="0","0%",CC140/BM140))</f>
        <v/>
      </c>
      <c r="CE140" s="883" t="str">
        <f ca="1">IF(OR(CD140=0,CD140=""),IF(AND(BN140="",BO140="",BP140="",BQ140="",BR140="",BS140="",BT140="",BU140="",BV140="",BW140="",BX140="",BY140="",BZ140="",CA140="",CB140=""),"",Donnees!$C$6),IF(OR(CD140&lt;Donnees!$A$60,CD140="0%"),Donnees!$C$6,Donnees!$C$4))</f>
        <v/>
      </c>
      <c r="CF140" s="473"/>
      <c r="CG140" s="533" t="str">
        <f ca="1">IF(CE140=Donnees!$C$6,Donnees!$B$52,"")</f>
        <v/>
      </c>
      <c r="CH140" s="194"/>
      <c r="CJ140" s="104"/>
    </row>
    <row r="141" spans="1:88" ht="18.75" customHeight="1" x14ac:dyDescent="0.2">
      <c r="A141" s="187"/>
      <c r="B141" s="187" t="str">
        <f t="shared" ca="1" si="91"/>
        <v/>
      </c>
      <c r="C141" s="187" t="str">
        <f t="shared" ca="1" si="91"/>
        <v/>
      </c>
      <c r="D141" s="187" t="str">
        <f t="shared" ca="1" si="91"/>
        <v/>
      </c>
      <c r="E141" s="187" t="str">
        <f t="shared" ca="1" si="91"/>
        <v/>
      </c>
      <c r="F141" s="187" t="str">
        <f t="shared" ca="1" si="91"/>
        <v/>
      </c>
      <c r="G141" s="187" t="str">
        <f t="shared" ca="1" si="91"/>
        <v/>
      </c>
      <c r="H141" s="187" t="str">
        <f t="shared" ca="1" si="91"/>
        <v/>
      </c>
      <c r="I141" s="187" t="str">
        <f t="shared" ca="1" si="91"/>
        <v/>
      </c>
      <c r="J141" s="187" t="str">
        <f t="shared" ca="1" si="91"/>
        <v/>
      </c>
      <c r="K141" s="187" t="str">
        <f t="shared" ca="1" si="91"/>
        <v/>
      </c>
      <c r="L141" s="187" t="str">
        <f t="shared" ca="1" si="91"/>
        <v/>
      </c>
      <c r="M141" s="187" t="str">
        <f t="shared" ca="1" si="91"/>
        <v/>
      </c>
      <c r="N141" s="187" t="str">
        <f t="shared" ca="1" si="91"/>
        <v/>
      </c>
      <c r="O141" s="187" t="str">
        <f t="shared" ca="1" si="91"/>
        <v/>
      </c>
      <c r="P141" s="188" t="str">
        <f t="shared" ca="1" si="88"/>
        <v/>
      </c>
      <c r="Q141" s="188" t="str">
        <f t="shared" ca="1" si="88"/>
        <v/>
      </c>
      <c r="R141" s="188" t="str">
        <f t="shared" ca="1" si="88"/>
        <v/>
      </c>
      <c r="S141" s="188" t="str">
        <f t="shared" ca="1" si="88"/>
        <v/>
      </c>
      <c r="T141" s="188" t="str">
        <f t="shared" ca="1" si="88"/>
        <v/>
      </c>
      <c r="U141" s="188" t="str">
        <f t="shared" ca="1" si="88"/>
        <v/>
      </c>
      <c r="V141" s="188" t="str">
        <f t="shared" ca="1" si="88"/>
        <v/>
      </c>
      <c r="W141" s="188" t="str">
        <f t="shared" ca="1" si="88"/>
        <v/>
      </c>
      <c r="X141" s="188" t="str">
        <f t="shared" ca="1" si="88"/>
        <v/>
      </c>
      <c r="Y141" s="188" t="str">
        <f t="shared" ca="1" si="88"/>
        <v/>
      </c>
      <c r="Z141" s="188" t="str">
        <f t="shared" ca="1" si="88"/>
        <v/>
      </c>
      <c r="AA141" s="188" t="str">
        <f t="shared" ca="1" si="88"/>
        <v/>
      </c>
      <c r="AB141" s="188" t="str">
        <f t="shared" ca="1" si="88"/>
        <v/>
      </c>
      <c r="AC141" s="188" t="str">
        <f t="shared" ca="1" si="88"/>
        <v/>
      </c>
      <c r="AD141" s="188" t="str">
        <f t="shared" ca="1" si="88"/>
        <v/>
      </c>
      <c r="AE141" s="189" t="str">
        <f t="shared" ca="1" si="89"/>
        <v/>
      </c>
      <c r="AF141" s="189" t="str">
        <f t="shared" ca="1" si="89"/>
        <v/>
      </c>
      <c r="AG141" s="189" t="str">
        <f t="shared" ca="1" si="89"/>
        <v/>
      </c>
      <c r="AH141" s="189" t="str">
        <f t="shared" ca="1" si="89"/>
        <v/>
      </c>
      <c r="AI141" s="189" t="str">
        <f t="shared" ca="1" si="89"/>
        <v/>
      </c>
      <c r="AJ141" s="189" t="str">
        <f t="shared" ca="1" si="89"/>
        <v/>
      </c>
      <c r="AK141" s="189" t="str">
        <f t="shared" ca="1" si="89"/>
        <v/>
      </c>
      <c r="AL141" s="189" t="str">
        <f t="shared" ca="1" si="89"/>
        <v/>
      </c>
      <c r="AM141" s="189" t="str">
        <f t="shared" ca="1" si="89"/>
        <v/>
      </c>
      <c r="AN141" s="189" t="str">
        <f t="shared" ca="1" si="89"/>
        <v/>
      </c>
      <c r="AO141" s="189" t="str">
        <f t="shared" ca="1" si="89"/>
        <v/>
      </c>
      <c r="AP141" s="189" t="str">
        <f t="shared" ca="1" si="89"/>
        <v/>
      </c>
      <c r="AQ141" s="189" t="str">
        <f t="shared" ca="1" si="89"/>
        <v/>
      </c>
      <c r="AR141" s="189" t="str">
        <f t="shared" ca="1" si="89"/>
        <v/>
      </c>
      <c r="AS141" s="189" t="str">
        <f t="shared" ca="1" si="89"/>
        <v/>
      </c>
      <c r="AT141" s="190" t="str">
        <f t="shared" ca="1" si="90"/>
        <v/>
      </c>
      <c r="AU141" s="190" t="str">
        <f t="shared" ca="1" si="90"/>
        <v/>
      </c>
      <c r="AV141" s="190" t="str">
        <f t="shared" ca="1" si="90"/>
        <v/>
      </c>
      <c r="AW141" s="190" t="str">
        <f t="shared" ca="1" si="90"/>
        <v/>
      </c>
      <c r="AX141" s="190" t="str">
        <f t="shared" ca="1" si="90"/>
        <v/>
      </c>
      <c r="AY141" s="190" t="str">
        <f t="shared" ca="1" si="90"/>
        <v/>
      </c>
      <c r="AZ141" s="190" t="str">
        <f t="shared" ca="1" si="90"/>
        <v/>
      </c>
      <c r="BA141" s="190" t="str">
        <f t="shared" ca="1" si="90"/>
        <v/>
      </c>
      <c r="BB141" s="190" t="str">
        <f t="shared" ca="1" si="90"/>
        <v/>
      </c>
      <c r="BC141" s="190" t="str">
        <f t="shared" ca="1" si="90"/>
        <v/>
      </c>
      <c r="BD141" s="190" t="str">
        <f t="shared" ca="1" si="90"/>
        <v/>
      </c>
      <c r="BE141" s="190" t="str">
        <f t="shared" ca="1" si="90"/>
        <v/>
      </c>
      <c r="BF141" s="190" t="str">
        <f t="shared" ca="1" si="90"/>
        <v/>
      </c>
      <c r="BG141" s="190" t="str">
        <f t="shared" ca="1" si="90"/>
        <v/>
      </c>
      <c r="BH141" s="190" t="str">
        <f t="shared" ca="1" si="90"/>
        <v/>
      </c>
      <c r="BJ141" s="206">
        <v>42</v>
      </c>
      <c r="BK141" s="197">
        <f>Personnel!D62</f>
        <v>0</v>
      </c>
      <c r="BL141" s="198">
        <f>Personnel!E62</f>
        <v>0</v>
      </c>
      <c r="BM141" s="482" cm="1">
        <f t="array" aca="1" ref="BM141" ca="1">SUM(SUMIF($AT$99:$BH$99,{"para";"pré"},AT141:BH141))</f>
        <v>0</v>
      </c>
      <c r="BN141" s="214" t="str">
        <f t="shared" ca="1" si="79"/>
        <v/>
      </c>
      <c r="BO141" s="199" t="str">
        <f t="shared" ca="1" si="93"/>
        <v/>
      </c>
      <c r="BP141" s="199" t="str">
        <f t="shared" ca="1" si="94"/>
        <v/>
      </c>
      <c r="BQ141" s="199" t="str">
        <f t="shared" ca="1" si="95"/>
        <v/>
      </c>
      <c r="BR141" s="199" t="str">
        <f t="shared" ca="1" si="96"/>
        <v/>
      </c>
      <c r="BS141" s="199" t="str">
        <f t="shared" ca="1" si="97"/>
        <v/>
      </c>
      <c r="BT141" s="199" t="str">
        <f t="shared" ca="1" si="98"/>
        <v/>
      </c>
      <c r="BU141" s="199" t="str">
        <f t="shared" ca="1" si="99"/>
        <v/>
      </c>
      <c r="BV141" s="199" t="str">
        <f t="shared" ca="1" si="100"/>
        <v/>
      </c>
      <c r="BW141" s="199" t="str">
        <f t="shared" ca="1" si="101"/>
        <v/>
      </c>
      <c r="BX141" s="199" t="str">
        <f t="shared" ca="1" si="102"/>
        <v/>
      </c>
      <c r="BY141" s="199" t="str">
        <f t="shared" ca="1" si="103"/>
        <v/>
      </c>
      <c r="BZ141" s="199" t="str">
        <f t="shared" ca="1" si="104"/>
        <v/>
      </c>
      <c r="CA141" s="199" t="str">
        <f t="shared" ca="1" si="105"/>
        <v/>
      </c>
      <c r="CB141" s="215" t="str">
        <f t="shared" ca="1" si="106"/>
        <v/>
      </c>
      <c r="CC141" s="876">
        <f t="shared" ca="1" si="81"/>
        <v>0</v>
      </c>
      <c r="CD141" s="751" t="str">
        <f t="shared" ca="1" si="107"/>
        <v/>
      </c>
      <c r="CE141" s="882" t="str">
        <f ca="1">IF(OR(CD141=0,CD141=""),IF(AND(BN141="",BO141="",BP141="",BQ141="",BR141="",BS141="",BT141="",BU141="",BV141="",BW141="",BX141="",BY141="",BZ141="",CA141="",CB141=""),"",Donnees!$C$6),IF(OR(CD141&lt;Donnees!$A$60,CD141="0%"),Donnees!$C$6,Donnees!$C$4))</f>
        <v/>
      </c>
      <c r="CF141" s="473"/>
      <c r="CG141" s="533" t="str">
        <f ca="1">IF(CE141=Donnees!$C$6,Donnees!$B$52,"")</f>
        <v/>
      </c>
      <c r="CH141" s="194"/>
      <c r="CJ141" s="104"/>
    </row>
    <row r="142" spans="1:88" ht="18.75" customHeight="1" x14ac:dyDescent="0.2">
      <c r="A142" s="187"/>
      <c r="B142" s="187" t="str">
        <f t="shared" ca="1" si="91"/>
        <v/>
      </c>
      <c r="C142" s="187" t="str">
        <f t="shared" ca="1" si="91"/>
        <v/>
      </c>
      <c r="D142" s="187" t="str">
        <f t="shared" ca="1" si="91"/>
        <v/>
      </c>
      <c r="E142" s="187" t="str">
        <f t="shared" ca="1" si="91"/>
        <v/>
      </c>
      <c r="F142" s="187" t="str">
        <f t="shared" ca="1" si="91"/>
        <v/>
      </c>
      <c r="G142" s="187" t="str">
        <f t="shared" ca="1" si="91"/>
        <v/>
      </c>
      <c r="H142" s="187" t="str">
        <f t="shared" ca="1" si="91"/>
        <v/>
      </c>
      <c r="I142" s="187" t="str">
        <f t="shared" ca="1" si="91"/>
        <v/>
      </c>
      <c r="J142" s="187" t="str">
        <f t="shared" ca="1" si="91"/>
        <v/>
      </c>
      <c r="K142" s="187" t="str">
        <f t="shared" ca="1" si="91"/>
        <v/>
      </c>
      <c r="L142" s="187" t="str">
        <f t="shared" ca="1" si="91"/>
        <v/>
      </c>
      <c r="M142" s="187" t="str">
        <f t="shared" ca="1" si="91"/>
        <v/>
      </c>
      <c r="N142" s="187" t="str">
        <f t="shared" ca="1" si="91"/>
        <v/>
      </c>
      <c r="O142" s="187" t="str">
        <f t="shared" ca="1" si="91"/>
        <v/>
      </c>
      <c r="P142" s="188" t="str">
        <f t="shared" ref="P142:AD149" ca="1" si="108">IF(ISERROR(VLOOKUP($BK142,INDIRECT("'"&amp;P$40&amp;"'!$P$34:$AT$53"),$P$38,FALSE)),"",VLOOKUP($BK142,INDIRECT("'"&amp;P$40&amp;"'!$P$34:$AT$53"),$P$38,FALSE))</f>
        <v/>
      </c>
      <c r="Q142" s="188" t="str">
        <f t="shared" ca="1" si="108"/>
        <v/>
      </c>
      <c r="R142" s="188" t="str">
        <f t="shared" ca="1" si="108"/>
        <v/>
      </c>
      <c r="S142" s="188" t="str">
        <f t="shared" ca="1" si="108"/>
        <v/>
      </c>
      <c r="T142" s="188" t="str">
        <f t="shared" ca="1" si="108"/>
        <v/>
      </c>
      <c r="U142" s="188" t="str">
        <f t="shared" ca="1" si="108"/>
        <v/>
      </c>
      <c r="V142" s="188" t="str">
        <f t="shared" ca="1" si="108"/>
        <v/>
      </c>
      <c r="W142" s="188" t="str">
        <f t="shared" ca="1" si="108"/>
        <v/>
      </c>
      <c r="X142" s="188" t="str">
        <f t="shared" ca="1" si="108"/>
        <v/>
      </c>
      <c r="Y142" s="188" t="str">
        <f t="shared" ca="1" si="108"/>
        <v/>
      </c>
      <c r="Z142" s="188" t="str">
        <f t="shared" ca="1" si="108"/>
        <v/>
      </c>
      <c r="AA142" s="188" t="str">
        <f t="shared" ca="1" si="108"/>
        <v/>
      </c>
      <c r="AB142" s="188" t="str">
        <f t="shared" ca="1" si="108"/>
        <v/>
      </c>
      <c r="AC142" s="188" t="str">
        <f t="shared" ca="1" si="108"/>
        <v/>
      </c>
      <c r="AD142" s="188" t="str">
        <f t="shared" ca="1" si="108"/>
        <v/>
      </c>
      <c r="AE142" s="189" t="str">
        <f t="shared" ref="AE142:AS149" ca="1" si="109">IF(ISERROR(VLOOKUP($BK142,INDIRECT("'"&amp;AE$40&amp;"'!$P$34:$AT$53"),$AE$38,FALSE)),"",VLOOKUP($BK142,INDIRECT("'"&amp;AE$40&amp;"'!$P$34:$AT$53"),$AE$38,FALSE))</f>
        <v/>
      </c>
      <c r="AF142" s="189" t="str">
        <f t="shared" ca="1" si="109"/>
        <v/>
      </c>
      <c r="AG142" s="189" t="str">
        <f t="shared" ca="1" si="109"/>
        <v/>
      </c>
      <c r="AH142" s="189" t="str">
        <f t="shared" ca="1" si="109"/>
        <v/>
      </c>
      <c r="AI142" s="189" t="str">
        <f t="shared" ca="1" si="109"/>
        <v/>
      </c>
      <c r="AJ142" s="189" t="str">
        <f t="shared" ca="1" si="109"/>
        <v/>
      </c>
      <c r="AK142" s="189" t="str">
        <f t="shared" ca="1" si="109"/>
        <v/>
      </c>
      <c r="AL142" s="189" t="str">
        <f t="shared" ca="1" si="109"/>
        <v/>
      </c>
      <c r="AM142" s="189" t="str">
        <f t="shared" ca="1" si="109"/>
        <v/>
      </c>
      <c r="AN142" s="189" t="str">
        <f t="shared" ca="1" si="109"/>
        <v/>
      </c>
      <c r="AO142" s="189" t="str">
        <f t="shared" ca="1" si="109"/>
        <v/>
      </c>
      <c r="AP142" s="189" t="str">
        <f t="shared" ca="1" si="109"/>
        <v/>
      </c>
      <c r="AQ142" s="189" t="str">
        <f t="shared" ca="1" si="109"/>
        <v/>
      </c>
      <c r="AR142" s="189" t="str">
        <f t="shared" ca="1" si="109"/>
        <v/>
      </c>
      <c r="AS142" s="189" t="str">
        <f t="shared" ca="1" si="109"/>
        <v/>
      </c>
      <c r="AT142" s="190" t="str">
        <f t="shared" ref="AT142:BH149" ca="1" si="110">IF(ISERROR(VLOOKUP($BK142,INDIRECT("'"&amp;AT$40&amp;"'!$P$34:$AT$53"),$AT$38,FALSE)),"",VLOOKUP($BK142,INDIRECT("'"&amp;AT$40&amp;"'!$P$34:$AT$53"),$AT$38,FALSE))</f>
        <v/>
      </c>
      <c r="AU142" s="190" t="str">
        <f t="shared" ca="1" si="110"/>
        <v/>
      </c>
      <c r="AV142" s="190" t="str">
        <f t="shared" ca="1" si="110"/>
        <v/>
      </c>
      <c r="AW142" s="190" t="str">
        <f t="shared" ca="1" si="110"/>
        <v/>
      </c>
      <c r="AX142" s="190" t="str">
        <f t="shared" ca="1" si="110"/>
        <v/>
      </c>
      <c r="AY142" s="190" t="str">
        <f t="shared" ca="1" si="110"/>
        <v/>
      </c>
      <c r="AZ142" s="190" t="str">
        <f t="shared" ca="1" si="110"/>
        <v/>
      </c>
      <c r="BA142" s="190" t="str">
        <f t="shared" ca="1" si="110"/>
        <v/>
      </c>
      <c r="BB142" s="190" t="str">
        <f t="shared" ca="1" si="110"/>
        <v/>
      </c>
      <c r="BC142" s="190" t="str">
        <f t="shared" ca="1" si="110"/>
        <v/>
      </c>
      <c r="BD142" s="190" t="str">
        <f t="shared" ca="1" si="110"/>
        <v/>
      </c>
      <c r="BE142" s="190" t="str">
        <f t="shared" ca="1" si="110"/>
        <v/>
      </c>
      <c r="BF142" s="190" t="str">
        <f t="shared" ca="1" si="110"/>
        <v/>
      </c>
      <c r="BG142" s="190" t="str">
        <f t="shared" ca="1" si="110"/>
        <v/>
      </c>
      <c r="BH142" s="190" t="str">
        <f t="shared" ca="1" si="110"/>
        <v/>
      </c>
      <c r="BJ142" s="206">
        <v>43</v>
      </c>
      <c r="BK142" s="197">
        <f>Personnel!D63</f>
        <v>0</v>
      </c>
      <c r="BL142" s="198">
        <f>Personnel!E63</f>
        <v>0</v>
      </c>
      <c r="BM142" s="482" cm="1">
        <f t="array" aca="1" ref="BM142" ca="1">SUM(SUMIF($AT$99:$BH$99,{"para";"pré"},AT142:BH142))</f>
        <v>0</v>
      </c>
      <c r="BN142" s="214" t="str">
        <f t="shared" ca="1" si="79"/>
        <v/>
      </c>
      <c r="BO142" s="199" t="str">
        <f t="shared" ca="1" si="93"/>
        <v/>
      </c>
      <c r="BP142" s="199" t="str">
        <f t="shared" ca="1" si="94"/>
        <v/>
      </c>
      <c r="BQ142" s="199" t="str">
        <f t="shared" ca="1" si="95"/>
        <v/>
      </c>
      <c r="BR142" s="199" t="str">
        <f t="shared" ca="1" si="96"/>
        <v/>
      </c>
      <c r="BS142" s="199" t="str">
        <f t="shared" ca="1" si="97"/>
        <v/>
      </c>
      <c r="BT142" s="199" t="str">
        <f t="shared" ca="1" si="98"/>
        <v/>
      </c>
      <c r="BU142" s="199" t="str">
        <f t="shared" ca="1" si="99"/>
        <v/>
      </c>
      <c r="BV142" s="199" t="str">
        <f t="shared" ca="1" si="100"/>
        <v/>
      </c>
      <c r="BW142" s="199" t="str">
        <f t="shared" ca="1" si="101"/>
        <v/>
      </c>
      <c r="BX142" s="199" t="str">
        <f t="shared" ca="1" si="102"/>
        <v/>
      </c>
      <c r="BY142" s="199" t="str">
        <f t="shared" ca="1" si="103"/>
        <v/>
      </c>
      <c r="BZ142" s="199" t="str">
        <f t="shared" ca="1" si="104"/>
        <v/>
      </c>
      <c r="CA142" s="199" t="str">
        <f t="shared" ca="1" si="105"/>
        <v/>
      </c>
      <c r="CB142" s="215" t="str">
        <f t="shared" ca="1" si="106"/>
        <v/>
      </c>
      <c r="CC142" s="880">
        <f t="shared" ca="1" si="81"/>
        <v>0</v>
      </c>
      <c r="CD142" s="751" t="str">
        <f t="shared" ca="1" si="107"/>
        <v/>
      </c>
      <c r="CE142" s="882" t="str">
        <f ca="1">IF(OR(CD142=0,CD142=""),IF(AND(BN142="",BO142="",BP142="",BQ142="",BR142="",BS142="",BT142="",BU142="",BV142="",BW142="",BX142="",BY142="",BZ142="",CA142="",CB142=""),"",Donnees!$C$6),IF(OR(CD142&lt;Donnees!$A$60,CD142="0%"),Donnees!$C$6,Donnees!$C$4))</f>
        <v/>
      </c>
      <c r="CF142" s="473"/>
      <c r="CG142" s="533" t="str">
        <f ca="1">IF(CE142=Donnees!$C$6,Donnees!$B$52,"")</f>
        <v/>
      </c>
      <c r="CH142" s="194"/>
      <c r="CJ142" s="104"/>
    </row>
    <row r="143" spans="1:88" ht="18.75" customHeight="1" x14ac:dyDescent="0.2">
      <c r="A143" s="187"/>
      <c r="B143" s="187" t="str">
        <f t="shared" ca="1" si="91"/>
        <v/>
      </c>
      <c r="C143" s="187" t="str">
        <f t="shared" ca="1" si="91"/>
        <v/>
      </c>
      <c r="D143" s="187" t="str">
        <f t="shared" ca="1" si="91"/>
        <v/>
      </c>
      <c r="E143" s="187" t="str">
        <f t="shared" ca="1" si="91"/>
        <v/>
      </c>
      <c r="F143" s="187" t="str">
        <f t="shared" ca="1" si="91"/>
        <v/>
      </c>
      <c r="G143" s="187" t="str">
        <f t="shared" ca="1" si="91"/>
        <v/>
      </c>
      <c r="H143" s="187" t="str">
        <f t="shared" ca="1" si="91"/>
        <v/>
      </c>
      <c r="I143" s="187" t="str">
        <f t="shared" ca="1" si="91"/>
        <v/>
      </c>
      <c r="J143" s="187" t="str">
        <f t="shared" ca="1" si="91"/>
        <v/>
      </c>
      <c r="K143" s="187" t="str">
        <f t="shared" ca="1" si="91"/>
        <v/>
      </c>
      <c r="L143" s="187" t="str">
        <f t="shared" ca="1" si="91"/>
        <v/>
      </c>
      <c r="M143" s="187" t="str">
        <f t="shared" ca="1" si="91"/>
        <v/>
      </c>
      <c r="N143" s="187" t="str">
        <f t="shared" ca="1" si="91"/>
        <v/>
      </c>
      <c r="O143" s="187" t="str">
        <f t="shared" ca="1" si="91"/>
        <v/>
      </c>
      <c r="P143" s="188" t="str">
        <f t="shared" ca="1" si="108"/>
        <v/>
      </c>
      <c r="Q143" s="188" t="str">
        <f t="shared" ca="1" si="108"/>
        <v/>
      </c>
      <c r="R143" s="188" t="str">
        <f t="shared" ca="1" si="108"/>
        <v/>
      </c>
      <c r="S143" s="188" t="str">
        <f t="shared" ca="1" si="108"/>
        <v/>
      </c>
      <c r="T143" s="188" t="str">
        <f t="shared" ca="1" si="108"/>
        <v/>
      </c>
      <c r="U143" s="188" t="str">
        <f t="shared" ca="1" si="108"/>
        <v/>
      </c>
      <c r="V143" s="188" t="str">
        <f t="shared" ca="1" si="108"/>
        <v/>
      </c>
      <c r="W143" s="188" t="str">
        <f t="shared" ca="1" si="108"/>
        <v/>
      </c>
      <c r="X143" s="188" t="str">
        <f t="shared" ca="1" si="108"/>
        <v/>
      </c>
      <c r="Y143" s="188" t="str">
        <f t="shared" ca="1" si="108"/>
        <v/>
      </c>
      <c r="Z143" s="188" t="str">
        <f t="shared" ca="1" si="108"/>
        <v/>
      </c>
      <c r="AA143" s="188" t="str">
        <f t="shared" ca="1" si="108"/>
        <v/>
      </c>
      <c r="AB143" s="188" t="str">
        <f t="shared" ca="1" si="108"/>
        <v/>
      </c>
      <c r="AC143" s="188" t="str">
        <f t="shared" ca="1" si="108"/>
        <v/>
      </c>
      <c r="AD143" s="188" t="str">
        <f t="shared" ca="1" si="108"/>
        <v/>
      </c>
      <c r="AE143" s="189" t="str">
        <f t="shared" ca="1" si="109"/>
        <v/>
      </c>
      <c r="AF143" s="189" t="str">
        <f t="shared" ca="1" si="109"/>
        <v/>
      </c>
      <c r="AG143" s="189" t="str">
        <f t="shared" ca="1" si="109"/>
        <v/>
      </c>
      <c r="AH143" s="189" t="str">
        <f t="shared" ca="1" si="109"/>
        <v/>
      </c>
      <c r="AI143" s="189" t="str">
        <f t="shared" ca="1" si="109"/>
        <v/>
      </c>
      <c r="AJ143" s="189" t="str">
        <f t="shared" ca="1" si="109"/>
        <v/>
      </c>
      <c r="AK143" s="189" t="str">
        <f t="shared" ca="1" si="109"/>
        <v/>
      </c>
      <c r="AL143" s="189" t="str">
        <f t="shared" ca="1" si="109"/>
        <v/>
      </c>
      <c r="AM143" s="189" t="str">
        <f t="shared" ca="1" si="109"/>
        <v/>
      </c>
      <c r="AN143" s="189" t="str">
        <f t="shared" ca="1" si="109"/>
        <v/>
      </c>
      <c r="AO143" s="189" t="str">
        <f t="shared" ca="1" si="109"/>
        <v/>
      </c>
      <c r="AP143" s="189" t="str">
        <f t="shared" ca="1" si="109"/>
        <v/>
      </c>
      <c r="AQ143" s="189" t="str">
        <f t="shared" ca="1" si="109"/>
        <v/>
      </c>
      <c r="AR143" s="189" t="str">
        <f t="shared" ca="1" si="109"/>
        <v/>
      </c>
      <c r="AS143" s="189" t="str">
        <f t="shared" ca="1" si="109"/>
        <v/>
      </c>
      <c r="AT143" s="190" t="str">
        <f t="shared" ca="1" si="110"/>
        <v/>
      </c>
      <c r="AU143" s="190" t="str">
        <f t="shared" ca="1" si="110"/>
        <v/>
      </c>
      <c r="AV143" s="190" t="str">
        <f t="shared" ca="1" si="110"/>
        <v/>
      </c>
      <c r="AW143" s="190" t="str">
        <f t="shared" ca="1" si="110"/>
        <v/>
      </c>
      <c r="AX143" s="190" t="str">
        <f t="shared" ca="1" si="110"/>
        <v/>
      </c>
      <c r="AY143" s="190" t="str">
        <f t="shared" ca="1" si="110"/>
        <v/>
      </c>
      <c r="AZ143" s="190" t="str">
        <f t="shared" ca="1" si="110"/>
        <v/>
      </c>
      <c r="BA143" s="190" t="str">
        <f t="shared" ca="1" si="110"/>
        <v/>
      </c>
      <c r="BB143" s="190" t="str">
        <f t="shared" ca="1" si="110"/>
        <v/>
      </c>
      <c r="BC143" s="190" t="str">
        <f t="shared" ca="1" si="110"/>
        <v/>
      </c>
      <c r="BD143" s="190" t="str">
        <f t="shared" ca="1" si="110"/>
        <v/>
      </c>
      <c r="BE143" s="190" t="str">
        <f t="shared" ca="1" si="110"/>
        <v/>
      </c>
      <c r="BF143" s="190" t="str">
        <f t="shared" ca="1" si="110"/>
        <v/>
      </c>
      <c r="BG143" s="190" t="str">
        <f t="shared" ca="1" si="110"/>
        <v/>
      </c>
      <c r="BH143" s="190" t="str">
        <f t="shared" ca="1" si="110"/>
        <v/>
      </c>
      <c r="BJ143" s="206">
        <v>44</v>
      </c>
      <c r="BK143" s="197">
        <f>Personnel!D64</f>
        <v>0</v>
      </c>
      <c r="BL143" s="198">
        <f>Personnel!E64</f>
        <v>0</v>
      </c>
      <c r="BM143" s="482" cm="1">
        <f t="array" aca="1" ref="BM143" ca="1">SUM(SUMIF($AT$99:$BH$99,{"para";"pré"},AT143:BH143))</f>
        <v>0</v>
      </c>
      <c r="BN143" s="214" t="str">
        <f t="shared" ca="1" si="79"/>
        <v/>
      </c>
      <c r="BO143" s="199" t="str">
        <f t="shared" ca="1" si="93"/>
        <v/>
      </c>
      <c r="BP143" s="199" t="str">
        <f t="shared" ca="1" si="94"/>
        <v/>
      </c>
      <c r="BQ143" s="199" t="str">
        <f t="shared" ca="1" si="95"/>
        <v/>
      </c>
      <c r="BR143" s="199" t="str">
        <f t="shared" ca="1" si="96"/>
        <v/>
      </c>
      <c r="BS143" s="199" t="str">
        <f t="shared" ca="1" si="97"/>
        <v/>
      </c>
      <c r="BT143" s="199" t="str">
        <f t="shared" ca="1" si="98"/>
        <v/>
      </c>
      <c r="BU143" s="199" t="str">
        <f t="shared" ca="1" si="99"/>
        <v/>
      </c>
      <c r="BV143" s="199" t="str">
        <f t="shared" ca="1" si="100"/>
        <v/>
      </c>
      <c r="BW143" s="199" t="str">
        <f t="shared" ca="1" si="101"/>
        <v/>
      </c>
      <c r="BX143" s="199" t="str">
        <f t="shared" ca="1" si="102"/>
        <v/>
      </c>
      <c r="BY143" s="199" t="str">
        <f t="shared" ca="1" si="103"/>
        <v/>
      </c>
      <c r="BZ143" s="199" t="str">
        <f t="shared" ca="1" si="104"/>
        <v/>
      </c>
      <c r="CA143" s="199" t="str">
        <f t="shared" ca="1" si="105"/>
        <v/>
      </c>
      <c r="CB143" s="215" t="str">
        <f t="shared" ca="1" si="106"/>
        <v/>
      </c>
      <c r="CC143" s="876">
        <f t="shared" ca="1" si="81"/>
        <v>0</v>
      </c>
      <c r="CD143" s="751" t="str">
        <f t="shared" ca="1" si="107"/>
        <v/>
      </c>
      <c r="CE143" s="882" t="str">
        <f ca="1">IF(OR(CD143=0,CD143=""),IF(AND(BN143="",BO143="",BP143="",BQ143="",BR143="",BS143="",BT143="",BU143="",BV143="",BW143="",BX143="",BY143="",BZ143="",CA143="",CB143=""),"",Donnees!$C$6),IF(OR(CD143&lt;Donnees!$A$60,CD143="0%"),Donnees!$C$6,Donnees!$C$4))</f>
        <v/>
      </c>
      <c r="CF143" s="473"/>
      <c r="CG143" s="533" t="str">
        <f ca="1">IF(CE143=Donnees!$C$6,Donnees!$B$52,"")</f>
        <v/>
      </c>
      <c r="CH143" s="194"/>
      <c r="CJ143" s="104"/>
    </row>
    <row r="144" spans="1:88" ht="18.75" customHeight="1" thickBot="1" x14ac:dyDescent="0.25">
      <c r="A144" s="187"/>
      <c r="B144" s="187" t="str">
        <f t="shared" ca="1" si="91"/>
        <v/>
      </c>
      <c r="C144" s="187" t="str">
        <f t="shared" ca="1" si="91"/>
        <v/>
      </c>
      <c r="D144" s="187" t="str">
        <f t="shared" ca="1" si="91"/>
        <v/>
      </c>
      <c r="E144" s="187" t="str">
        <f t="shared" ca="1" si="91"/>
        <v/>
      </c>
      <c r="F144" s="187" t="str">
        <f t="shared" ca="1" si="91"/>
        <v/>
      </c>
      <c r="G144" s="187" t="str">
        <f t="shared" ca="1" si="91"/>
        <v/>
      </c>
      <c r="H144" s="187" t="str">
        <f t="shared" ca="1" si="91"/>
        <v/>
      </c>
      <c r="I144" s="187" t="str">
        <f t="shared" ca="1" si="91"/>
        <v/>
      </c>
      <c r="J144" s="187" t="str">
        <f t="shared" ca="1" si="91"/>
        <v/>
      </c>
      <c r="K144" s="187" t="str">
        <f t="shared" ca="1" si="91"/>
        <v/>
      </c>
      <c r="L144" s="187" t="str">
        <f t="shared" ca="1" si="91"/>
        <v/>
      </c>
      <c r="M144" s="187" t="str">
        <f t="shared" ca="1" si="91"/>
        <v/>
      </c>
      <c r="N144" s="187" t="str">
        <f t="shared" ca="1" si="91"/>
        <v/>
      </c>
      <c r="O144" s="187" t="str">
        <f t="shared" ref="B144:O149" ca="1" si="111">IF(ISERROR(VLOOKUP($BK144,INDIRECT("'"&amp;O$40&amp;"'!$P$34:$AT$53"),$A$38,FALSE)),"",VLOOKUP($BK144,INDIRECT("'"&amp;O$40&amp;"'!$P$34:$AT$53"),$A$38,FALSE))</f>
        <v/>
      </c>
      <c r="P144" s="188" t="str">
        <f t="shared" ca="1" si="108"/>
        <v/>
      </c>
      <c r="Q144" s="188" t="str">
        <f t="shared" ca="1" si="108"/>
        <v/>
      </c>
      <c r="R144" s="188" t="str">
        <f t="shared" ca="1" si="108"/>
        <v/>
      </c>
      <c r="S144" s="188" t="str">
        <f t="shared" ca="1" si="108"/>
        <v/>
      </c>
      <c r="T144" s="188" t="str">
        <f t="shared" ca="1" si="108"/>
        <v/>
      </c>
      <c r="U144" s="188" t="str">
        <f t="shared" ca="1" si="108"/>
        <v/>
      </c>
      <c r="V144" s="188" t="str">
        <f t="shared" ca="1" si="108"/>
        <v/>
      </c>
      <c r="W144" s="188" t="str">
        <f t="shared" ca="1" si="108"/>
        <v/>
      </c>
      <c r="X144" s="188" t="str">
        <f t="shared" ca="1" si="108"/>
        <v/>
      </c>
      <c r="Y144" s="188" t="str">
        <f t="shared" ca="1" si="108"/>
        <v/>
      </c>
      <c r="Z144" s="188" t="str">
        <f t="shared" ca="1" si="108"/>
        <v/>
      </c>
      <c r="AA144" s="188" t="str">
        <f t="shared" ca="1" si="108"/>
        <v/>
      </c>
      <c r="AB144" s="188" t="str">
        <f t="shared" ca="1" si="108"/>
        <v/>
      </c>
      <c r="AC144" s="188" t="str">
        <f t="shared" ca="1" si="108"/>
        <v/>
      </c>
      <c r="AD144" s="188" t="str">
        <f t="shared" ca="1" si="108"/>
        <v/>
      </c>
      <c r="AE144" s="189" t="str">
        <f t="shared" ca="1" si="109"/>
        <v/>
      </c>
      <c r="AF144" s="189" t="str">
        <f t="shared" ca="1" si="109"/>
        <v/>
      </c>
      <c r="AG144" s="189" t="str">
        <f t="shared" ca="1" si="109"/>
        <v/>
      </c>
      <c r="AH144" s="189" t="str">
        <f t="shared" ca="1" si="109"/>
        <v/>
      </c>
      <c r="AI144" s="189" t="str">
        <f t="shared" ca="1" si="109"/>
        <v/>
      </c>
      <c r="AJ144" s="189" t="str">
        <f t="shared" ca="1" si="109"/>
        <v/>
      </c>
      <c r="AK144" s="189" t="str">
        <f t="shared" ca="1" si="109"/>
        <v/>
      </c>
      <c r="AL144" s="189" t="str">
        <f t="shared" ca="1" si="109"/>
        <v/>
      </c>
      <c r="AM144" s="189" t="str">
        <f t="shared" ca="1" si="109"/>
        <v/>
      </c>
      <c r="AN144" s="189" t="str">
        <f t="shared" ca="1" si="109"/>
        <v/>
      </c>
      <c r="AO144" s="189" t="str">
        <f t="shared" ca="1" si="109"/>
        <v/>
      </c>
      <c r="AP144" s="189" t="str">
        <f t="shared" ca="1" si="109"/>
        <v/>
      </c>
      <c r="AQ144" s="189" t="str">
        <f t="shared" ca="1" si="109"/>
        <v/>
      </c>
      <c r="AR144" s="189" t="str">
        <f t="shared" ca="1" si="109"/>
        <v/>
      </c>
      <c r="AS144" s="189" t="str">
        <f t="shared" ca="1" si="109"/>
        <v/>
      </c>
      <c r="AT144" s="190" t="str">
        <f t="shared" ca="1" si="110"/>
        <v/>
      </c>
      <c r="AU144" s="190" t="str">
        <f t="shared" ca="1" si="110"/>
        <v/>
      </c>
      <c r="AV144" s="190" t="str">
        <f t="shared" ca="1" si="110"/>
        <v/>
      </c>
      <c r="AW144" s="190" t="str">
        <f t="shared" ca="1" si="110"/>
        <v/>
      </c>
      <c r="AX144" s="190" t="str">
        <f t="shared" ca="1" si="110"/>
        <v/>
      </c>
      <c r="AY144" s="190" t="str">
        <f t="shared" ca="1" si="110"/>
        <v/>
      </c>
      <c r="AZ144" s="190" t="str">
        <f t="shared" ca="1" si="110"/>
        <v/>
      </c>
      <c r="BA144" s="190" t="str">
        <f t="shared" ca="1" si="110"/>
        <v/>
      </c>
      <c r="BB144" s="190" t="str">
        <f t="shared" ca="1" si="110"/>
        <v/>
      </c>
      <c r="BC144" s="190" t="str">
        <f t="shared" ca="1" si="110"/>
        <v/>
      </c>
      <c r="BD144" s="190" t="str">
        <f t="shared" ca="1" si="110"/>
        <v/>
      </c>
      <c r="BE144" s="190" t="str">
        <f t="shared" ca="1" si="110"/>
        <v/>
      </c>
      <c r="BF144" s="190" t="str">
        <f t="shared" ca="1" si="110"/>
        <v/>
      </c>
      <c r="BG144" s="190" t="str">
        <f t="shared" ca="1" si="110"/>
        <v/>
      </c>
      <c r="BH144" s="190" t="str">
        <f t="shared" ca="1" si="110"/>
        <v/>
      </c>
      <c r="BJ144" s="208">
        <v>45</v>
      </c>
      <c r="BK144" s="209">
        <f>Personnel!D65</f>
        <v>0</v>
      </c>
      <c r="BL144" s="210">
        <f>Personnel!E65</f>
        <v>0</v>
      </c>
      <c r="BM144" s="483" cm="1">
        <f t="array" aca="1" ref="BM144" ca="1">SUM(SUMIF($AT$99:$BH$99,{"para";"pré"},AT144:BH144))</f>
        <v>0</v>
      </c>
      <c r="BN144" s="216" t="str">
        <f t="shared" ca="1" si="79"/>
        <v/>
      </c>
      <c r="BO144" s="217" t="str">
        <f t="shared" ca="1" si="93"/>
        <v/>
      </c>
      <c r="BP144" s="217" t="str">
        <f t="shared" ca="1" si="94"/>
        <v/>
      </c>
      <c r="BQ144" s="217" t="str">
        <f t="shared" ca="1" si="95"/>
        <v/>
      </c>
      <c r="BR144" s="217" t="str">
        <f t="shared" ca="1" si="96"/>
        <v/>
      </c>
      <c r="BS144" s="217" t="str">
        <f t="shared" ca="1" si="97"/>
        <v/>
      </c>
      <c r="BT144" s="217" t="str">
        <f t="shared" ca="1" si="98"/>
        <v/>
      </c>
      <c r="BU144" s="217" t="str">
        <f t="shared" ca="1" si="99"/>
        <v/>
      </c>
      <c r="BV144" s="217" t="str">
        <f t="shared" ca="1" si="100"/>
        <v/>
      </c>
      <c r="BW144" s="217" t="str">
        <f t="shared" ca="1" si="101"/>
        <v/>
      </c>
      <c r="BX144" s="217" t="str">
        <f t="shared" ca="1" si="102"/>
        <v/>
      </c>
      <c r="BY144" s="217" t="str">
        <f t="shared" ca="1" si="103"/>
        <v/>
      </c>
      <c r="BZ144" s="217" t="str">
        <f t="shared" ca="1" si="104"/>
        <v/>
      </c>
      <c r="CA144" s="217" t="str">
        <f t="shared" ca="1" si="105"/>
        <v/>
      </c>
      <c r="CB144" s="219" t="str">
        <f t="shared" ca="1" si="106"/>
        <v/>
      </c>
      <c r="CC144" s="881">
        <f t="shared" ca="1" si="81"/>
        <v>0</v>
      </c>
      <c r="CD144" s="754" t="str">
        <f t="shared" ca="1" si="107"/>
        <v/>
      </c>
      <c r="CE144" s="884" t="str">
        <f ca="1">IF(OR(CD144=0,CD144=""),IF(AND(BN144="",BO144="",BP144="",BQ144="",BR144="",BS144="",BT144="",BU144="",BV144="",BW144="",BX144="",BY144="",BZ144="",CA144="",CB144=""),"",Donnees!$C$6),IF(OR(CD144&lt;Donnees!$A$60,CD144="0%"),Donnees!$C$6,Donnees!$C$4))</f>
        <v/>
      </c>
      <c r="CF144" s="473"/>
      <c r="CG144" s="533" t="str">
        <f ca="1">IF(CE144=Donnees!$C$6,Donnees!$B$52,"")</f>
        <v/>
      </c>
      <c r="CH144" s="194"/>
      <c r="CJ144" s="104"/>
    </row>
    <row r="145" spans="1:98" ht="18.75" customHeight="1" x14ac:dyDescent="0.2">
      <c r="A145" s="187"/>
      <c r="B145" s="187" t="str">
        <f t="shared" ca="1" si="111"/>
        <v/>
      </c>
      <c r="C145" s="187" t="str">
        <f t="shared" ca="1" si="111"/>
        <v/>
      </c>
      <c r="D145" s="187" t="str">
        <f t="shared" ca="1" si="111"/>
        <v/>
      </c>
      <c r="E145" s="187" t="str">
        <f t="shared" ca="1" si="111"/>
        <v/>
      </c>
      <c r="F145" s="187" t="str">
        <f t="shared" ca="1" si="111"/>
        <v/>
      </c>
      <c r="G145" s="187" t="str">
        <f t="shared" ca="1" si="111"/>
        <v/>
      </c>
      <c r="H145" s="187" t="str">
        <f t="shared" ca="1" si="111"/>
        <v/>
      </c>
      <c r="I145" s="187" t="str">
        <f t="shared" ca="1" si="111"/>
        <v/>
      </c>
      <c r="J145" s="187" t="str">
        <f t="shared" ca="1" si="111"/>
        <v/>
      </c>
      <c r="K145" s="187" t="str">
        <f t="shared" ca="1" si="111"/>
        <v/>
      </c>
      <c r="L145" s="187" t="str">
        <f t="shared" ca="1" si="111"/>
        <v/>
      </c>
      <c r="M145" s="187" t="str">
        <f t="shared" ca="1" si="111"/>
        <v/>
      </c>
      <c r="N145" s="187" t="str">
        <f t="shared" ca="1" si="111"/>
        <v/>
      </c>
      <c r="O145" s="187" t="str">
        <f t="shared" ca="1" si="111"/>
        <v/>
      </c>
      <c r="P145" s="188" t="str">
        <f t="shared" ca="1" si="108"/>
        <v/>
      </c>
      <c r="Q145" s="188" t="str">
        <f t="shared" ca="1" si="108"/>
        <v/>
      </c>
      <c r="R145" s="188" t="str">
        <f t="shared" ca="1" si="108"/>
        <v/>
      </c>
      <c r="S145" s="188" t="str">
        <f t="shared" ca="1" si="108"/>
        <v/>
      </c>
      <c r="T145" s="188" t="str">
        <f t="shared" ca="1" si="108"/>
        <v/>
      </c>
      <c r="U145" s="188" t="str">
        <f t="shared" ca="1" si="108"/>
        <v/>
      </c>
      <c r="V145" s="188" t="str">
        <f t="shared" ca="1" si="108"/>
        <v/>
      </c>
      <c r="W145" s="188" t="str">
        <f t="shared" ca="1" si="108"/>
        <v/>
      </c>
      <c r="X145" s="188" t="str">
        <f t="shared" ca="1" si="108"/>
        <v/>
      </c>
      <c r="Y145" s="188" t="str">
        <f t="shared" ca="1" si="108"/>
        <v/>
      </c>
      <c r="Z145" s="188" t="str">
        <f t="shared" ca="1" si="108"/>
        <v/>
      </c>
      <c r="AA145" s="188" t="str">
        <f t="shared" ca="1" si="108"/>
        <v/>
      </c>
      <c r="AB145" s="188" t="str">
        <f t="shared" ca="1" si="108"/>
        <v/>
      </c>
      <c r="AC145" s="188" t="str">
        <f t="shared" ca="1" si="108"/>
        <v/>
      </c>
      <c r="AD145" s="188" t="str">
        <f t="shared" ca="1" si="108"/>
        <v/>
      </c>
      <c r="AE145" s="189" t="str">
        <f t="shared" ca="1" si="109"/>
        <v/>
      </c>
      <c r="AF145" s="189" t="str">
        <f t="shared" ca="1" si="109"/>
        <v/>
      </c>
      <c r="AG145" s="189" t="str">
        <f t="shared" ca="1" si="109"/>
        <v/>
      </c>
      <c r="AH145" s="189" t="str">
        <f t="shared" ca="1" si="109"/>
        <v/>
      </c>
      <c r="AI145" s="189" t="str">
        <f t="shared" ca="1" si="109"/>
        <v/>
      </c>
      <c r="AJ145" s="189" t="str">
        <f t="shared" ca="1" si="109"/>
        <v/>
      </c>
      <c r="AK145" s="189" t="str">
        <f t="shared" ca="1" si="109"/>
        <v/>
      </c>
      <c r="AL145" s="189" t="str">
        <f t="shared" ca="1" si="109"/>
        <v/>
      </c>
      <c r="AM145" s="189" t="str">
        <f t="shared" ca="1" si="109"/>
        <v/>
      </c>
      <c r="AN145" s="189" t="str">
        <f t="shared" ca="1" si="109"/>
        <v/>
      </c>
      <c r="AO145" s="189" t="str">
        <f t="shared" ca="1" si="109"/>
        <v/>
      </c>
      <c r="AP145" s="189" t="str">
        <f t="shared" ca="1" si="109"/>
        <v/>
      </c>
      <c r="AQ145" s="189" t="str">
        <f t="shared" ca="1" si="109"/>
        <v/>
      </c>
      <c r="AR145" s="189" t="str">
        <f t="shared" ca="1" si="109"/>
        <v/>
      </c>
      <c r="AS145" s="189" t="str">
        <f t="shared" ca="1" si="109"/>
        <v/>
      </c>
      <c r="AT145" s="190" t="str">
        <f t="shared" ca="1" si="110"/>
        <v/>
      </c>
      <c r="AU145" s="190" t="str">
        <f t="shared" ca="1" si="110"/>
        <v/>
      </c>
      <c r="AV145" s="190" t="str">
        <f t="shared" ca="1" si="110"/>
        <v/>
      </c>
      <c r="AW145" s="190" t="str">
        <f t="shared" ca="1" si="110"/>
        <v/>
      </c>
      <c r="AX145" s="190" t="str">
        <f t="shared" ca="1" si="110"/>
        <v/>
      </c>
      <c r="AY145" s="190" t="str">
        <f t="shared" ca="1" si="110"/>
        <v/>
      </c>
      <c r="AZ145" s="190" t="str">
        <f t="shared" ca="1" si="110"/>
        <v/>
      </c>
      <c r="BA145" s="190" t="str">
        <f t="shared" ca="1" si="110"/>
        <v/>
      </c>
      <c r="BB145" s="190" t="str">
        <f t="shared" ca="1" si="110"/>
        <v/>
      </c>
      <c r="BC145" s="190" t="str">
        <f t="shared" ca="1" si="110"/>
        <v/>
      </c>
      <c r="BD145" s="190" t="str">
        <f t="shared" ca="1" si="110"/>
        <v/>
      </c>
      <c r="BE145" s="190" t="str">
        <f t="shared" ca="1" si="110"/>
        <v/>
      </c>
      <c r="BF145" s="190" t="str">
        <f t="shared" ca="1" si="110"/>
        <v/>
      </c>
      <c r="BG145" s="190" t="str">
        <f t="shared" ca="1" si="110"/>
        <v/>
      </c>
      <c r="BH145" s="190" t="str">
        <f t="shared" ca="1" si="110"/>
        <v/>
      </c>
      <c r="BJ145" s="493">
        <v>46</v>
      </c>
      <c r="BK145" s="494">
        <f>Personnel!D66</f>
        <v>0</v>
      </c>
      <c r="BL145" s="495">
        <f>Personnel!E66</f>
        <v>0</v>
      </c>
      <c r="BM145" s="500" cm="1">
        <f t="array" aca="1" ref="BM145" ca="1">SUM(SUMIF($AT$99:$BH$99,{"para";"pré"},AT145:BH145))</f>
        <v>0</v>
      </c>
      <c r="BN145" s="405" t="str">
        <f t="shared" ca="1" si="79"/>
        <v/>
      </c>
      <c r="BO145" s="406" t="str">
        <f t="shared" ca="1" si="93"/>
        <v/>
      </c>
      <c r="BP145" s="406" t="str">
        <f t="shared" ca="1" si="94"/>
        <v/>
      </c>
      <c r="BQ145" s="406" t="str">
        <f t="shared" ca="1" si="95"/>
        <v/>
      </c>
      <c r="BR145" s="406" t="str">
        <f t="shared" ca="1" si="96"/>
        <v/>
      </c>
      <c r="BS145" s="406" t="str">
        <f t="shared" ca="1" si="97"/>
        <v/>
      </c>
      <c r="BT145" s="406" t="str">
        <f t="shared" ca="1" si="98"/>
        <v/>
      </c>
      <c r="BU145" s="406" t="str">
        <f t="shared" ca="1" si="99"/>
        <v/>
      </c>
      <c r="BV145" s="406" t="str">
        <f t="shared" ca="1" si="100"/>
        <v/>
      </c>
      <c r="BW145" s="406" t="str">
        <f t="shared" ca="1" si="101"/>
        <v/>
      </c>
      <c r="BX145" s="406" t="str">
        <f t="shared" ca="1" si="102"/>
        <v/>
      </c>
      <c r="BY145" s="406" t="str">
        <f t="shared" ca="1" si="103"/>
        <v/>
      </c>
      <c r="BZ145" s="406" t="str">
        <f t="shared" ca="1" si="104"/>
        <v/>
      </c>
      <c r="CA145" s="406" t="str">
        <f t="shared" ca="1" si="105"/>
        <v/>
      </c>
      <c r="CB145" s="408" t="str">
        <f t="shared" ca="1" si="106"/>
        <v/>
      </c>
      <c r="CC145" s="875">
        <f t="shared" ca="1" si="81"/>
        <v>0</v>
      </c>
      <c r="CD145" s="750" t="str">
        <f t="shared" ca="1" si="107"/>
        <v/>
      </c>
      <c r="CE145" s="883" t="str">
        <f ca="1">IF(OR(CD145=0,CD145=""),IF(AND(BN145="",BO145="",BP145="",BQ145="",BR145="",BS145="",BT145="",BU145="",BV145="",BW145="",BX145="",BY145="",BZ145="",CA145="",CB145=""),"",Donnees!$C$6),IF(OR(CD145&lt;Donnees!$A$60,CD145="0%"),Donnees!$C$6,Donnees!$C$4))</f>
        <v/>
      </c>
      <c r="CF145" s="473"/>
      <c r="CG145" s="533" t="str">
        <f ca="1">IF(CE145=Donnees!$C$6,Donnees!$B$52,"")</f>
        <v/>
      </c>
      <c r="CH145" s="194"/>
      <c r="CJ145" s="104"/>
    </row>
    <row r="146" spans="1:98" ht="18.75" customHeight="1" x14ac:dyDescent="0.2">
      <c r="A146" s="187"/>
      <c r="B146" s="187" t="str">
        <f t="shared" ca="1" si="111"/>
        <v/>
      </c>
      <c r="C146" s="187" t="str">
        <f t="shared" ca="1" si="111"/>
        <v/>
      </c>
      <c r="D146" s="187" t="str">
        <f t="shared" ca="1" si="111"/>
        <v/>
      </c>
      <c r="E146" s="187" t="str">
        <f t="shared" ca="1" si="111"/>
        <v/>
      </c>
      <c r="F146" s="187" t="str">
        <f t="shared" ca="1" si="111"/>
        <v/>
      </c>
      <c r="G146" s="187" t="str">
        <f t="shared" ca="1" si="111"/>
        <v/>
      </c>
      <c r="H146" s="187" t="str">
        <f t="shared" ca="1" si="111"/>
        <v/>
      </c>
      <c r="I146" s="187" t="str">
        <f t="shared" ca="1" si="111"/>
        <v/>
      </c>
      <c r="J146" s="187" t="str">
        <f t="shared" ca="1" si="111"/>
        <v/>
      </c>
      <c r="K146" s="187" t="str">
        <f t="shared" ca="1" si="111"/>
        <v/>
      </c>
      <c r="L146" s="187" t="str">
        <f t="shared" ca="1" si="111"/>
        <v/>
      </c>
      <c r="M146" s="187" t="str">
        <f t="shared" ca="1" si="111"/>
        <v/>
      </c>
      <c r="N146" s="187" t="str">
        <f t="shared" ca="1" si="111"/>
        <v/>
      </c>
      <c r="O146" s="187" t="str">
        <f t="shared" ca="1" si="111"/>
        <v/>
      </c>
      <c r="P146" s="188" t="str">
        <f t="shared" ca="1" si="108"/>
        <v/>
      </c>
      <c r="Q146" s="188" t="str">
        <f t="shared" ca="1" si="108"/>
        <v/>
      </c>
      <c r="R146" s="188" t="str">
        <f t="shared" ca="1" si="108"/>
        <v/>
      </c>
      <c r="S146" s="188" t="str">
        <f t="shared" ca="1" si="108"/>
        <v/>
      </c>
      <c r="T146" s="188" t="str">
        <f t="shared" ca="1" si="108"/>
        <v/>
      </c>
      <c r="U146" s="188" t="str">
        <f t="shared" ca="1" si="108"/>
        <v/>
      </c>
      <c r="V146" s="188" t="str">
        <f t="shared" ca="1" si="108"/>
        <v/>
      </c>
      <c r="W146" s="188" t="str">
        <f t="shared" ca="1" si="108"/>
        <v/>
      </c>
      <c r="X146" s="188" t="str">
        <f t="shared" ca="1" si="108"/>
        <v/>
      </c>
      <c r="Y146" s="188" t="str">
        <f t="shared" ca="1" si="108"/>
        <v/>
      </c>
      <c r="Z146" s="188" t="str">
        <f t="shared" ca="1" si="108"/>
        <v/>
      </c>
      <c r="AA146" s="188" t="str">
        <f t="shared" ca="1" si="108"/>
        <v/>
      </c>
      <c r="AB146" s="188" t="str">
        <f t="shared" ca="1" si="108"/>
        <v/>
      </c>
      <c r="AC146" s="188" t="str">
        <f t="shared" ca="1" si="108"/>
        <v/>
      </c>
      <c r="AD146" s="188" t="str">
        <f t="shared" ca="1" si="108"/>
        <v/>
      </c>
      <c r="AE146" s="189" t="str">
        <f t="shared" ca="1" si="109"/>
        <v/>
      </c>
      <c r="AF146" s="189" t="str">
        <f t="shared" ca="1" si="109"/>
        <v/>
      </c>
      <c r="AG146" s="189" t="str">
        <f t="shared" ca="1" si="109"/>
        <v/>
      </c>
      <c r="AH146" s="189" t="str">
        <f t="shared" ca="1" si="109"/>
        <v/>
      </c>
      <c r="AI146" s="189" t="str">
        <f t="shared" ca="1" si="109"/>
        <v/>
      </c>
      <c r="AJ146" s="189" t="str">
        <f t="shared" ca="1" si="109"/>
        <v/>
      </c>
      <c r="AK146" s="189" t="str">
        <f t="shared" ca="1" si="109"/>
        <v/>
      </c>
      <c r="AL146" s="189" t="str">
        <f t="shared" ca="1" si="109"/>
        <v/>
      </c>
      <c r="AM146" s="189" t="str">
        <f t="shared" ca="1" si="109"/>
        <v/>
      </c>
      <c r="AN146" s="189" t="str">
        <f t="shared" ca="1" si="109"/>
        <v/>
      </c>
      <c r="AO146" s="189" t="str">
        <f t="shared" ca="1" si="109"/>
        <v/>
      </c>
      <c r="AP146" s="189" t="str">
        <f t="shared" ca="1" si="109"/>
        <v/>
      </c>
      <c r="AQ146" s="189" t="str">
        <f t="shared" ca="1" si="109"/>
        <v/>
      </c>
      <c r="AR146" s="189" t="str">
        <f t="shared" ca="1" si="109"/>
        <v/>
      </c>
      <c r="AS146" s="189" t="str">
        <f t="shared" ca="1" si="109"/>
        <v/>
      </c>
      <c r="AT146" s="190" t="str">
        <f t="shared" ca="1" si="110"/>
        <v/>
      </c>
      <c r="AU146" s="190" t="str">
        <f t="shared" ca="1" si="110"/>
        <v/>
      </c>
      <c r="AV146" s="190" t="str">
        <f t="shared" ca="1" si="110"/>
        <v/>
      </c>
      <c r="AW146" s="190" t="str">
        <f t="shared" ca="1" si="110"/>
        <v/>
      </c>
      <c r="AX146" s="190" t="str">
        <f t="shared" ca="1" si="110"/>
        <v/>
      </c>
      <c r="AY146" s="190" t="str">
        <f t="shared" ca="1" si="110"/>
        <v/>
      </c>
      <c r="AZ146" s="190" t="str">
        <f t="shared" ca="1" si="110"/>
        <v/>
      </c>
      <c r="BA146" s="190" t="str">
        <f t="shared" ca="1" si="110"/>
        <v/>
      </c>
      <c r="BB146" s="190" t="str">
        <f t="shared" ca="1" si="110"/>
        <v/>
      </c>
      <c r="BC146" s="190" t="str">
        <f t="shared" ca="1" si="110"/>
        <v/>
      </c>
      <c r="BD146" s="190" t="str">
        <f t="shared" ca="1" si="110"/>
        <v/>
      </c>
      <c r="BE146" s="190" t="str">
        <f t="shared" ca="1" si="110"/>
        <v/>
      </c>
      <c r="BF146" s="190" t="str">
        <f t="shared" ca="1" si="110"/>
        <v/>
      </c>
      <c r="BG146" s="190" t="str">
        <f t="shared" ca="1" si="110"/>
        <v/>
      </c>
      <c r="BH146" s="190" t="str">
        <f t="shared" ca="1" si="110"/>
        <v/>
      </c>
      <c r="BJ146" s="206">
        <v>47</v>
      </c>
      <c r="BK146" s="197">
        <f>Personnel!D67</f>
        <v>0</v>
      </c>
      <c r="BL146" s="198">
        <f>Personnel!E67</f>
        <v>0</v>
      </c>
      <c r="BM146" s="482" cm="1">
        <f t="array" aca="1" ref="BM146" ca="1">SUM(SUMIF($AT$99:$BH$99,{"para";"pré"},AT146:BH146))</f>
        <v>0</v>
      </c>
      <c r="BN146" s="214" t="str">
        <f t="shared" ca="1" si="79"/>
        <v/>
      </c>
      <c r="BO146" s="199" t="str">
        <f t="shared" ca="1" si="93"/>
        <v/>
      </c>
      <c r="BP146" s="199" t="str">
        <f t="shared" ca="1" si="94"/>
        <v/>
      </c>
      <c r="BQ146" s="199" t="str">
        <f t="shared" ca="1" si="95"/>
        <v/>
      </c>
      <c r="BR146" s="199" t="str">
        <f t="shared" ca="1" si="96"/>
        <v/>
      </c>
      <c r="BS146" s="199" t="str">
        <f t="shared" ca="1" si="97"/>
        <v/>
      </c>
      <c r="BT146" s="199" t="str">
        <f t="shared" ca="1" si="98"/>
        <v/>
      </c>
      <c r="BU146" s="199" t="str">
        <f t="shared" ca="1" si="99"/>
        <v/>
      </c>
      <c r="BV146" s="199" t="str">
        <f t="shared" ca="1" si="100"/>
        <v/>
      </c>
      <c r="BW146" s="199" t="str">
        <f t="shared" ca="1" si="101"/>
        <v/>
      </c>
      <c r="BX146" s="199" t="str">
        <f t="shared" ca="1" si="102"/>
        <v/>
      </c>
      <c r="BY146" s="199" t="str">
        <f t="shared" ca="1" si="103"/>
        <v/>
      </c>
      <c r="BZ146" s="199" t="str">
        <f t="shared" ca="1" si="104"/>
        <v/>
      </c>
      <c r="CA146" s="199" t="str">
        <f t="shared" ca="1" si="105"/>
        <v/>
      </c>
      <c r="CB146" s="215" t="str">
        <f t="shared" ca="1" si="106"/>
        <v/>
      </c>
      <c r="CC146" s="876">
        <f t="shared" ca="1" si="81"/>
        <v>0</v>
      </c>
      <c r="CD146" s="751" t="str">
        <f t="shared" ca="1" si="107"/>
        <v/>
      </c>
      <c r="CE146" s="882" t="str">
        <f ca="1">IF(OR(CD146=0,CD146=""),IF(AND(BN146="",BO146="",BP146="",BQ146="",BR146="",BS146="",BT146="",BU146="",BV146="",BW146="",BX146="",BY146="",BZ146="",CA146="",CB146=""),"",Donnees!$C$6),IF(OR(CD146&lt;Donnees!$A$60,CD146="0%"),Donnees!$C$6,Donnees!$C$4))</f>
        <v/>
      </c>
      <c r="CF146" s="473"/>
      <c r="CG146" s="533" t="str">
        <f ca="1">IF(CE146=Donnees!$C$6,Donnees!$B$52,"")</f>
        <v/>
      </c>
      <c r="CH146" s="194"/>
      <c r="CJ146" s="104"/>
    </row>
    <row r="147" spans="1:98" ht="18.75" customHeight="1" x14ac:dyDescent="0.2">
      <c r="A147" s="187"/>
      <c r="B147" s="187" t="str">
        <f t="shared" ca="1" si="111"/>
        <v/>
      </c>
      <c r="C147" s="187" t="str">
        <f t="shared" ca="1" si="111"/>
        <v/>
      </c>
      <c r="D147" s="187" t="str">
        <f t="shared" ca="1" si="111"/>
        <v/>
      </c>
      <c r="E147" s="187" t="str">
        <f t="shared" ca="1" si="111"/>
        <v/>
      </c>
      <c r="F147" s="187" t="str">
        <f t="shared" ca="1" si="111"/>
        <v/>
      </c>
      <c r="G147" s="187" t="str">
        <f t="shared" ca="1" si="111"/>
        <v/>
      </c>
      <c r="H147" s="187" t="str">
        <f t="shared" ca="1" si="111"/>
        <v/>
      </c>
      <c r="I147" s="187" t="str">
        <f t="shared" ca="1" si="111"/>
        <v/>
      </c>
      <c r="J147" s="187" t="str">
        <f t="shared" ca="1" si="111"/>
        <v/>
      </c>
      <c r="K147" s="187" t="str">
        <f t="shared" ca="1" si="111"/>
        <v/>
      </c>
      <c r="L147" s="187" t="str">
        <f t="shared" ca="1" si="111"/>
        <v/>
      </c>
      <c r="M147" s="187" t="str">
        <f t="shared" ca="1" si="111"/>
        <v/>
      </c>
      <c r="N147" s="187" t="str">
        <f t="shared" ca="1" si="111"/>
        <v/>
      </c>
      <c r="O147" s="187" t="str">
        <f t="shared" ca="1" si="111"/>
        <v/>
      </c>
      <c r="P147" s="188" t="str">
        <f t="shared" ca="1" si="108"/>
        <v/>
      </c>
      <c r="Q147" s="188" t="str">
        <f t="shared" ca="1" si="108"/>
        <v/>
      </c>
      <c r="R147" s="188" t="str">
        <f t="shared" ca="1" si="108"/>
        <v/>
      </c>
      <c r="S147" s="188" t="str">
        <f t="shared" ca="1" si="108"/>
        <v/>
      </c>
      <c r="T147" s="188" t="str">
        <f t="shared" ca="1" si="108"/>
        <v/>
      </c>
      <c r="U147" s="188" t="str">
        <f t="shared" ca="1" si="108"/>
        <v/>
      </c>
      <c r="V147" s="188" t="str">
        <f t="shared" ca="1" si="108"/>
        <v/>
      </c>
      <c r="W147" s="188" t="str">
        <f t="shared" ca="1" si="108"/>
        <v/>
      </c>
      <c r="X147" s="188" t="str">
        <f t="shared" ca="1" si="108"/>
        <v/>
      </c>
      <c r="Y147" s="188" t="str">
        <f t="shared" ca="1" si="108"/>
        <v/>
      </c>
      <c r="Z147" s="188" t="str">
        <f t="shared" ca="1" si="108"/>
        <v/>
      </c>
      <c r="AA147" s="188" t="str">
        <f t="shared" ca="1" si="108"/>
        <v/>
      </c>
      <c r="AB147" s="188" t="str">
        <f t="shared" ca="1" si="108"/>
        <v/>
      </c>
      <c r="AC147" s="188" t="str">
        <f t="shared" ca="1" si="108"/>
        <v/>
      </c>
      <c r="AD147" s="188" t="str">
        <f t="shared" ca="1" si="108"/>
        <v/>
      </c>
      <c r="AE147" s="189" t="str">
        <f t="shared" ca="1" si="109"/>
        <v/>
      </c>
      <c r="AF147" s="189" t="str">
        <f t="shared" ca="1" si="109"/>
        <v/>
      </c>
      <c r="AG147" s="189" t="str">
        <f t="shared" ca="1" si="109"/>
        <v/>
      </c>
      <c r="AH147" s="189" t="str">
        <f t="shared" ca="1" si="109"/>
        <v/>
      </c>
      <c r="AI147" s="189" t="str">
        <f t="shared" ca="1" si="109"/>
        <v/>
      </c>
      <c r="AJ147" s="189" t="str">
        <f t="shared" ca="1" si="109"/>
        <v/>
      </c>
      <c r="AK147" s="189" t="str">
        <f t="shared" ca="1" si="109"/>
        <v/>
      </c>
      <c r="AL147" s="189" t="str">
        <f t="shared" ca="1" si="109"/>
        <v/>
      </c>
      <c r="AM147" s="189" t="str">
        <f t="shared" ca="1" si="109"/>
        <v/>
      </c>
      <c r="AN147" s="189" t="str">
        <f t="shared" ca="1" si="109"/>
        <v/>
      </c>
      <c r="AO147" s="189" t="str">
        <f t="shared" ca="1" si="109"/>
        <v/>
      </c>
      <c r="AP147" s="189" t="str">
        <f t="shared" ca="1" si="109"/>
        <v/>
      </c>
      <c r="AQ147" s="189" t="str">
        <f t="shared" ca="1" si="109"/>
        <v/>
      </c>
      <c r="AR147" s="189" t="str">
        <f t="shared" ca="1" si="109"/>
        <v/>
      </c>
      <c r="AS147" s="189" t="str">
        <f t="shared" ca="1" si="109"/>
        <v/>
      </c>
      <c r="AT147" s="190" t="str">
        <f t="shared" ca="1" si="110"/>
        <v/>
      </c>
      <c r="AU147" s="190" t="str">
        <f t="shared" ca="1" si="110"/>
        <v/>
      </c>
      <c r="AV147" s="190" t="str">
        <f t="shared" ca="1" si="110"/>
        <v/>
      </c>
      <c r="AW147" s="190" t="str">
        <f t="shared" ca="1" si="110"/>
        <v/>
      </c>
      <c r="AX147" s="190" t="str">
        <f t="shared" ca="1" si="110"/>
        <v/>
      </c>
      <c r="AY147" s="190" t="str">
        <f t="shared" ca="1" si="110"/>
        <v/>
      </c>
      <c r="AZ147" s="190" t="str">
        <f t="shared" ca="1" si="110"/>
        <v/>
      </c>
      <c r="BA147" s="190" t="str">
        <f t="shared" ca="1" si="110"/>
        <v/>
      </c>
      <c r="BB147" s="190" t="str">
        <f t="shared" ca="1" si="110"/>
        <v/>
      </c>
      <c r="BC147" s="190" t="str">
        <f t="shared" ca="1" si="110"/>
        <v/>
      </c>
      <c r="BD147" s="190" t="str">
        <f t="shared" ca="1" si="110"/>
        <v/>
      </c>
      <c r="BE147" s="190" t="str">
        <f t="shared" ca="1" si="110"/>
        <v/>
      </c>
      <c r="BF147" s="190" t="str">
        <f t="shared" ca="1" si="110"/>
        <v/>
      </c>
      <c r="BG147" s="190" t="str">
        <f t="shared" ca="1" si="110"/>
        <v/>
      </c>
      <c r="BH147" s="190" t="str">
        <f t="shared" ca="1" si="110"/>
        <v/>
      </c>
      <c r="BJ147" s="206">
        <v>48</v>
      </c>
      <c r="BK147" s="197">
        <f>Personnel!D68</f>
        <v>0</v>
      </c>
      <c r="BL147" s="198">
        <f>Personnel!E68</f>
        <v>0</v>
      </c>
      <c r="BM147" s="482" cm="1">
        <f t="array" aca="1" ref="BM147" ca="1">SUM(SUMIF($AT$99:$BH$99,{"para";"pré"},AT147:BH147))</f>
        <v>0</v>
      </c>
      <c r="BN147" s="214" t="str">
        <f t="shared" ca="1" si="79"/>
        <v/>
      </c>
      <c r="BO147" s="199" t="str">
        <f t="shared" ca="1" si="93"/>
        <v/>
      </c>
      <c r="BP147" s="199" t="str">
        <f t="shared" ca="1" si="94"/>
        <v/>
      </c>
      <c r="BQ147" s="199" t="str">
        <f t="shared" ca="1" si="95"/>
        <v/>
      </c>
      <c r="BR147" s="199" t="str">
        <f t="shared" ca="1" si="96"/>
        <v/>
      </c>
      <c r="BS147" s="199" t="str">
        <f t="shared" ca="1" si="97"/>
        <v/>
      </c>
      <c r="BT147" s="199" t="str">
        <f t="shared" ca="1" si="98"/>
        <v/>
      </c>
      <c r="BU147" s="199" t="str">
        <f t="shared" ca="1" si="99"/>
        <v/>
      </c>
      <c r="BV147" s="199" t="str">
        <f t="shared" ca="1" si="100"/>
        <v/>
      </c>
      <c r="BW147" s="199" t="str">
        <f t="shared" ca="1" si="101"/>
        <v/>
      </c>
      <c r="BX147" s="199" t="str">
        <f t="shared" ca="1" si="102"/>
        <v/>
      </c>
      <c r="BY147" s="199" t="str">
        <f t="shared" ca="1" si="103"/>
        <v/>
      </c>
      <c r="BZ147" s="199" t="str">
        <f t="shared" ca="1" si="104"/>
        <v/>
      </c>
      <c r="CA147" s="199" t="str">
        <f t="shared" ca="1" si="105"/>
        <v/>
      </c>
      <c r="CB147" s="215" t="str">
        <f t="shared" ca="1" si="106"/>
        <v/>
      </c>
      <c r="CC147" s="880">
        <f t="shared" ca="1" si="81"/>
        <v>0</v>
      </c>
      <c r="CD147" s="751" t="str">
        <f t="shared" ca="1" si="107"/>
        <v/>
      </c>
      <c r="CE147" s="882" t="str">
        <f ca="1">IF(OR(CD147=0,CD147=""),IF(AND(BN147="",BO147="",BP147="",BQ147="",BR147="",BS147="",BT147="",BU147="",BV147="",BW147="",BX147="",BY147="",BZ147="",CA147="",CB147=""),"",Donnees!$C$6),IF(OR(CD147&lt;Donnees!$A$60,CD147="0%"),Donnees!$C$6,Donnees!$C$4))</f>
        <v/>
      </c>
      <c r="CF147" s="473"/>
      <c r="CG147" s="533" t="str">
        <f ca="1">IF(CE147=Donnees!$C$6,Donnees!$B$52,"")</f>
        <v/>
      </c>
      <c r="CH147" s="194"/>
      <c r="CJ147" s="104"/>
    </row>
    <row r="148" spans="1:98" ht="18.75" customHeight="1" x14ac:dyDescent="0.2">
      <c r="A148" s="187"/>
      <c r="B148" s="187" t="str">
        <f t="shared" ca="1" si="111"/>
        <v/>
      </c>
      <c r="C148" s="187" t="str">
        <f t="shared" ca="1" si="111"/>
        <v/>
      </c>
      <c r="D148" s="187" t="str">
        <f t="shared" ca="1" si="111"/>
        <v/>
      </c>
      <c r="E148" s="187" t="str">
        <f t="shared" ca="1" si="111"/>
        <v/>
      </c>
      <c r="F148" s="187" t="str">
        <f t="shared" ca="1" si="111"/>
        <v/>
      </c>
      <c r="G148" s="187" t="str">
        <f t="shared" ca="1" si="111"/>
        <v/>
      </c>
      <c r="H148" s="187" t="str">
        <f t="shared" ca="1" si="111"/>
        <v/>
      </c>
      <c r="I148" s="187" t="str">
        <f t="shared" ca="1" si="111"/>
        <v/>
      </c>
      <c r="J148" s="187" t="str">
        <f t="shared" ca="1" si="111"/>
        <v/>
      </c>
      <c r="K148" s="187" t="str">
        <f t="shared" ca="1" si="111"/>
        <v/>
      </c>
      <c r="L148" s="187" t="str">
        <f t="shared" ca="1" si="111"/>
        <v/>
      </c>
      <c r="M148" s="187" t="str">
        <f t="shared" ca="1" si="111"/>
        <v/>
      </c>
      <c r="N148" s="187" t="str">
        <f t="shared" ca="1" si="111"/>
        <v/>
      </c>
      <c r="O148" s="187" t="str">
        <f t="shared" ca="1" si="111"/>
        <v/>
      </c>
      <c r="P148" s="188" t="str">
        <f t="shared" ca="1" si="108"/>
        <v/>
      </c>
      <c r="Q148" s="188" t="str">
        <f t="shared" ca="1" si="108"/>
        <v/>
      </c>
      <c r="R148" s="188" t="str">
        <f t="shared" ca="1" si="108"/>
        <v/>
      </c>
      <c r="S148" s="188" t="str">
        <f t="shared" ca="1" si="108"/>
        <v/>
      </c>
      <c r="T148" s="188" t="str">
        <f t="shared" ca="1" si="108"/>
        <v/>
      </c>
      <c r="U148" s="188" t="str">
        <f t="shared" ca="1" si="108"/>
        <v/>
      </c>
      <c r="V148" s="188" t="str">
        <f t="shared" ca="1" si="108"/>
        <v/>
      </c>
      <c r="W148" s="188" t="str">
        <f t="shared" ca="1" si="108"/>
        <v/>
      </c>
      <c r="X148" s="188" t="str">
        <f t="shared" ca="1" si="108"/>
        <v/>
      </c>
      <c r="Y148" s="188" t="str">
        <f t="shared" ca="1" si="108"/>
        <v/>
      </c>
      <c r="Z148" s="188" t="str">
        <f t="shared" ca="1" si="108"/>
        <v/>
      </c>
      <c r="AA148" s="188" t="str">
        <f t="shared" ca="1" si="108"/>
        <v/>
      </c>
      <c r="AB148" s="188" t="str">
        <f t="shared" ca="1" si="108"/>
        <v/>
      </c>
      <c r="AC148" s="188" t="str">
        <f t="shared" ca="1" si="108"/>
        <v/>
      </c>
      <c r="AD148" s="188" t="str">
        <f t="shared" ca="1" si="108"/>
        <v/>
      </c>
      <c r="AE148" s="189" t="str">
        <f t="shared" ca="1" si="109"/>
        <v/>
      </c>
      <c r="AF148" s="189" t="str">
        <f t="shared" ca="1" si="109"/>
        <v/>
      </c>
      <c r="AG148" s="189" t="str">
        <f t="shared" ca="1" si="109"/>
        <v/>
      </c>
      <c r="AH148" s="189" t="str">
        <f t="shared" ca="1" si="109"/>
        <v/>
      </c>
      <c r="AI148" s="189" t="str">
        <f t="shared" ca="1" si="109"/>
        <v/>
      </c>
      <c r="AJ148" s="189" t="str">
        <f t="shared" ca="1" si="109"/>
        <v/>
      </c>
      <c r="AK148" s="189" t="str">
        <f t="shared" ca="1" si="109"/>
        <v/>
      </c>
      <c r="AL148" s="189" t="str">
        <f t="shared" ca="1" si="109"/>
        <v/>
      </c>
      <c r="AM148" s="189" t="str">
        <f t="shared" ca="1" si="109"/>
        <v/>
      </c>
      <c r="AN148" s="189" t="str">
        <f t="shared" ca="1" si="109"/>
        <v/>
      </c>
      <c r="AO148" s="189" t="str">
        <f t="shared" ca="1" si="109"/>
        <v/>
      </c>
      <c r="AP148" s="189" t="str">
        <f t="shared" ca="1" si="109"/>
        <v/>
      </c>
      <c r="AQ148" s="189" t="str">
        <f t="shared" ca="1" si="109"/>
        <v/>
      </c>
      <c r="AR148" s="189" t="str">
        <f t="shared" ca="1" si="109"/>
        <v/>
      </c>
      <c r="AS148" s="189" t="str">
        <f t="shared" ca="1" si="109"/>
        <v/>
      </c>
      <c r="AT148" s="190" t="str">
        <f t="shared" ca="1" si="110"/>
        <v/>
      </c>
      <c r="AU148" s="190" t="str">
        <f t="shared" ca="1" si="110"/>
        <v/>
      </c>
      <c r="AV148" s="190" t="str">
        <f t="shared" ca="1" si="110"/>
        <v/>
      </c>
      <c r="AW148" s="190" t="str">
        <f t="shared" ca="1" si="110"/>
        <v/>
      </c>
      <c r="AX148" s="190" t="str">
        <f t="shared" ca="1" si="110"/>
        <v/>
      </c>
      <c r="AY148" s="190" t="str">
        <f t="shared" ca="1" si="110"/>
        <v/>
      </c>
      <c r="AZ148" s="190" t="str">
        <f t="shared" ca="1" si="110"/>
        <v/>
      </c>
      <c r="BA148" s="190" t="str">
        <f t="shared" ca="1" si="110"/>
        <v/>
      </c>
      <c r="BB148" s="190" t="str">
        <f t="shared" ca="1" si="110"/>
        <v/>
      </c>
      <c r="BC148" s="190" t="str">
        <f t="shared" ca="1" si="110"/>
        <v/>
      </c>
      <c r="BD148" s="190" t="str">
        <f t="shared" ca="1" si="110"/>
        <v/>
      </c>
      <c r="BE148" s="190" t="str">
        <f t="shared" ca="1" si="110"/>
        <v/>
      </c>
      <c r="BF148" s="190" t="str">
        <f t="shared" ca="1" si="110"/>
        <v/>
      </c>
      <c r="BG148" s="190" t="str">
        <f t="shared" ca="1" si="110"/>
        <v/>
      </c>
      <c r="BH148" s="190" t="str">
        <f t="shared" ca="1" si="110"/>
        <v/>
      </c>
      <c r="BJ148" s="206">
        <v>49</v>
      </c>
      <c r="BK148" s="197">
        <f>Personnel!D69</f>
        <v>0</v>
      </c>
      <c r="BL148" s="198">
        <f>Personnel!E69</f>
        <v>0</v>
      </c>
      <c r="BM148" s="482" cm="1">
        <f t="array" aca="1" ref="BM148" ca="1">SUM(SUMIF($AT$99:$BH$99,{"para";"pré"},AT148:BH148))</f>
        <v>0</v>
      </c>
      <c r="BN148" s="214" t="str">
        <f t="shared" ca="1" si="79"/>
        <v/>
      </c>
      <c r="BO148" s="199" t="str">
        <f t="shared" ca="1" si="93"/>
        <v/>
      </c>
      <c r="BP148" s="199" t="str">
        <f t="shared" ca="1" si="94"/>
        <v/>
      </c>
      <c r="BQ148" s="199" t="str">
        <f t="shared" ca="1" si="95"/>
        <v/>
      </c>
      <c r="BR148" s="199" t="str">
        <f t="shared" ca="1" si="96"/>
        <v/>
      </c>
      <c r="BS148" s="199" t="str">
        <f t="shared" ca="1" si="97"/>
        <v/>
      </c>
      <c r="BT148" s="199" t="str">
        <f t="shared" ca="1" si="98"/>
        <v/>
      </c>
      <c r="BU148" s="199" t="str">
        <f t="shared" ca="1" si="99"/>
        <v/>
      </c>
      <c r="BV148" s="199" t="str">
        <f t="shared" ca="1" si="100"/>
        <v/>
      </c>
      <c r="BW148" s="199" t="str">
        <f t="shared" ca="1" si="101"/>
        <v/>
      </c>
      <c r="BX148" s="199" t="str">
        <f t="shared" ca="1" si="102"/>
        <v/>
      </c>
      <c r="BY148" s="199" t="str">
        <f t="shared" ca="1" si="103"/>
        <v/>
      </c>
      <c r="BZ148" s="199" t="str">
        <f t="shared" ca="1" si="104"/>
        <v/>
      </c>
      <c r="CA148" s="199" t="str">
        <f t="shared" ca="1" si="105"/>
        <v/>
      </c>
      <c r="CB148" s="215" t="str">
        <f t="shared" ca="1" si="106"/>
        <v/>
      </c>
      <c r="CC148" s="876">
        <f t="shared" ca="1" si="81"/>
        <v>0</v>
      </c>
      <c r="CD148" s="751" t="str">
        <f t="shared" ca="1" si="107"/>
        <v/>
      </c>
      <c r="CE148" s="882" t="str">
        <f ca="1">IF(OR(CD148=0,CD148=""),IF(AND(BN148="",BO148="",BP148="",BQ148="",BR148="",BS148="",BT148="",BU148="",BV148="",BW148="",BX148="",BY148="",BZ148="",CA148="",CB148=""),"",Donnees!$C$6),IF(OR(CD148&lt;Donnees!$A$60,CD148="0%"),Donnees!$C$6,Donnees!$C$4))</f>
        <v/>
      </c>
      <c r="CF148" s="473"/>
      <c r="CG148" s="533" t="str">
        <f ca="1">IF(CE148=Donnees!$C$6,Donnees!$B$52,"")</f>
        <v/>
      </c>
      <c r="CH148" s="194"/>
      <c r="CJ148" s="104"/>
    </row>
    <row r="149" spans="1:98" ht="18.75" customHeight="1" thickBot="1" x14ac:dyDescent="0.25">
      <c r="A149" s="187"/>
      <c r="B149" s="187" t="str">
        <f t="shared" ca="1" si="111"/>
        <v/>
      </c>
      <c r="C149" s="187" t="str">
        <f t="shared" ca="1" si="111"/>
        <v/>
      </c>
      <c r="D149" s="187" t="str">
        <f t="shared" ca="1" si="111"/>
        <v/>
      </c>
      <c r="E149" s="187" t="str">
        <f t="shared" ca="1" si="111"/>
        <v/>
      </c>
      <c r="F149" s="187" t="str">
        <f t="shared" ca="1" si="111"/>
        <v/>
      </c>
      <c r="G149" s="187" t="str">
        <f t="shared" ca="1" si="111"/>
        <v/>
      </c>
      <c r="H149" s="187" t="str">
        <f t="shared" ca="1" si="111"/>
        <v/>
      </c>
      <c r="I149" s="187" t="str">
        <f t="shared" ca="1" si="111"/>
        <v/>
      </c>
      <c r="J149" s="187" t="str">
        <f t="shared" ca="1" si="111"/>
        <v/>
      </c>
      <c r="K149" s="187" t="str">
        <f t="shared" ca="1" si="111"/>
        <v/>
      </c>
      <c r="L149" s="187" t="str">
        <f t="shared" ca="1" si="111"/>
        <v/>
      </c>
      <c r="M149" s="187" t="str">
        <f t="shared" ca="1" si="111"/>
        <v/>
      </c>
      <c r="N149" s="187" t="str">
        <f t="shared" ca="1" si="111"/>
        <v/>
      </c>
      <c r="O149" s="187" t="str">
        <f t="shared" ca="1" si="111"/>
        <v/>
      </c>
      <c r="P149" s="188" t="str">
        <f t="shared" ca="1" si="108"/>
        <v/>
      </c>
      <c r="Q149" s="188" t="str">
        <f t="shared" ca="1" si="108"/>
        <v/>
      </c>
      <c r="R149" s="188" t="str">
        <f t="shared" ca="1" si="108"/>
        <v/>
      </c>
      <c r="S149" s="188" t="str">
        <f t="shared" ca="1" si="108"/>
        <v/>
      </c>
      <c r="T149" s="188" t="str">
        <f t="shared" ca="1" si="108"/>
        <v/>
      </c>
      <c r="U149" s="188" t="str">
        <f t="shared" ca="1" si="108"/>
        <v/>
      </c>
      <c r="V149" s="188" t="str">
        <f t="shared" ca="1" si="108"/>
        <v/>
      </c>
      <c r="W149" s="188" t="str">
        <f t="shared" ca="1" si="108"/>
        <v/>
      </c>
      <c r="X149" s="188" t="str">
        <f ca="1">IF(ISERROR(VLOOKUP($BK149,INDIRECT("'"&amp;X$40&amp;"'!$P$34:$AT$53"),$P$38,FALSE)),"",VLOOKUP($BK149,INDIRECT("'"&amp;X$40&amp;"'!$P$34:$AT$53"),$P$38,FALSE))</f>
        <v/>
      </c>
      <c r="Y149" s="188" t="str">
        <f t="shared" ca="1" si="108"/>
        <v/>
      </c>
      <c r="Z149" s="188" t="str">
        <f t="shared" ca="1" si="108"/>
        <v/>
      </c>
      <c r="AA149" s="188" t="str">
        <f ca="1">IF(ISERROR(VLOOKUP($BK149,INDIRECT("'"&amp;AA$40&amp;"'!$P$34:$AT$53"),$P$38,FALSE)),"",VLOOKUP($BK149,INDIRECT("'"&amp;AA$40&amp;"'!$P$34:$AT$53"),$P$38,FALSE))</f>
        <v/>
      </c>
      <c r="AB149" s="188" t="str">
        <f t="shared" ca="1" si="108"/>
        <v/>
      </c>
      <c r="AC149" s="188" t="str">
        <f t="shared" ca="1" si="108"/>
        <v/>
      </c>
      <c r="AD149" s="188" t="str">
        <f t="shared" ca="1" si="108"/>
        <v/>
      </c>
      <c r="AE149" s="189" t="str">
        <f t="shared" ca="1" si="109"/>
        <v/>
      </c>
      <c r="AF149" s="189" t="str">
        <f t="shared" ca="1" si="109"/>
        <v/>
      </c>
      <c r="AG149" s="189" t="str">
        <f t="shared" ca="1" si="109"/>
        <v/>
      </c>
      <c r="AH149" s="189" t="str">
        <f t="shared" ca="1" si="109"/>
        <v/>
      </c>
      <c r="AI149" s="189" t="str">
        <f t="shared" ca="1" si="109"/>
        <v/>
      </c>
      <c r="AJ149" s="189" t="str">
        <f t="shared" ca="1" si="109"/>
        <v/>
      </c>
      <c r="AK149" s="189" t="str">
        <f t="shared" ca="1" si="109"/>
        <v/>
      </c>
      <c r="AL149" s="189" t="str">
        <f t="shared" ca="1" si="109"/>
        <v/>
      </c>
      <c r="AM149" s="189" t="str">
        <f t="shared" ca="1" si="109"/>
        <v/>
      </c>
      <c r="AN149" s="189" t="str">
        <f t="shared" ca="1" si="109"/>
        <v/>
      </c>
      <c r="AO149" s="189" t="str">
        <f t="shared" ca="1" si="109"/>
        <v/>
      </c>
      <c r="AP149" s="189" t="str">
        <f t="shared" ca="1" si="109"/>
        <v/>
      </c>
      <c r="AQ149" s="189" t="str">
        <f t="shared" ca="1" si="109"/>
        <v/>
      </c>
      <c r="AR149" s="189" t="str">
        <f t="shared" ca="1" si="109"/>
        <v/>
      </c>
      <c r="AS149" s="189" t="str">
        <f t="shared" ca="1" si="109"/>
        <v/>
      </c>
      <c r="AT149" s="190" t="str">
        <f t="shared" ca="1" si="110"/>
        <v/>
      </c>
      <c r="AU149" s="190" t="str">
        <f t="shared" ca="1" si="110"/>
        <v/>
      </c>
      <c r="AV149" s="190" t="str">
        <f t="shared" ca="1" si="110"/>
        <v/>
      </c>
      <c r="AW149" s="190" t="str">
        <f t="shared" ca="1" si="110"/>
        <v/>
      </c>
      <c r="AX149" s="190" t="str">
        <f t="shared" ca="1" si="110"/>
        <v/>
      </c>
      <c r="AY149" s="190" t="str">
        <f t="shared" ca="1" si="110"/>
        <v/>
      </c>
      <c r="AZ149" s="190" t="str">
        <f t="shared" ca="1" si="110"/>
        <v/>
      </c>
      <c r="BA149" s="190" t="str">
        <f t="shared" ca="1" si="110"/>
        <v/>
      </c>
      <c r="BB149" s="190" t="str">
        <f t="shared" ca="1" si="110"/>
        <v/>
      </c>
      <c r="BC149" s="190" t="str">
        <f t="shared" ca="1" si="110"/>
        <v/>
      </c>
      <c r="BD149" s="190" t="str">
        <f t="shared" ca="1" si="110"/>
        <v/>
      </c>
      <c r="BE149" s="190" t="str">
        <f t="shared" ca="1" si="110"/>
        <v/>
      </c>
      <c r="BF149" s="190" t="str">
        <f t="shared" ca="1" si="110"/>
        <v/>
      </c>
      <c r="BG149" s="190" t="str">
        <f t="shared" ca="1" si="110"/>
        <v/>
      </c>
      <c r="BH149" s="190" t="str">
        <f t="shared" ca="1" si="110"/>
        <v/>
      </c>
      <c r="BJ149" s="208">
        <v>50</v>
      </c>
      <c r="BK149" s="209">
        <f>Personnel!D70</f>
        <v>0</v>
      </c>
      <c r="BL149" s="210">
        <f>Personnel!E70</f>
        <v>0</v>
      </c>
      <c r="BM149" s="483" cm="1">
        <f t="array" aca="1" ref="BM149" ca="1">SUM(SUMIF($AT$99:$BH$99,{"para";"pré"},AT149:BH149))</f>
        <v>0</v>
      </c>
      <c r="BN149" s="216" t="str">
        <f t="shared" ca="1" si="79"/>
        <v/>
      </c>
      <c r="BO149" s="217" t="str">
        <f t="shared" ca="1" si="93"/>
        <v/>
      </c>
      <c r="BP149" s="217" t="str">
        <f t="shared" ca="1" si="94"/>
        <v/>
      </c>
      <c r="BQ149" s="217" t="str">
        <f t="shared" ca="1" si="95"/>
        <v/>
      </c>
      <c r="BR149" s="217" t="str">
        <f t="shared" ca="1" si="96"/>
        <v/>
      </c>
      <c r="BS149" s="217" t="str">
        <f t="shared" ca="1" si="97"/>
        <v/>
      </c>
      <c r="BT149" s="217" t="str">
        <f t="shared" ca="1" si="98"/>
        <v/>
      </c>
      <c r="BU149" s="217" t="str">
        <f t="shared" ca="1" si="99"/>
        <v/>
      </c>
      <c r="BV149" s="217" t="str">
        <f t="shared" ca="1" si="100"/>
        <v/>
      </c>
      <c r="BW149" s="217" t="str">
        <f t="shared" ca="1" si="101"/>
        <v/>
      </c>
      <c r="BX149" s="217" t="str">
        <f t="shared" ca="1" si="102"/>
        <v/>
      </c>
      <c r="BY149" s="217" t="str">
        <f t="shared" ca="1" si="103"/>
        <v/>
      </c>
      <c r="BZ149" s="217" t="str">
        <f t="shared" ca="1" si="104"/>
        <v/>
      </c>
      <c r="CA149" s="217" t="str">
        <f t="shared" ca="1" si="105"/>
        <v/>
      </c>
      <c r="CB149" s="219" t="str">
        <f t="shared" ca="1" si="106"/>
        <v/>
      </c>
      <c r="CC149" s="881">
        <f t="shared" ca="1" si="81"/>
        <v>0</v>
      </c>
      <c r="CD149" s="751" t="str">
        <f t="shared" ca="1" si="107"/>
        <v/>
      </c>
      <c r="CE149" s="884" t="str">
        <f ca="1">IF(OR(CD149=0,CD149=""),IF(AND(BN149="",BO149="",BP149="",BQ149="",BR149="",BS149="",BT149="",BU149="",BV149="",BW149="",BX149="",BY149="",BZ149="",CA149="",CB149=""),"",Donnees!$C$6),IF(OR(CD149&lt;Donnees!$A$60,CD149="0%"),Donnees!$C$6,Donnees!$C$4))</f>
        <v/>
      </c>
      <c r="CF149" s="473"/>
      <c r="CG149" s="533" t="str">
        <f ca="1">IF(CE149=Donnees!$C$6,Donnees!$B$52,"")</f>
        <v/>
      </c>
      <c r="CH149" s="194"/>
      <c r="CJ149" s="104"/>
    </row>
    <row r="150" spans="1:98" s="184" customFormat="1" ht="25.5" customHeight="1" thickBot="1" x14ac:dyDescent="0.25">
      <c r="AT150" s="485">
        <f t="shared" ref="AT150:BH150" ca="1" si="112">SUM(AT100:AT149)</f>
        <v>0</v>
      </c>
      <c r="AU150" s="485">
        <f t="shared" ca="1" si="112"/>
        <v>0</v>
      </c>
      <c r="AV150" s="485">
        <f t="shared" ca="1" si="112"/>
        <v>0</v>
      </c>
      <c r="AW150" s="485">
        <f t="shared" ca="1" si="112"/>
        <v>0</v>
      </c>
      <c r="AX150" s="485">
        <f t="shared" ca="1" si="112"/>
        <v>0</v>
      </c>
      <c r="AY150" s="485">
        <f t="shared" ca="1" si="112"/>
        <v>0</v>
      </c>
      <c r="AZ150" s="485">
        <f t="shared" ca="1" si="112"/>
        <v>0</v>
      </c>
      <c r="BA150" s="485">
        <f t="shared" ca="1" si="112"/>
        <v>0</v>
      </c>
      <c r="BB150" s="485">
        <f t="shared" ca="1" si="112"/>
        <v>0</v>
      </c>
      <c r="BC150" s="485">
        <f t="shared" ca="1" si="112"/>
        <v>0</v>
      </c>
      <c r="BD150" s="485">
        <f t="shared" ca="1" si="112"/>
        <v>0</v>
      </c>
      <c r="BE150" s="485">
        <f t="shared" ca="1" si="112"/>
        <v>0</v>
      </c>
      <c r="BF150" s="485">
        <f t="shared" ca="1" si="112"/>
        <v>0</v>
      </c>
      <c r="BG150" s="485">
        <f t="shared" ca="1" si="112"/>
        <v>0</v>
      </c>
      <c r="BH150" s="485">
        <f t="shared" ca="1" si="112"/>
        <v>0</v>
      </c>
      <c r="BJ150" s="433"/>
      <c r="BK150" s="434"/>
      <c r="BL150" s="434"/>
      <c r="BM150" s="484">
        <f ca="1">SUM(BM100:BM149)</f>
        <v>0</v>
      </c>
      <c r="BN150" s="740">
        <f ca="1">SUM(BN100:BN149)</f>
        <v>0</v>
      </c>
      <c r="BO150" s="741">
        <f t="shared" ref="BO150:BR150" ca="1" si="113">SUM(BO100:BO149)</f>
        <v>0</v>
      </c>
      <c r="BP150" s="741">
        <f ca="1">SUM(BP100:BP149)</f>
        <v>0</v>
      </c>
      <c r="BQ150" s="741">
        <f t="shared" ca="1" si="113"/>
        <v>0</v>
      </c>
      <c r="BR150" s="741">
        <f t="shared" ca="1" si="113"/>
        <v>0</v>
      </c>
      <c r="BS150" s="741">
        <f t="shared" ref="BS150:BX150" ca="1" si="114">SUM(BS100:BS149)</f>
        <v>0</v>
      </c>
      <c r="BT150" s="741">
        <f ca="1">SUM(BT100:BT149)</f>
        <v>0</v>
      </c>
      <c r="BU150" s="741">
        <f t="shared" ca="1" si="114"/>
        <v>0</v>
      </c>
      <c r="BV150" s="741">
        <f ca="1">SUM(BV100:BV149)</f>
        <v>0</v>
      </c>
      <c r="BW150" s="741">
        <f t="shared" ca="1" si="114"/>
        <v>0</v>
      </c>
      <c r="BX150" s="741">
        <f t="shared" ca="1" si="114"/>
        <v>0</v>
      </c>
      <c r="BY150" s="741">
        <f t="shared" ref="BY150:CB150" ca="1" si="115">SUM(BY100:BY149)</f>
        <v>0</v>
      </c>
      <c r="BZ150" s="741">
        <f t="shared" ca="1" si="115"/>
        <v>0</v>
      </c>
      <c r="CA150" s="741">
        <f t="shared" ca="1" si="115"/>
        <v>0</v>
      </c>
      <c r="CB150" s="742">
        <f t="shared" ca="1" si="115"/>
        <v>0</v>
      </c>
      <c r="CC150" s="1018">
        <f ca="1">SUM(CC100:CC149)</f>
        <v>0</v>
      </c>
      <c r="CD150" s="755">
        <f ca="1">SUM(CD100:CD149)</f>
        <v>0</v>
      </c>
      <c r="CE150" s="836" t="str">
        <f ca="1">IF(COUNTIF(CE100:CE149,Donnees!$C$5)&gt;0,Donnees!$C$5,IF(COUNTIF(CE100:CE149,Donnees!$C$4)&gt;0,Donnees!$C$4,""))</f>
        <v/>
      </c>
      <c r="CF150" s="474"/>
      <c r="CG150" s="469"/>
      <c r="CH150" s="27"/>
      <c r="CI150" s="118"/>
      <c r="CJ150" s="119"/>
    </row>
    <row r="151" spans="1:98" s="108" customFormat="1" ht="27" customHeight="1" x14ac:dyDescent="0.2">
      <c r="BJ151" s="486"/>
      <c r="CC151" s="486" t="s">
        <v>135</v>
      </c>
      <c r="CD151" s="191" t="e">
        <f ca="1">CD150/(COUNTIF(CD100:CD139,"=0%")+COUNTIF(CD100:CD139,"&gt;0"))</f>
        <v>#DIV/0!</v>
      </c>
      <c r="CF151" s="475"/>
      <c r="CG151" s="530"/>
    </row>
    <row r="152" spans="1:98" s="108" customFormat="1" ht="15.75" customHeight="1" x14ac:dyDescent="0.2">
      <c r="BJ152" s="486"/>
      <c r="CC152" s="486"/>
      <c r="CD152" s="191"/>
      <c r="CF152" s="475"/>
      <c r="CG152" s="530"/>
    </row>
    <row r="153" spans="1:98" ht="27.75" customHeight="1" x14ac:dyDescent="0.2">
      <c r="A153" s="184"/>
      <c r="B153" s="184"/>
      <c r="P153" s="184"/>
      <c r="Q153" s="184"/>
      <c r="AE153" s="184"/>
      <c r="AF153" s="184"/>
      <c r="AT153" s="184"/>
      <c r="AU153" s="184"/>
      <c r="BJ153" s="428"/>
      <c r="BK153" s="429"/>
      <c r="BL153" s="429"/>
      <c r="BM153" s="429"/>
      <c r="BN153" s="429"/>
      <c r="BO153" s="430"/>
      <c r="BP153" s="429"/>
      <c r="BQ153" s="430"/>
      <c r="BR153" s="429"/>
      <c r="BS153" s="430"/>
      <c r="BT153" s="429"/>
      <c r="BU153" s="430" t="s">
        <v>296</v>
      </c>
      <c r="BV153" s="429"/>
      <c r="BW153" s="429"/>
      <c r="BX153" s="429"/>
      <c r="BY153" s="429"/>
      <c r="BZ153" s="429"/>
      <c r="CA153" s="429"/>
      <c r="CB153" s="429"/>
      <c r="CC153" s="429"/>
      <c r="CD153" s="429"/>
      <c r="CE153" s="430"/>
      <c r="CF153" s="11"/>
      <c r="CG153" s="529"/>
      <c r="CI153" s="115"/>
      <c r="CK153" s="113"/>
      <c r="CL153" s="106"/>
      <c r="CN153" s="106"/>
      <c r="CO153" s="106"/>
      <c r="CP153" s="106"/>
      <c r="CQ153" s="106"/>
      <c r="CR153" s="106"/>
      <c r="CS153" s="106"/>
      <c r="CT153" s="106"/>
    </row>
    <row r="154" spans="1:98" ht="17.25" customHeight="1" thickBot="1" x14ac:dyDescent="0.25">
      <c r="A154" s="184">
        <v>7</v>
      </c>
      <c r="B154" s="184" t="s">
        <v>128</v>
      </c>
      <c r="P154" s="184">
        <v>12</v>
      </c>
      <c r="Q154" s="184" t="s">
        <v>128</v>
      </c>
      <c r="AE154" s="184">
        <v>17</v>
      </c>
      <c r="AF154" s="184" t="s">
        <v>128</v>
      </c>
      <c r="AT154" s="184">
        <v>22</v>
      </c>
      <c r="AU154" s="184" t="s">
        <v>128</v>
      </c>
      <c r="BJ154" s="69"/>
      <c r="BK154" s="53"/>
      <c r="BL154" s="52"/>
      <c r="BM154" s="57"/>
      <c r="BN154" s="57"/>
      <c r="BO154" s="57"/>
      <c r="BP154" s="57"/>
      <c r="BQ154" s="57"/>
      <c r="BR154" s="57"/>
      <c r="BS154" s="57"/>
      <c r="BT154" s="57"/>
      <c r="BU154" s="57"/>
      <c r="BV154" s="57"/>
      <c r="BW154" s="57"/>
      <c r="BX154" s="57"/>
      <c r="BY154" s="57"/>
      <c r="BZ154" s="57"/>
      <c r="CA154" s="57"/>
      <c r="CB154" s="57"/>
      <c r="CC154" s="57"/>
      <c r="CD154" s="57"/>
      <c r="CE154" s="57"/>
      <c r="CF154" s="57"/>
      <c r="CG154" s="529"/>
      <c r="CI154" s="115"/>
      <c r="CK154" s="113"/>
      <c r="CL154" s="106"/>
      <c r="CN154" s="106"/>
      <c r="CO154" s="106"/>
      <c r="CP154" s="106"/>
      <c r="CQ154" s="106"/>
      <c r="CR154" s="106"/>
      <c r="CS154" s="106"/>
      <c r="CT154" s="106"/>
    </row>
    <row r="155" spans="1:98" s="108" customFormat="1" ht="82.5" customHeight="1" thickBot="1" x14ac:dyDescent="0.25">
      <c r="BJ155" s="1338" t="s">
        <v>313</v>
      </c>
      <c r="BK155" s="1339"/>
      <c r="BL155" s="1339"/>
      <c r="BM155" s="1342" t="s">
        <v>173</v>
      </c>
      <c r="BN155" s="1332" t="s">
        <v>58</v>
      </c>
      <c r="BO155" s="1333"/>
      <c r="BP155" s="1333"/>
      <c r="BQ155" s="1333"/>
      <c r="BR155" s="1333"/>
      <c r="BS155" s="1333"/>
      <c r="BT155" s="1333"/>
      <c r="BU155" s="1333"/>
      <c r="BV155" s="1333"/>
      <c r="BW155" s="1333"/>
      <c r="BX155" s="1333"/>
      <c r="BY155" s="1333"/>
      <c r="BZ155" s="1333"/>
      <c r="CA155" s="1333"/>
      <c r="CB155" s="1334"/>
      <c r="CC155" s="1356" t="s">
        <v>300</v>
      </c>
      <c r="CD155" s="1357"/>
      <c r="CE155" s="1358"/>
      <c r="CF155" s="475"/>
      <c r="CG155" s="578" t="s">
        <v>301</v>
      </c>
    </row>
    <row r="156" spans="1:98" s="108" customFormat="1" ht="21" customHeight="1" thickBot="1" x14ac:dyDescent="0.25">
      <c r="BJ156" s="1340"/>
      <c r="BK156" s="1341"/>
      <c r="BL156" s="1341"/>
      <c r="BM156" s="1343"/>
      <c r="BN156" s="677" t="s">
        <v>119</v>
      </c>
      <c r="BO156" s="678" t="s">
        <v>118</v>
      </c>
      <c r="BP156" s="678" t="s">
        <v>120</v>
      </c>
      <c r="BQ156" s="678" t="s">
        <v>121</v>
      </c>
      <c r="BR156" s="678" t="s">
        <v>122</v>
      </c>
      <c r="BS156" s="678" t="s">
        <v>123</v>
      </c>
      <c r="BT156" s="678" t="s">
        <v>124</v>
      </c>
      <c r="BU156" s="678" t="s">
        <v>125</v>
      </c>
      <c r="BV156" s="678" t="s">
        <v>230</v>
      </c>
      <c r="BW156" s="678" t="s">
        <v>231</v>
      </c>
      <c r="BX156" s="678" t="s">
        <v>232</v>
      </c>
      <c r="BY156" s="678" t="s">
        <v>233</v>
      </c>
      <c r="BZ156" s="678" t="s">
        <v>234</v>
      </c>
      <c r="CA156" s="678" t="s">
        <v>235</v>
      </c>
      <c r="CB156" s="747" t="s">
        <v>236</v>
      </c>
      <c r="CC156" s="756" t="s">
        <v>31</v>
      </c>
      <c r="CD156" s="757" t="s">
        <v>126</v>
      </c>
      <c r="CE156" s="758" t="s">
        <v>89</v>
      </c>
      <c r="CF156" s="475"/>
      <c r="CG156" s="530"/>
    </row>
    <row r="157" spans="1:98" s="108" customFormat="1" ht="21" customHeight="1" thickBot="1" x14ac:dyDescent="0.25">
      <c r="BJ157" s="1319" t="s">
        <v>60</v>
      </c>
      <c r="BK157" s="1320"/>
      <c r="BL157" s="1320"/>
      <c r="BM157" s="488" cm="1">
        <f t="array" aca="1" ref="BM157" ca="1">SUM(SUMIF(AT99:BH99,{"para";"pré"},AT150:BH150))</f>
        <v>0</v>
      </c>
      <c r="BN157" s="223" t="str">
        <f ca="1">IF(OR(BN99="para",BN99="pré"),BN150,"-")</f>
        <v>-</v>
      </c>
      <c r="BO157" s="748" t="str">
        <f t="shared" ref="BO157:CB157" ca="1" si="116">IF(OR(BO99="para",BO99="pré"),BO150,"-")</f>
        <v>-</v>
      </c>
      <c r="BP157" s="748" t="str">
        <f ca="1">IF(OR(BP99="para",BP99="pré"),BP150,"-")</f>
        <v>-</v>
      </c>
      <c r="BQ157" s="748" t="str">
        <f t="shared" ca="1" si="116"/>
        <v>-</v>
      </c>
      <c r="BR157" s="748" t="str">
        <f ca="1">IF(OR(BR99="para",BR99="pré"),BR150,"-")</f>
        <v>-</v>
      </c>
      <c r="BS157" s="748" t="str">
        <f ca="1">IF(OR(BS99="para",BS99="pré"),BS150,"-")</f>
        <v>-</v>
      </c>
      <c r="BT157" s="748" t="str">
        <f ca="1">IF(OR(BT99="para",BT99="pré"),BT150,"-")</f>
        <v>-</v>
      </c>
      <c r="BU157" s="748" t="str">
        <f t="shared" ca="1" si="116"/>
        <v>-</v>
      </c>
      <c r="BV157" s="748" t="str">
        <f t="shared" ca="1" si="116"/>
        <v>-</v>
      </c>
      <c r="BW157" s="748" t="str">
        <f ca="1">IF(OR(BW99="para",BW99="pré"),BW150,"-")</f>
        <v>-</v>
      </c>
      <c r="BX157" s="748" t="str">
        <f t="shared" ca="1" si="116"/>
        <v>-</v>
      </c>
      <c r="BY157" s="748" t="str">
        <f t="shared" ca="1" si="116"/>
        <v>-</v>
      </c>
      <c r="BZ157" s="748" t="str">
        <f t="shared" ca="1" si="116"/>
        <v>-</v>
      </c>
      <c r="CA157" s="748" t="str">
        <f t="shared" ca="1" si="116"/>
        <v>-</v>
      </c>
      <c r="CB157" s="749" t="str">
        <f t="shared" ca="1" si="116"/>
        <v>-</v>
      </c>
      <c r="CC157" s="759">
        <f ca="1">SUM(BN157:CB157)</f>
        <v>0</v>
      </c>
      <c r="CD157" s="760" t="str">
        <f ca="1">IF(ISERROR(CC157/BM157),"",CC157/BM157)</f>
        <v/>
      </c>
      <c r="CE157" s="761" t="str">
        <f ca="1">IF(CC157=0,"",IF(CD157="",Donnees!C5,IF(CD157&gt;0,IF(CD157&gt;=Donnees!A61,Donnees!C4,Donnees!C5),Donnees!C5)))</f>
        <v/>
      </c>
      <c r="CF157" s="475"/>
      <c r="CG157" s="533" t="str">
        <f ca="1">IF(CE157=Donnees!$C$5,Donnees!$B$53,"")</f>
        <v/>
      </c>
    </row>
    <row r="158" spans="1:98" s="108" customFormat="1" ht="21" customHeight="1" thickBot="1" x14ac:dyDescent="0.25">
      <c r="BJ158" s="486"/>
      <c r="CC158" s="739"/>
      <c r="CD158" s="481"/>
      <c r="CF158" s="538"/>
      <c r="CG158" s="530"/>
    </row>
    <row r="159" spans="1:98" ht="21" customHeight="1" x14ac:dyDescent="0.2">
      <c r="CD159" s="481"/>
    </row>
    <row r="160" spans="1:98" s="108" customFormat="1" ht="21" customHeight="1" x14ac:dyDescent="0.2">
      <c r="BJ160" s="644" t="s">
        <v>263</v>
      </c>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535"/>
      <c r="CG160" s="176"/>
      <c r="CH160" s="120"/>
    </row>
    <row r="161" spans="1:86" ht="98.25" customHeight="1" x14ac:dyDescent="0.2">
      <c r="BJ161" s="1321"/>
      <c r="BK161" s="1322"/>
      <c r="BL161" s="1322"/>
      <c r="BM161" s="1322"/>
      <c r="BN161" s="1322"/>
      <c r="BO161" s="1322"/>
      <c r="BP161" s="1322"/>
      <c r="BQ161" s="1322"/>
      <c r="BR161" s="1322"/>
      <c r="BS161" s="1322"/>
      <c r="BT161" s="1322"/>
      <c r="BU161" s="1322"/>
      <c r="BV161" s="1322"/>
      <c r="BW161" s="1322"/>
      <c r="BX161" s="1322"/>
      <c r="BY161" s="1322"/>
      <c r="BZ161" s="1322"/>
      <c r="CA161" s="1322"/>
      <c r="CB161" s="1322"/>
      <c r="CC161" s="1322"/>
      <c r="CD161" s="1322"/>
      <c r="CE161" s="1323"/>
      <c r="CF161" s="224"/>
      <c r="CG161" s="532"/>
      <c r="CH161" s="224"/>
    </row>
    <row r="162" spans="1:86" x14ac:dyDescent="0.2">
      <c r="A162" s="560"/>
      <c r="B162" s="560"/>
      <c r="C162" s="560"/>
      <c r="D162" s="560"/>
      <c r="E162" s="560"/>
      <c r="F162" s="560"/>
      <c r="G162" s="560"/>
      <c r="H162" s="560"/>
      <c r="I162" s="560"/>
      <c r="J162" s="560"/>
      <c r="K162" s="560"/>
      <c r="L162" s="560"/>
      <c r="M162" s="560"/>
      <c r="N162" s="560"/>
      <c r="O162" s="560"/>
      <c r="P162" s="560"/>
      <c r="Q162" s="560"/>
      <c r="R162" s="560"/>
      <c r="S162" s="560"/>
      <c r="T162" s="560"/>
      <c r="U162" s="560"/>
      <c r="V162" s="560"/>
      <c r="W162" s="560"/>
      <c r="X162" s="560"/>
      <c r="Y162" s="560"/>
      <c r="Z162" s="560"/>
      <c r="AA162" s="560"/>
      <c r="AB162" s="560"/>
      <c r="AC162" s="560"/>
      <c r="AD162" s="560"/>
      <c r="AE162" s="560"/>
      <c r="AF162" s="560"/>
      <c r="AG162" s="560"/>
      <c r="AH162" s="560"/>
      <c r="AI162" s="560"/>
      <c r="AJ162" s="560"/>
      <c r="AK162" s="560"/>
      <c r="AL162" s="560"/>
      <c r="AM162" s="560"/>
      <c r="AN162" s="560"/>
      <c r="AO162" s="560"/>
      <c r="AP162" s="560"/>
      <c r="AQ162" s="560"/>
      <c r="AR162" s="560"/>
      <c r="AS162" s="560"/>
      <c r="AT162" s="560"/>
      <c r="AU162" s="560"/>
      <c r="AV162" s="560"/>
      <c r="AW162" s="560"/>
      <c r="AX162" s="560"/>
      <c r="AY162" s="560"/>
      <c r="AZ162" s="560"/>
      <c r="BA162" s="560"/>
      <c r="BB162" s="560"/>
      <c r="BC162" s="560"/>
      <c r="BD162" s="560"/>
      <c r="BE162" s="560"/>
      <c r="BF162" s="560"/>
      <c r="BG162" s="560"/>
      <c r="BH162" s="560"/>
      <c r="CF162" s="565"/>
      <c r="CG162" s="565"/>
    </row>
    <row r="163" spans="1:86" ht="28.35" customHeight="1" x14ac:dyDescent="0.2">
      <c r="A163" s="560"/>
      <c r="B163" s="560"/>
      <c r="C163" s="560"/>
      <c r="D163" s="560"/>
      <c r="E163" s="560"/>
      <c r="F163" s="560"/>
      <c r="G163" s="560"/>
      <c r="H163" s="560"/>
      <c r="I163" s="560"/>
      <c r="J163" s="560"/>
      <c r="K163" s="560"/>
      <c r="L163" s="560"/>
      <c r="M163" s="560"/>
      <c r="N163" s="560"/>
      <c r="O163" s="560"/>
      <c r="P163" s="560"/>
      <c r="Q163" s="560"/>
      <c r="R163" s="560"/>
      <c r="S163" s="560"/>
      <c r="T163" s="560"/>
      <c r="U163" s="560"/>
      <c r="V163" s="560"/>
      <c r="W163" s="560"/>
      <c r="X163" s="560"/>
      <c r="Y163" s="560"/>
      <c r="Z163" s="560"/>
      <c r="AA163" s="560"/>
      <c r="AB163" s="560"/>
      <c r="AC163" s="560"/>
      <c r="AD163" s="560"/>
      <c r="AE163" s="560"/>
      <c r="AF163" s="560"/>
      <c r="AG163" s="560"/>
      <c r="AH163" s="560"/>
      <c r="AI163" s="560"/>
      <c r="AJ163" s="560"/>
      <c r="AK163" s="560"/>
      <c r="AL163" s="560"/>
      <c r="AM163" s="560"/>
      <c r="AN163" s="560"/>
      <c r="AO163" s="560"/>
      <c r="AP163" s="560"/>
      <c r="AQ163" s="560"/>
      <c r="AR163" s="560"/>
      <c r="AS163" s="560"/>
      <c r="AT163" s="560"/>
      <c r="AU163" s="560"/>
      <c r="AV163" s="560"/>
      <c r="AW163" s="560"/>
      <c r="AX163" s="560"/>
      <c r="AY163" s="560"/>
      <c r="AZ163" s="560"/>
      <c r="BA163" s="560"/>
      <c r="BB163" s="560"/>
      <c r="BC163" s="560"/>
      <c r="BD163" s="560"/>
      <c r="BE163" s="560"/>
      <c r="BF163" s="560"/>
      <c r="BG163" s="560"/>
      <c r="BH163" s="560"/>
      <c r="CF163" s="565"/>
      <c r="CG163" s="565"/>
    </row>
    <row r="164" spans="1:86" x14ac:dyDescent="0.2">
      <c r="A164" s="560"/>
      <c r="B164" s="560"/>
      <c r="C164" s="560"/>
      <c r="D164" s="560"/>
      <c r="E164" s="560"/>
      <c r="F164" s="560"/>
      <c r="G164" s="560"/>
      <c r="H164" s="560"/>
      <c r="I164" s="560"/>
      <c r="J164" s="560"/>
      <c r="K164" s="560"/>
      <c r="L164" s="560"/>
      <c r="M164" s="560"/>
      <c r="N164" s="560"/>
      <c r="O164" s="560"/>
      <c r="P164" s="560"/>
      <c r="Q164" s="560"/>
      <c r="R164" s="560"/>
      <c r="S164" s="560"/>
      <c r="T164" s="560"/>
      <c r="U164" s="560"/>
      <c r="V164" s="560"/>
      <c r="W164" s="560"/>
      <c r="X164" s="560"/>
      <c r="Y164" s="560"/>
      <c r="Z164" s="560"/>
      <c r="AA164" s="560"/>
      <c r="AB164" s="560"/>
      <c r="AC164" s="560"/>
      <c r="AD164" s="560"/>
      <c r="AE164" s="560"/>
      <c r="AF164" s="560"/>
      <c r="AG164" s="560"/>
      <c r="AH164" s="560"/>
      <c r="AI164" s="560"/>
      <c r="AJ164" s="560"/>
      <c r="AK164" s="560"/>
      <c r="AL164" s="560"/>
      <c r="AM164" s="560"/>
      <c r="AN164" s="560"/>
      <c r="AO164" s="560"/>
      <c r="AP164" s="560"/>
      <c r="AQ164" s="560"/>
      <c r="AR164" s="560"/>
      <c r="AS164" s="560"/>
      <c r="AT164" s="560"/>
      <c r="AU164" s="560"/>
      <c r="AV164" s="560"/>
      <c r="AW164" s="560"/>
      <c r="AX164" s="560"/>
      <c r="AY164" s="560"/>
      <c r="AZ164" s="560"/>
      <c r="BA164" s="560"/>
      <c r="BB164" s="560"/>
      <c r="BC164" s="560"/>
      <c r="BD164" s="560"/>
      <c r="BE164" s="560"/>
      <c r="BF164" s="560"/>
      <c r="BG164" s="560"/>
      <c r="BH164" s="560"/>
      <c r="CF164" s="565"/>
      <c r="CG164" s="565"/>
    </row>
    <row r="165" spans="1:86" ht="17.25" customHeight="1" x14ac:dyDescent="0.25">
      <c r="A165" s="560"/>
      <c r="B165" s="560"/>
      <c r="C165" s="560"/>
      <c r="D165" s="560"/>
      <c r="E165" s="560"/>
      <c r="F165" s="560"/>
      <c r="G165" s="560"/>
      <c r="H165" s="560"/>
      <c r="I165" s="560"/>
      <c r="J165" s="560"/>
      <c r="K165" s="560"/>
      <c r="L165" s="560"/>
      <c r="M165" s="560"/>
      <c r="N165" s="560"/>
      <c r="O165" s="560"/>
      <c r="P165" s="560"/>
      <c r="Q165" s="560"/>
      <c r="R165" s="560"/>
      <c r="S165" s="560"/>
      <c r="T165" s="560"/>
      <c r="U165" s="560"/>
      <c r="V165" s="560"/>
      <c r="W165" s="560"/>
      <c r="X165" s="560"/>
      <c r="Y165" s="560"/>
      <c r="Z165" s="560"/>
      <c r="AA165" s="560"/>
      <c r="AB165" s="560"/>
      <c r="AC165" s="560"/>
      <c r="AD165" s="560"/>
      <c r="AE165" s="560"/>
      <c r="AF165" s="560"/>
      <c r="AG165" s="560"/>
      <c r="AH165" s="560"/>
      <c r="AI165" s="560"/>
      <c r="AJ165" s="560"/>
      <c r="AK165" s="560"/>
      <c r="AL165" s="560"/>
      <c r="AM165" s="560"/>
      <c r="AN165" s="560"/>
      <c r="AO165" s="560"/>
      <c r="AP165" s="560"/>
      <c r="AQ165" s="560"/>
      <c r="AR165" s="560"/>
      <c r="AS165" s="560"/>
      <c r="AT165" s="560"/>
      <c r="AU165" s="560"/>
      <c r="AV165" s="560"/>
      <c r="AW165" s="560"/>
      <c r="AX165" s="560"/>
      <c r="AY165" s="560"/>
      <c r="AZ165" s="560"/>
      <c r="BA165" s="560"/>
      <c r="BB165" s="560"/>
      <c r="BC165" s="560"/>
      <c r="BD165" s="560"/>
      <c r="BE165" s="560"/>
      <c r="BF165" s="560"/>
      <c r="BG165" s="560"/>
      <c r="BH165" s="560"/>
      <c r="CA165" s="567"/>
      <c r="CB165" s="567"/>
      <c r="CC165" s="567"/>
      <c r="CD165" s="567"/>
      <c r="CE165" s="567"/>
      <c r="CF165" s="565"/>
      <c r="CG165" s="565"/>
    </row>
    <row r="166" spans="1:86" ht="45" customHeight="1" x14ac:dyDescent="0.2">
      <c r="A166" s="560"/>
      <c r="B166" s="560"/>
      <c r="C166" s="560"/>
      <c r="D166" s="560"/>
      <c r="E166" s="560"/>
      <c r="F166" s="560"/>
      <c r="G166" s="560"/>
      <c r="H166" s="560"/>
      <c r="I166" s="560"/>
      <c r="J166" s="560"/>
      <c r="K166" s="560"/>
      <c r="L166" s="560"/>
      <c r="M166" s="560"/>
      <c r="N166" s="560"/>
      <c r="O166" s="560"/>
      <c r="P166" s="560"/>
      <c r="Q166" s="560"/>
      <c r="R166" s="560"/>
      <c r="S166" s="560"/>
      <c r="T166" s="560"/>
      <c r="U166" s="560"/>
      <c r="V166" s="560"/>
      <c r="W166" s="560"/>
      <c r="X166" s="560"/>
      <c r="Y166" s="560"/>
      <c r="Z166" s="560"/>
      <c r="AA166" s="560"/>
      <c r="AB166" s="560"/>
      <c r="AC166" s="560"/>
      <c r="AD166" s="560"/>
      <c r="AE166" s="560"/>
      <c r="AF166" s="560"/>
      <c r="AG166" s="560"/>
      <c r="AH166" s="560"/>
      <c r="AI166" s="560"/>
      <c r="AJ166" s="560"/>
      <c r="AK166" s="560"/>
      <c r="AL166" s="560"/>
      <c r="AM166" s="560"/>
      <c r="AN166" s="560"/>
      <c r="AO166" s="560"/>
      <c r="AP166" s="560"/>
      <c r="AQ166" s="560"/>
      <c r="AR166" s="560"/>
      <c r="AS166" s="560"/>
      <c r="AT166" s="560"/>
      <c r="AU166" s="560"/>
      <c r="AV166" s="560"/>
      <c r="AW166" s="560"/>
      <c r="AX166" s="560"/>
      <c r="AY166" s="560"/>
      <c r="AZ166" s="560"/>
      <c r="BA166" s="560"/>
      <c r="BB166" s="560"/>
      <c r="BC166" s="560"/>
      <c r="BD166" s="560"/>
      <c r="BE166" s="560"/>
      <c r="BF166" s="560"/>
      <c r="BG166" s="560"/>
      <c r="BH166" s="560"/>
      <c r="CA166" s="629"/>
      <c r="CB166" s="629"/>
      <c r="CC166" s="629"/>
      <c r="CD166" s="629"/>
      <c r="CE166" s="629"/>
      <c r="CF166" s="565"/>
      <c r="CG166" s="565"/>
    </row>
    <row r="167" spans="1:86" x14ac:dyDescent="0.2">
      <c r="A167" s="560"/>
      <c r="B167" s="560"/>
      <c r="C167" s="560"/>
      <c r="D167" s="560"/>
      <c r="E167" s="560"/>
      <c r="F167" s="560"/>
      <c r="G167" s="560"/>
      <c r="H167" s="560"/>
      <c r="I167" s="560"/>
      <c r="J167" s="560"/>
      <c r="K167" s="560"/>
      <c r="L167" s="560"/>
      <c r="M167" s="560"/>
      <c r="N167" s="560"/>
      <c r="O167" s="560"/>
      <c r="P167" s="560"/>
      <c r="Q167" s="560"/>
      <c r="R167" s="560"/>
      <c r="S167" s="560"/>
      <c r="T167" s="560"/>
      <c r="U167" s="560"/>
      <c r="V167" s="560"/>
      <c r="W167" s="560"/>
      <c r="X167" s="560"/>
      <c r="Y167" s="560"/>
      <c r="Z167" s="560"/>
      <c r="AA167" s="560"/>
      <c r="AB167" s="560"/>
      <c r="AC167" s="560"/>
      <c r="AD167" s="560"/>
      <c r="AE167" s="560"/>
      <c r="AF167" s="560"/>
      <c r="AG167" s="560"/>
      <c r="AH167" s="560"/>
      <c r="AI167" s="560"/>
      <c r="AJ167" s="560"/>
      <c r="AK167" s="560"/>
      <c r="AL167" s="560"/>
      <c r="AM167" s="560"/>
      <c r="AN167" s="560"/>
      <c r="AO167" s="560"/>
      <c r="AP167" s="560"/>
      <c r="AQ167" s="560"/>
      <c r="AR167" s="560"/>
      <c r="AS167" s="560"/>
      <c r="AT167" s="560"/>
      <c r="AU167" s="560"/>
      <c r="AV167" s="560"/>
      <c r="AW167" s="560"/>
      <c r="AX167" s="560"/>
      <c r="AY167" s="560"/>
      <c r="AZ167" s="560"/>
      <c r="BA167" s="560"/>
      <c r="BB167" s="560"/>
      <c r="BC167" s="560"/>
      <c r="BD167" s="560"/>
      <c r="BE167" s="560"/>
      <c r="BF167" s="560"/>
      <c r="BG167" s="560"/>
      <c r="BH167" s="560"/>
      <c r="CF167" s="565"/>
      <c r="CG167" s="565"/>
    </row>
    <row r="168" spans="1:86" ht="45" customHeight="1" x14ac:dyDescent="0.2">
      <c r="A168" s="560"/>
      <c r="B168" s="560"/>
      <c r="C168" s="560"/>
      <c r="D168" s="560"/>
      <c r="E168" s="560"/>
      <c r="F168" s="560"/>
      <c r="G168" s="560"/>
      <c r="H168" s="560"/>
      <c r="I168" s="560"/>
      <c r="J168" s="560"/>
      <c r="K168" s="560"/>
      <c r="L168" s="560"/>
      <c r="M168" s="560"/>
      <c r="N168" s="560"/>
      <c r="O168" s="560"/>
      <c r="P168" s="560"/>
      <c r="Q168" s="560"/>
      <c r="R168" s="560"/>
      <c r="S168" s="560"/>
      <c r="T168" s="560"/>
      <c r="U168" s="560"/>
      <c r="V168" s="560"/>
      <c r="W168" s="560"/>
      <c r="X168" s="560"/>
      <c r="Y168" s="560"/>
      <c r="Z168" s="560"/>
      <c r="AA168" s="560"/>
      <c r="AB168" s="560"/>
      <c r="AC168" s="560"/>
      <c r="AD168" s="560"/>
      <c r="AE168" s="560"/>
      <c r="AF168" s="560"/>
      <c r="AG168" s="560"/>
      <c r="AH168" s="560"/>
      <c r="AI168" s="560"/>
      <c r="AJ168" s="560"/>
      <c r="AK168" s="560"/>
      <c r="AL168" s="560"/>
      <c r="AM168" s="560"/>
      <c r="AN168" s="560"/>
      <c r="AO168" s="560"/>
      <c r="AP168" s="560"/>
      <c r="AQ168" s="560"/>
      <c r="AR168" s="560"/>
      <c r="AS168" s="560"/>
      <c r="AT168" s="560"/>
      <c r="AU168" s="560"/>
      <c r="AV168" s="560"/>
      <c r="AW168" s="560"/>
      <c r="AX168" s="560"/>
      <c r="AY168" s="560"/>
      <c r="AZ168" s="560"/>
      <c r="BA168" s="560"/>
      <c r="BB168" s="560"/>
      <c r="BC168" s="560"/>
      <c r="BD168" s="560"/>
      <c r="BE168" s="560"/>
      <c r="BF168" s="560"/>
      <c r="BG168" s="560"/>
      <c r="BH168" s="560"/>
      <c r="CA168" s="629"/>
      <c r="CB168" s="629"/>
      <c r="CC168" s="629"/>
      <c r="CD168" s="629"/>
      <c r="CE168" s="629"/>
      <c r="CF168" s="565"/>
      <c r="CG168" s="565"/>
    </row>
    <row r="169" spans="1:86" x14ac:dyDescent="0.2">
      <c r="A169" s="560"/>
      <c r="B169" s="560"/>
      <c r="C169" s="560"/>
      <c r="D169" s="560"/>
      <c r="E169" s="560"/>
      <c r="F169" s="560"/>
      <c r="G169" s="560"/>
      <c r="H169" s="560"/>
      <c r="I169" s="560"/>
      <c r="J169" s="560"/>
      <c r="K169" s="560"/>
      <c r="L169" s="560"/>
      <c r="M169" s="560"/>
      <c r="N169" s="560"/>
      <c r="O169" s="560"/>
      <c r="P169" s="560"/>
      <c r="Q169" s="560"/>
      <c r="R169" s="560"/>
      <c r="S169" s="560"/>
      <c r="T169" s="560"/>
      <c r="U169" s="560"/>
      <c r="V169" s="560"/>
      <c r="W169" s="560"/>
      <c r="X169" s="560"/>
      <c r="Y169" s="560"/>
      <c r="Z169" s="560"/>
      <c r="AA169" s="560"/>
      <c r="AB169" s="560"/>
      <c r="AC169" s="560"/>
      <c r="AD169" s="560"/>
      <c r="AE169" s="560"/>
      <c r="AF169" s="560"/>
      <c r="AG169" s="560"/>
      <c r="AH169" s="560"/>
      <c r="AI169" s="560"/>
      <c r="AJ169" s="560"/>
      <c r="AK169" s="560"/>
      <c r="AL169" s="560"/>
      <c r="AM169" s="560"/>
      <c r="AN169" s="560"/>
      <c r="AO169" s="560"/>
      <c r="AP169" s="560"/>
      <c r="AQ169" s="560"/>
      <c r="AR169" s="560"/>
      <c r="AS169" s="560"/>
      <c r="AT169" s="560"/>
      <c r="AU169" s="560"/>
      <c r="AV169" s="560"/>
      <c r="AW169" s="560"/>
      <c r="AX169" s="560"/>
      <c r="AY169" s="560"/>
      <c r="AZ169" s="560"/>
      <c r="BA169" s="560"/>
      <c r="BB169" s="560"/>
      <c r="BC169" s="560"/>
      <c r="BD169" s="560"/>
      <c r="BE169" s="560"/>
      <c r="BF169" s="560"/>
      <c r="BG169" s="560"/>
      <c r="BH169" s="560"/>
      <c r="CF169" s="565"/>
      <c r="CG169" s="565"/>
    </row>
    <row r="170" spans="1:86" x14ac:dyDescent="0.2">
      <c r="A170" s="560"/>
      <c r="B170" s="560"/>
      <c r="C170" s="560"/>
      <c r="D170" s="560"/>
      <c r="E170" s="560"/>
      <c r="F170" s="560"/>
      <c r="G170" s="560"/>
      <c r="H170" s="560"/>
      <c r="I170" s="560"/>
      <c r="J170" s="560"/>
      <c r="K170" s="560"/>
      <c r="L170" s="560"/>
      <c r="M170" s="560"/>
      <c r="N170" s="560"/>
      <c r="O170" s="560"/>
      <c r="P170" s="560"/>
      <c r="Q170" s="560"/>
      <c r="R170" s="560"/>
      <c r="S170" s="560"/>
      <c r="T170" s="560"/>
      <c r="U170" s="560"/>
      <c r="V170" s="560"/>
      <c r="W170" s="560"/>
      <c r="X170" s="560"/>
      <c r="Y170" s="560"/>
      <c r="Z170" s="560"/>
      <c r="AA170" s="560"/>
      <c r="AB170" s="560"/>
      <c r="AC170" s="560"/>
      <c r="AD170" s="560"/>
      <c r="AE170" s="560"/>
      <c r="AF170" s="560"/>
      <c r="AG170" s="560"/>
      <c r="AH170" s="560"/>
      <c r="AI170" s="560"/>
      <c r="AJ170" s="560"/>
      <c r="AK170" s="560"/>
      <c r="AL170" s="560"/>
      <c r="AM170" s="560"/>
      <c r="AN170" s="560"/>
      <c r="AO170" s="560"/>
      <c r="AP170" s="560"/>
      <c r="AQ170" s="560"/>
      <c r="AR170" s="560"/>
      <c r="AS170" s="560"/>
      <c r="AT170" s="560"/>
      <c r="AU170" s="560"/>
      <c r="AV170" s="560"/>
      <c r="AW170" s="560"/>
      <c r="AX170" s="560"/>
      <c r="AY170" s="560"/>
      <c r="AZ170" s="560"/>
      <c r="BA170" s="560"/>
      <c r="BB170" s="560"/>
      <c r="BC170" s="560"/>
      <c r="BD170" s="560"/>
      <c r="BE170" s="560"/>
      <c r="BF170" s="560"/>
      <c r="BG170" s="560"/>
      <c r="BH170" s="560"/>
      <c r="CF170" s="565"/>
      <c r="CG170" s="565"/>
    </row>
    <row r="171" spans="1:86" x14ac:dyDescent="0.2">
      <c r="A171" s="560"/>
      <c r="B171" s="560"/>
      <c r="C171" s="560"/>
      <c r="D171" s="560"/>
      <c r="E171" s="560"/>
      <c r="F171" s="560"/>
      <c r="G171" s="560"/>
      <c r="H171" s="560"/>
      <c r="I171" s="560"/>
      <c r="J171" s="560"/>
      <c r="K171" s="560"/>
      <c r="L171" s="560"/>
      <c r="M171" s="560"/>
      <c r="N171" s="560"/>
      <c r="O171" s="560"/>
      <c r="P171" s="560"/>
      <c r="Q171" s="560"/>
      <c r="R171" s="560"/>
      <c r="S171" s="560"/>
      <c r="T171" s="560"/>
      <c r="U171" s="560"/>
      <c r="V171" s="560"/>
      <c r="W171" s="560"/>
      <c r="X171" s="560"/>
      <c r="Y171" s="560"/>
      <c r="Z171" s="560"/>
      <c r="AA171" s="560"/>
      <c r="AB171" s="560"/>
      <c r="AC171" s="560"/>
      <c r="AD171" s="560"/>
      <c r="AE171" s="560"/>
      <c r="AF171" s="560"/>
      <c r="AG171" s="560"/>
      <c r="AH171" s="560"/>
      <c r="AI171" s="560"/>
      <c r="AJ171" s="560"/>
      <c r="AK171" s="560"/>
      <c r="AL171" s="560"/>
      <c r="AM171" s="560"/>
      <c r="AN171" s="560"/>
      <c r="AO171" s="560"/>
      <c r="AP171" s="560"/>
      <c r="AQ171" s="560"/>
      <c r="AR171" s="560"/>
      <c r="AS171" s="560"/>
      <c r="AT171" s="560"/>
      <c r="AU171" s="560"/>
      <c r="AV171" s="560"/>
      <c r="AW171" s="560"/>
      <c r="AX171" s="560"/>
      <c r="AY171" s="560"/>
      <c r="AZ171" s="560"/>
      <c r="BA171" s="560"/>
      <c r="BB171" s="560"/>
      <c r="BC171" s="560"/>
      <c r="BD171" s="560"/>
      <c r="BE171" s="560"/>
      <c r="BF171" s="560"/>
      <c r="BG171" s="560"/>
      <c r="BH171" s="560"/>
      <c r="CF171" s="565"/>
      <c r="CG171" s="565"/>
    </row>
    <row r="172" spans="1:86" ht="17.25" customHeight="1" x14ac:dyDescent="0.2">
      <c r="A172" s="560"/>
      <c r="B172" s="560"/>
      <c r="C172" s="560"/>
      <c r="D172" s="560"/>
      <c r="E172" s="560"/>
      <c r="F172" s="560"/>
      <c r="G172" s="560"/>
      <c r="H172" s="560"/>
      <c r="I172" s="560"/>
      <c r="J172" s="560"/>
      <c r="K172" s="560"/>
      <c r="L172" s="560"/>
      <c r="M172" s="560"/>
      <c r="N172" s="560"/>
      <c r="O172" s="560"/>
      <c r="P172" s="560"/>
      <c r="Q172" s="560"/>
      <c r="R172" s="560"/>
      <c r="S172" s="560"/>
      <c r="T172" s="560"/>
      <c r="U172" s="560"/>
      <c r="V172" s="560"/>
      <c r="W172" s="560"/>
      <c r="X172" s="560"/>
      <c r="Y172" s="560"/>
      <c r="Z172" s="560"/>
      <c r="AA172" s="560"/>
      <c r="AB172" s="560"/>
      <c r="AC172" s="560"/>
      <c r="AD172" s="560"/>
      <c r="AE172" s="560"/>
      <c r="AF172" s="560"/>
      <c r="AG172" s="560"/>
      <c r="AH172" s="560"/>
      <c r="AI172" s="560"/>
      <c r="AJ172" s="560"/>
      <c r="AK172" s="560"/>
      <c r="AL172" s="560"/>
      <c r="AM172" s="560"/>
      <c r="AN172" s="560"/>
      <c r="AO172" s="560"/>
      <c r="AP172" s="560"/>
      <c r="AQ172" s="560"/>
      <c r="AR172" s="560"/>
      <c r="AS172" s="560"/>
      <c r="AT172" s="560"/>
      <c r="AU172" s="560"/>
      <c r="AV172" s="560"/>
      <c r="AW172" s="560"/>
      <c r="AX172" s="560"/>
      <c r="AY172" s="560"/>
      <c r="AZ172" s="560"/>
      <c r="BA172" s="560"/>
      <c r="BB172" s="560"/>
      <c r="BC172" s="560"/>
      <c r="BD172" s="560"/>
      <c r="BE172" s="560"/>
      <c r="BF172" s="560"/>
      <c r="BG172" s="560"/>
      <c r="BH172" s="560"/>
      <c r="CF172" s="565"/>
      <c r="CG172" s="565"/>
    </row>
    <row r="173" spans="1:86" ht="45" customHeight="1" x14ac:dyDescent="0.2">
      <c r="A173" s="560"/>
      <c r="B173" s="560"/>
      <c r="C173" s="560"/>
      <c r="D173" s="560"/>
      <c r="E173" s="560"/>
      <c r="F173" s="560"/>
      <c r="G173" s="560"/>
      <c r="H173" s="560"/>
      <c r="I173" s="560"/>
      <c r="J173" s="560"/>
      <c r="K173" s="560"/>
      <c r="L173" s="560"/>
      <c r="M173" s="560"/>
      <c r="N173" s="560"/>
      <c r="O173" s="560"/>
      <c r="P173" s="560"/>
      <c r="Q173" s="560"/>
      <c r="R173" s="560"/>
      <c r="S173" s="560"/>
      <c r="T173" s="560"/>
      <c r="U173" s="560"/>
      <c r="V173" s="560"/>
      <c r="W173" s="560"/>
      <c r="X173" s="560"/>
      <c r="Y173" s="560"/>
      <c r="Z173" s="560"/>
      <c r="AA173" s="560"/>
      <c r="AB173" s="560"/>
      <c r="AC173" s="560"/>
      <c r="AD173" s="560"/>
      <c r="AE173" s="560"/>
      <c r="AF173" s="560"/>
      <c r="AG173" s="560"/>
      <c r="AH173" s="560"/>
      <c r="AI173" s="560"/>
      <c r="AJ173" s="560"/>
      <c r="AK173" s="560"/>
      <c r="AL173" s="560"/>
      <c r="AM173" s="560"/>
      <c r="AN173" s="560"/>
      <c r="AO173" s="560"/>
      <c r="AP173" s="560"/>
      <c r="AQ173" s="560"/>
      <c r="AR173" s="560"/>
      <c r="AS173" s="560"/>
      <c r="AT173" s="560"/>
      <c r="AU173" s="560"/>
      <c r="AV173" s="560"/>
      <c r="AW173" s="560"/>
      <c r="AX173" s="560"/>
      <c r="AY173" s="560"/>
      <c r="AZ173" s="560"/>
      <c r="BA173" s="560"/>
      <c r="BB173" s="560"/>
      <c r="BC173" s="560"/>
      <c r="BD173" s="560"/>
      <c r="BE173" s="560"/>
      <c r="BF173" s="560"/>
      <c r="BG173" s="560"/>
      <c r="BH173" s="560"/>
      <c r="CA173" s="630"/>
      <c r="CB173" s="630"/>
      <c r="CC173" s="630"/>
      <c r="CD173" s="630"/>
      <c r="CE173" s="630"/>
      <c r="CF173" s="565"/>
      <c r="CG173" s="565"/>
    </row>
    <row r="174" spans="1:86" x14ac:dyDescent="0.2">
      <c r="A174" s="560"/>
      <c r="B174" s="560"/>
      <c r="C174" s="560"/>
      <c r="D174" s="560"/>
      <c r="E174" s="560"/>
      <c r="F174" s="560"/>
      <c r="G174" s="560"/>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c r="AD174" s="560"/>
      <c r="AE174" s="560"/>
      <c r="AF174" s="560"/>
      <c r="AG174" s="560"/>
      <c r="AH174" s="560"/>
      <c r="AI174" s="560"/>
      <c r="AJ174" s="560"/>
      <c r="AK174" s="560"/>
      <c r="AL174" s="560"/>
      <c r="AM174" s="560"/>
      <c r="AN174" s="560"/>
      <c r="AO174" s="560"/>
      <c r="AP174" s="560"/>
      <c r="AQ174" s="560"/>
      <c r="AR174" s="560"/>
      <c r="AS174" s="560"/>
      <c r="AT174" s="560"/>
      <c r="AU174" s="560"/>
      <c r="AV174" s="560"/>
      <c r="AW174" s="560"/>
      <c r="AX174" s="560"/>
      <c r="AY174" s="560"/>
      <c r="AZ174" s="560"/>
      <c r="BA174" s="560"/>
      <c r="BB174" s="560"/>
      <c r="BC174" s="560"/>
      <c r="BD174" s="560"/>
      <c r="BE174" s="560"/>
      <c r="BF174" s="560"/>
      <c r="BG174" s="560"/>
      <c r="BH174" s="560"/>
      <c r="CF174" s="565"/>
      <c r="CG174" s="565"/>
    </row>
    <row r="175" spans="1:86" ht="17.25" customHeight="1" x14ac:dyDescent="0.2">
      <c r="A175" s="560"/>
      <c r="B175" s="560"/>
      <c r="C175" s="560"/>
      <c r="D175" s="560"/>
      <c r="E175" s="560"/>
      <c r="F175" s="560"/>
      <c r="G175" s="560"/>
      <c r="H175" s="560"/>
      <c r="I175" s="560"/>
      <c r="J175" s="560"/>
      <c r="K175" s="560"/>
      <c r="L175" s="560"/>
      <c r="M175" s="560"/>
      <c r="N175" s="560"/>
      <c r="O175" s="560"/>
      <c r="P175" s="560"/>
      <c r="Q175" s="560"/>
      <c r="R175" s="560"/>
      <c r="S175" s="560"/>
      <c r="T175" s="560"/>
      <c r="U175" s="560"/>
      <c r="V175" s="560"/>
      <c r="W175" s="560"/>
      <c r="X175" s="560"/>
      <c r="Y175" s="560"/>
      <c r="Z175" s="560"/>
      <c r="AA175" s="560"/>
      <c r="AB175" s="560"/>
      <c r="AC175" s="560"/>
      <c r="AD175" s="560"/>
      <c r="AE175" s="560"/>
      <c r="AF175" s="560"/>
      <c r="AG175" s="560"/>
      <c r="AH175" s="560"/>
      <c r="AI175" s="560"/>
      <c r="AJ175" s="560"/>
      <c r="AK175" s="560"/>
      <c r="AL175" s="560"/>
      <c r="AM175" s="560"/>
      <c r="AN175" s="560"/>
      <c r="AO175" s="560"/>
      <c r="AP175" s="560"/>
      <c r="AQ175" s="560"/>
      <c r="AR175" s="560"/>
      <c r="AS175" s="560"/>
      <c r="AT175" s="560"/>
      <c r="AU175" s="560"/>
      <c r="AV175" s="560"/>
      <c r="AW175" s="560"/>
      <c r="AX175" s="560"/>
      <c r="AY175" s="560"/>
      <c r="AZ175" s="560"/>
      <c r="BA175" s="560"/>
      <c r="BB175" s="560"/>
      <c r="BC175" s="560"/>
      <c r="BD175" s="560"/>
      <c r="BE175" s="560"/>
      <c r="BF175" s="560"/>
      <c r="BG175" s="560"/>
      <c r="BH175" s="560"/>
      <c r="CF175" s="565"/>
      <c r="CG175" s="565"/>
    </row>
    <row r="176" spans="1:86" ht="45" customHeight="1" x14ac:dyDescent="0.2">
      <c r="A176" s="560"/>
      <c r="B176" s="560"/>
      <c r="C176" s="560"/>
      <c r="D176" s="560"/>
      <c r="E176" s="560"/>
      <c r="F176" s="560"/>
      <c r="G176" s="560"/>
      <c r="H176" s="560"/>
      <c r="I176" s="560"/>
      <c r="J176" s="560"/>
      <c r="K176" s="560"/>
      <c r="L176" s="560"/>
      <c r="M176" s="560"/>
      <c r="N176" s="560"/>
      <c r="O176" s="560"/>
      <c r="P176" s="560"/>
      <c r="Q176" s="560"/>
      <c r="R176" s="560"/>
      <c r="S176" s="560"/>
      <c r="T176" s="560"/>
      <c r="U176" s="560"/>
      <c r="V176" s="560"/>
      <c r="W176" s="560"/>
      <c r="X176" s="560"/>
      <c r="Y176" s="560"/>
      <c r="Z176" s="560"/>
      <c r="AA176" s="560"/>
      <c r="AB176" s="560"/>
      <c r="AC176" s="560"/>
      <c r="AD176" s="560"/>
      <c r="AE176" s="560"/>
      <c r="AF176" s="560"/>
      <c r="AG176" s="560"/>
      <c r="AH176" s="560"/>
      <c r="AI176" s="560"/>
      <c r="AJ176" s="560"/>
      <c r="AK176" s="560"/>
      <c r="AL176" s="560"/>
      <c r="AM176" s="560"/>
      <c r="AN176" s="560"/>
      <c r="AO176" s="560"/>
      <c r="AP176" s="560"/>
      <c r="AQ176" s="560"/>
      <c r="AR176" s="560"/>
      <c r="AS176" s="560"/>
      <c r="AT176" s="560"/>
      <c r="AU176" s="560"/>
      <c r="AV176" s="560"/>
      <c r="AW176" s="560"/>
      <c r="AX176" s="560"/>
      <c r="AY176" s="560"/>
      <c r="AZ176" s="560"/>
      <c r="BA176" s="560"/>
      <c r="BB176" s="560"/>
      <c r="BC176" s="560"/>
      <c r="BD176" s="560"/>
      <c r="BE176" s="560"/>
      <c r="BF176" s="560"/>
      <c r="BG176" s="560"/>
      <c r="BH176" s="560"/>
      <c r="CA176" s="629"/>
      <c r="CB176" s="629"/>
      <c r="CC176" s="629"/>
      <c r="CD176" s="629"/>
      <c r="CE176" s="629"/>
      <c r="CF176" s="565"/>
      <c r="CG176" s="565"/>
    </row>
  </sheetData>
  <sheetProtection algorithmName="SHA-512" hashValue="dXWGYLZs1JWJKJp76OEZN2Jma8LCJT4ZPcvmeQjex/ziSZk/PdRZ2g/AEKkvzTAHvF0UMYdU0y1d9tRslhUkzQ==" saltValue="FfuTVTH5ua5R3PsbX0WLCw==" spinCount="100000" sheet="1" objects="1" scenarios="1"/>
  <mergeCells count="69">
    <mergeCell ref="BJ20:BK21"/>
    <mergeCell ref="BL20:CE20"/>
    <mergeCell ref="CG40:CG41"/>
    <mergeCell ref="CG98:CG99"/>
    <mergeCell ref="BN155:CB155"/>
    <mergeCell ref="CC155:CE155"/>
    <mergeCell ref="BN39:CE39"/>
    <mergeCell ref="CF98:CF99"/>
    <mergeCell ref="CF40:CF41"/>
    <mergeCell ref="CC40:CC41"/>
    <mergeCell ref="CD40:CD41"/>
    <mergeCell ref="BJ39:BJ41"/>
    <mergeCell ref="BK39:BK41"/>
    <mergeCell ref="BL39:BL41"/>
    <mergeCell ref="BM39:BM41"/>
    <mergeCell ref="BJ22:BK22"/>
    <mergeCell ref="BJ23:BK23"/>
    <mergeCell ref="BJ24:BK24"/>
    <mergeCell ref="BJ25:BK25"/>
    <mergeCell ref="BJ157:BL157"/>
    <mergeCell ref="BJ161:CE161"/>
    <mergeCell ref="BJ97:BJ99"/>
    <mergeCell ref="BK97:BK99"/>
    <mergeCell ref="BL97:BL99"/>
    <mergeCell ref="BM97:BM99"/>
    <mergeCell ref="CC98:CC99"/>
    <mergeCell ref="BN97:CB97"/>
    <mergeCell ref="CC97:CE97"/>
    <mergeCell ref="BJ155:BL156"/>
    <mergeCell ref="BM155:BM156"/>
    <mergeCell ref="CD98:CD99"/>
    <mergeCell ref="CE98:CE99"/>
    <mergeCell ref="BK2:BL2"/>
    <mergeCell ref="CG2:CG8"/>
    <mergeCell ref="BK3:BL3"/>
    <mergeCell ref="BK4:BL4"/>
    <mergeCell ref="BK5:BL5"/>
    <mergeCell ref="BK6:BL6"/>
    <mergeCell ref="CA3:CE4"/>
    <mergeCell ref="BV33:BW33"/>
    <mergeCell ref="BV30:BX32"/>
    <mergeCell ref="BT30:BU35"/>
    <mergeCell ref="BL12:BM12"/>
    <mergeCell ref="BL13:BM13"/>
    <mergeCell ref="BL14:BM14"/>
    <mergeCell ref="BN14:BO14"/>
    <mergeCell ref="BL15:BM15"/>
    <mergeCell ref="BN15:BO15"/>
    <mergeCell ref="BO35:BQ35"/>
    <mergeCell ref="BR30:BS32"/>
    <mergeCell ref="BR33:BS33"/>
    <mergeCell ref="BR34:BS34"/>
    <mergeCell ref="BR35:BS35"/>
    <mergeCell ref="CB30:CC32"/>
    <mergeCell ref="CB33:CC33"/>
    <mergeCell ref="CB34:CC34"/>
    <mergeCell ref="CB35:CC35"/>
    <mergeCell ref="BL16:BM16"/>
    <mergeCell ref="BY35:BZ35"/>
    <mergeCell ref="BV35:BW35"/>
    <mergeCell ref="BO27:CA27"/>
    <mergeCell ref="BO28:CA29"/>
    <mergeCell ref="BO30:BQ32"/>
    <mergeCell ref="BO33:BQ33"/>
    <mergeCell ref="BO34:BQ34"/>
    <mergeCell ref="BY30:CA32"/>
    <mergeCell ref="BY33:BZ33"/>
    <mergeCell ref="BY34:BZ34"/>
    <mergeCell ref="BV34:BW34"/>
  </mergeCells>
  <phoneticPr fontId="50" type="noConversion"/>
  <conditionalFormatting sqref="CE42:CF91">
    <cfRule type="cellIs" dxfId="2252" priority="244" operator="equal">
      <formula>"OK"</formula>
    </cfRule>
    <cfRule type="cellIs" dxfId="2251" priority="245" operator="equal">
      <formula>"Surcharge"</formula>
    </cfRule>
  </conditionalFormatting>
  <conditionalFormatting sqref="BJ42:BM80 BJ100:BM139">
    <cfRule type="expression" dxfId="2250" priority="239">
      <formula>$BL42="APE"</formula>
    </cfRule>
    <cfRule type="expression" dxfId="2249" priority="240">
      <formula>$BL42="ASE"</formula>
    </cfRule>
    <cfRule type="expression" dxfId="2248" priority="241">
      <formula>$BL42="EDE"</formula>
    </cfRule>
  </conditionalFormatting>
  <conditionalFormatting sqref="BJ81:BM91">
    <cfRule type="expression" dxfId="2247" priority="206">
      <formula>$BL81="APE"</formula>
    </cfRule>
    <cfRule type="expression" dxfId="2246" priority="207">
      <formula>$BL81="ASE"</formula>
    </cfRule>
    <cfRule type="expression" dxfId="2245" priority="208">
      <formula>$BL81="EDE"</formula>
    </cfRule>
  </conditionalFormatting>
  <conditionalFormatting sqref="BJ140:BM144">
    <cfRule type="expression" dxfId="2244" priority="198">
      <formula>$BL140="APE"</formula>
    </cfRule>
    <cfRule type="expression" dxfId="2243" priority="199">
      <formula>$BL140="ASE"</formula>
    </cfRule>
    <cfRule type="expression" dxfId="2242" priority="200">
      <formula>$BL140="EDE"</formula>
    </cfRule>
  </conditionalFormatting>
  <conditionalFormatting sqref="BJ145:BM149">
    <cfRule type="expression" dxfId="2241" priority="191">
      <formula>$BL145="APE"</formula>
    </cfRule>
    <cfRule type="expression" dxfId="2240" priority="192">
      <formula>$BL145="ASE"</formula>
    </cfRule>
    <cfRule type="expression" dxfId="2239" priority="193">
      <formula>$BL145="EDE"</formula>
    </cfRule>
  </conditionalFormatting>
  <conditionalFormatting sqref="BN99:BN149 BN41:BN91 BN156:BP157">
    <cfRule type="expression" dxfId="2238" priority="176">
      <formula>BN$99="pré"</formula>
    </cfRule>
  </conditionalFormatting>
  <conditionalFormatting sqref="BO99:BO149">
    <cfRule type="expression" dxfId="2237" priority="174">
      <formula>BO$99="pré"</formula>
    </cfRule>
  </conditionalFormatting>
  <conditionalFormatting sqref="BP99:BP149">
    <cfRule type="expression" dxfId="2236" priority="172">
      <formula>BP$99="pré"</formula>
    </cfRule>
  </conditionalFormatting>
  <conditionalFormatting sqref="BQ99:BQ149 BU99:CB99">
    <cfRule type="expression" dxfId="2235" priority="167">
      <formula>BQ$99="para"</formula>
    </cfRule>
    <cfRule type="expression" dxfId="2234" priority="168">
      <formula>BQ$99="pré"</formula>
    </cfRule>
  </conditionalFormatting>
  <conditionalFormatting sqref="BR99:BR149">
    <cfRule type="expression" dxfId="2233" priority="161">
      <formula>$BN$99="para"</formula>
    </cfRule>
    <cfRule type="expression" dxfId="2232" priority="162">
      <formula>BR$99="pré"</formula>
    </cfRule>
  </conditionalFormatting>
  <conditionalFormatting sqref="BS99:BS149">
    <cfRule type="expression" dxfId="2231" priority="159">
      <formula>BS$99="para"</formula>
    </cfRule>
    <cfRule type="expression" dxfId="2230" priority="160">
      <formula>BS$99="pré"</formula>
    </cfRule>
  </conditionalFormatting>
  <conditionalFormatting sqref="BT99:BT149">
    <cfRule type="expression" dxfId="2229" priority="157">
      <formula>BT$99="para"</formula>
    </cfRule>
    <cfRule type="expression" dxfId="2228" priority="158">
      <formula>BT$99="pré"</formula>
    </cfRule>
  </conditionalFormatting>
  <conditionalFormatting sqref="BU100:BU149">
    <cfRule type="expression" dxfId="2227" priority="155">
      <formula>BU$99="para"</formula>
    </cfRule>
    <cfRule type="expression" dxfId="2226" priority="156">
      <formula>BU$99="pré"</formula>
    </cfRule>
  </conditionalFormatting>
  <conditionalFormatting sqref="BV100:BV149">
    <cfRule type="expression" dxfId="2225" priority="139">
      <formula>BV$99="para"</formula>
    </cfRule>
    <cfRule type="expression" dxfId="2224" priority="140">
      <formula>BV$99="pré"</formula>
    </cfRule>
  </conditionalFormatting>
  <conditionalFormatting sqref="BW100:BW149">
    <cfRule type="expression" dxfId="2223" priority="137">
      <formula>BW$99="para"</formula>
    </cfRule>
    <cfRule type="expression" dxfId="2222" priority="138">
      <formula>BW$99="pré"</formula>
    </cfRule>
  </conditionalFormatting>
  <conditionalFormatting sqref="BX100:BX149">
    <cfRule type="expression" dxfId="2221" priority="135">
      <formula>BX$99="para"</formula>
    </cfRule>
    <cfRule type="expression" dxfId="2220" priority="136">
      <formula>BX$99="pré"</formula>
    </cfRule>
  </conditionalFormatting>
  <conditionalFormatting sqref="BY100:BY149">
    <cfRule type="expression" dxfId="2219" priority="133">
      <formula>BY$99="para"</formula>
    </cfRule>
    <cfRule type="expression" dxfId="2218" priority="134">
      <formula>BY$99="pré"</formula>
    </cfRule>
  </conditionalFormatting>
  <conditionalFormatting sqref="BZ100:BZ149">
    <cfRule type="expression" dxfId="2217" priority="131">
      <formula>$BN$99="para"</formula>
    </cfRule>
    <cfRule type="expression" dxfId="2216" priority="132">
      <formula>BZ$99="pré"</formula>
    </cfRule>
  </conditionalFormatting>
  <conditionalFormatting sqref="CA100:CA149">
    <cfRule type="expression" dxfId="2215" priority="129">
      <formula>CA$99="para"</formula>
    </cfRule>
    <cfRule type="expression" dxfId="2214" priority="130">
      <formula>CA$99="pré"</formula>
    </cfRule>
  </conditionalFormatting>
  <conditionalFormatting sqref="CB100:CB149">
    <cfRule type="expression" dxfId="2213" priority="127">
      <formula>CB$99="para"</formula>
    </cfRule>
    <cfRule type="expression" dxfId="2212" priority="128">
      <formula>CB$99="pré"</formula>
    </cfRule>
  </conditionalFormatting>
  <conditionalFormatting sqref="BN41:BN149 BN156:BP157">
    <cfRule type="expression" dxfId="2211" priority="175">
      <formula>BN$99="para"</formula>
    </cfRule>
  </conditionalFormatting>
  <conditionalFormatting sqref="BO99:BO149">
    <cfRule type="expression" dxfId="2210" priority="173">
      <formula>BO$99="para"</formula>
    </cfRule>
  </conditionalFormatting>
  <conditionalFormatting sqref="BP99:BP149">
    <cfRule type="expression" dxfId="2209" priority="171">
      <formula>BP$99="para"</formula>
    </cfRule>
  </conditionalFormatting>
  <conditionalFormatting sqref="BQ156:BQ157">
    <cfRule type="expression" dxfId="2208" priority="126">
      <formula>BQ$99="pré"</formula>
    </cfRule>
  </conditionalFormatting>
  <conditionalFormatting sqref="BQ156:BQ157">
    <cfRule type="expression" dxfId="2207" priority="125">
      <formula>BQ$99="para"</formula>
    </cfRule>
  </conditionalFormatting>
  <conditionalFormatting sqref="BR156:BR157">
    <cfRule type="expression" dxfId="2206" priority="124">
      <formula>BR$99="pré"</formula>
    </cfRule>
  </conditionalFormatting>
  <conditionalFormatting sqref="BR156:BR157">
    <cfRule type="expression" dxfId="2205" priority="123">
      <formula>BR$99="para"</formula>
    </cfRule>
  </conditionalFormatting>
  <conditionalFormatting sqref="BS156:BS157">
    <cfRule type="expression" dxfId="2204" priority="122">
      <formula>BS$99="pré"</formula>
    </cfRule>
  </conditionalFormatting>
  <conditionalFormatting sqref="BS156:BS157">
    <cfRule type="expression" dxfId="2203" priority="121">
      <formula>BS$99="para"</formula>
    </cfRule>
  </conditionalFormatting>
  <conditionalFormatting sqref="BT156:BT157">
    <cfRule type="expression" dxfId="2202" priority="120">
      <formula>BT$99="pré"</formula>
    </cfRule>
  </conditionalFormatting>
  <conditionalFormatting sqref="BT156:BT157">
    <cfRule type="expression" dxfId="2201" priority="119">
      <formula>BT$99="para"</formula>
    </cfRule>
  </conditionalFormatting>
  <conditionalFormatting sqref="BU156:BU157">
    <cfRule type="expression" dxfId="2200" priority="118">
      <formula>BU$99="pré"</formula>
    </cfRule>
  </conditionalFormatting>
  <conditionalFormatting sqref="BU156:BU157">
    <cfRule type="expression" dxfId="2199" priority="117">
      <formula>BU$99="para"</formula>
    </cfRule>
  </conditionalFormatting>
  <conditionalFormatting sqref="BV156:BV157">
    <cfRule type="expression" dxfId="2198" priority="116">
      <formula>BV$99="pré"</formula>
    </cfRule>
  </conditionalFormatting>
  <conditionalFormatting sqref="BV156:BV157">
    <cfRule type="expression" dxfId="2197" priority="115">
      <formula>BV$99="para"</formula>
    </cfRule>
  </conditionalFormatting>
  <conditionalFormatting sqref="BW156:BW157">
    <cfRule type="expression" dxfId="2196" priority="114">
      <formula>BW$99="pré"</formula>
    </cfRule>
  </conditionalFormatting>
  <conditionalFormatting sqref="BW156:BW157">
    <cfRule type="expression" dxfId="2195" priority="113">
      <formula>BW$99="para"</formula>
    </cfRule>
  </conditionalFormatting>
  <conditionalFormatting sqref="BX156:BX157">
    <cfRule type="expression" dxfId="2194" priority="112">
      <formula>BX$99="pré"</formula>
    </cfRule>
  </conditionalFormatting>
  <conditionalFormatting sqref="BX156:BX157">
    <cfRule type="expression" dxfId="2193" priority="111">
      <formula>BX$99="para"</formula>
    </cfRule>
  </conditionalFormatting>
  <conditionalFormatting sqref="BY156:BY157">
    <cfRule type="expression" dxfId="2192" priority="110">
      <formula>BY$99="pré"</formula>
    </cfRule>
  </conditionalFormatting>
  <conditionalFormatting sqref="BY156:BY157">
    <cfRule type="expression" dxfId="2191" priority="109">
      <formula>BY$99="para"</formula>
    </cfRule>
  </conditionalFormatting>
  <conditionalFormatting sqref="BZ156:BZ157">
    <cfRule type="expression" dxfId="2190" priority="108">
      <formula>BZ$99="pré"</formula>
    </cfRule>
  </conditionalFormatting>
  <conditionalFormatting sqref="BZ156:BZ157">
    <cfRule type="expression" dxfId="2189" priority="107">
      <formula>BZ$99="para"</formula>
    </cfRule>
  </conditionalFormatting>
  <conditionalFormatting sqref="CA156:CA157">
    <cfRule type="expression" dxfId="2188" priority="106">
      <formula>CA$99="pré"</formula>
    </cfRule>
  </conditionalFormatting>
  <conditionalFormatting sqref="CA156:CA157">
    <cfRule type="expression" dxfId="2187" priority="105">
      <formula>CA$99="para"</formula>
    </cfRule>
  </conditionalFormatting>
  <conditionalFormatting sqref="CB156:CB157">
    <cfRule type="expression" dxfId="2186" priority="104">
      <formula>CB$99="pré"</formula>
    </cfRule>
  </conditionalFormatting>
  <conditionalFormatting sqref="CB156:CB157">
    <cfRule type="expression" dxfId="2185" priority="103">
      <formula>CB$99="para"</formula>
    </cfRule>
  </conditionalFormatting>
  <conditionalFormatting sqref="BO41:BO91">
    <cfRule type="expression" dxfId="2184" priority="102">
      <formula>BO$99="pré"</formula>
    </cfRule>
  </conditionalFormatting>
  <conditionalFormatting sqref="BO41:BO91">
    <cfRule type="expression" dxfId="2183" priority="101">
      <formula>BO$99="para"</formula>
    </cfRule>
  </conditionalFormatting>
  <conditionalFormatting sqref="BP41:BP91">
    <cfRule type="expression" dxfId="2182" priority="100">
      <formula>BP$99="pré"</formula>
    </cfRule>
  </conditionalFormatting>
  <conditionalFormatting sqref="BP41:BP91">
    <cfRule type="expression" dxfId="2181" priority="99">
      <formula>BP$99="para"</formula>
    </cfRule>
  </conditionalFormatting>
  <conditionalFormatting sqref="BQ41:BQ91">
    <cfRule type="expression" dxfId="2180" priority="98">
      <formula>BQ$99="pré"</formula>
    </cfRule>
  </conditionalFormatting>
  <conditionalFormatting sqref="BQ41:BQ91">
    <cfRule type="expression" dxfId="2179" priority="97">
      <formula>BQ$99="para"</formula>
    </cfRule>
  </conditionalFormatting>
  <conditionalFormatting sqref="BR41:BR91">
    <cfRule type="expression" dxfId="2178" priority="96">
      <formula>BR$99="pré"</formula>
    </cfRule>
  </conditionalFormatting>
  <conditionalFormatting sqref="BR41:BR91">
    <cfRule type="expression" dxfId="2177" priority="95">
      <formula>BR$99="para"</formula>
    </cfRule>
  </conditionalFormatting>
  <conditionalFormatting sqref="BS41:BS91">
    <cfRule type="expression" dxfId="2176" priority="94">
      <formula>BS$99="pré"</formula>
    </cfRule>
  </conditionalFormatting>
  <conditionalFormatting sqref="BS41:BS91">
    <cfRule type="expression" dxfId="2175" priority="93">
      <formula>BS$99="para"</formula>
    </cfRule>
  </conditionalFormatting>
  <conditionalFormatting sqref="BT41:BT91">
    <cfRule type="expression" dxfId="2174" priority="92">
      <formula>BT$99="pré"</formula>
    </cfRule>
  </conditionalFormatting>
  <conditionalFormatting sqref="BT41:BT91">
    <cfRule type="expression" dxfId="2173" priority="91">
      <formula>BT$99="para"</formula>
    </cfRule>
  </conditionalFormatting>
  <conditionalFormatting sqref="BU41:BU91">
    <cfRule type="expression" dxfId="2172" priority="90">
      <formula>BU$99="pré"</formula>
    </cfRule>
  </conditionalFormatting>
  <conditionalFormatting sqref="BU41:BU91">
    <cfRule type="expression" dxfId="2171" priority="89">
      <formula>BU$99="para"</formula>
    </cfRule>
  </conditionalFormatting>
  <conditionalFormatting sqref="BV41:BV91">
    <cfRule type="expression" dxfId="2170" priority="88">
      <formula>BV$99="pré"</formula>
    </cfRule>
  </conditionalFormatting>
  <conditionalFormatting sqref="BV41:BV91">
    <cfRule type="expression" dxfId="2169" priority="87">
      <formula>BV$99="para"</formula>
    </cfRule>
  </conditionalFormatting>
  <conditionalFormatting sqref="BW41:BW91">
    <cfRule type="expression" dxfId="2168" priority="86">
      <formula>BW$99="pré"</formula>
    </cfRule>
  </conditionalFormatting>
  <conditionalFormatting sqref="BW41:BW91">
    <cfRule type="expression" dxfId="2167" priority="85">
      <formula>BW$99="para"</formula>
    </cfRule>
  </conditionalFormatting>
  <conditionalFormatting sqref="BX41:BX91">
    <cfRule type="expression" dxfId="2166" priority="84">
      <formula>BX$99="pré"</formula>
    </cfRule>
  </conditionalFormatting>
  <conditionalFormatting sqref="BX41:BX91">
    <cfRule type="expression" dxfId="2165" priority="83">
      <formula>BX$99="para"</formula>
    </cfRule>
  </conditionalFormatting>
  <conditionalFormatting sqref="BY41:BY91">
    <cfRule type="expression" dxfId="2164" priority="82">
      <formula>BY$99="pré"</formula>
    </cfRule>
  </conditionalFormatting>
  <conditionalFormatting sqref="BY41:BY91">
    <cfRule type="expression" dxfId="2163" priority="81">
      <formula>BY$99="para"</formula>
    </cfRule>
  </conditionalFormatting>
  <conditionalFormatting sqref="BZ41:BZ91">
    <cfRule type="expression" dxfId="2162" priority="80">
      <formula>BZ$99="pré"</formula>
    </cfRule>
  </conditionalFormatting>
  <conditionalFormatting sqref="BZ41:BZ91">
    <cfRule type="expression" dxfId="2161" priority="79">
      <formula>BZ$99="para"</formula>
    </cfRule>
  </conditionalFormatting>
  <conditionalFormatting sqref="CA41:CA91">
    <cfRule type="expression" dxfId="2160" priority="78">
      <formula>CA$99="pré"</formula>
    </cfRule>
  </conditionalFormatting>
  <conditionalFormatting sqref="CA41:CA91">
    <cfRule type="expression" dxfId="2159" priority="77">
      <formula>CA$99="para"</formula>
    </cfRule>
  </conditionalFormatting>
  <conditionalFormatting sqref="CB41:CB91">
    <cfRule type="expression" dxfId="2158" priority="76">
      <formula>CB$99="pré"</formula>
    </cfRule>
  </conditionalFormatting>
  <conditionalFormatting sqref="CB41:CB91">
    <cfRule type="expression" dxfId="2157" priority="75">
      <formula>CB$99="para"</formula>
    </cfRule>
  </conditionalFormatting>
  <dataValidations count="4">
    <dataValidation showInputMessage="1" showErrorMessage="1" sqref="CN12:CQ12 CL12 BM38 CR12:CT16 CR37:CT38 BM96 CR95:CT96 BM154 CR153:CT154" xr:uid="{00000000-0002-0000-1100-000000000000}"/>
    <dataValidation type="date" showInputMessage="1" showErrorMessage="1" sqref="CE12:CE16" xr:uid="{00000000-0002-0000-1100-000001000000}">
      <formula1>14611</formula1>
      <formula2>219512</formula2>
    </dataValidation>
    <dataValidation type="list" allowBlank="1" showInputMessage="1" showErrorMessage="1" sqref="CO61:CO91 CO119:CO149" xr:uid="{00000000-0002-0000-1100-000002000000}">
      <formula1>$CN$55:$CN$57</formula1>
    </dataValidation>
    <dataValidation type="decimal" allowBlank="1" showInputMessage="1" showErrorMessage="1" sqref="BM42:BM91" xr:uid="{00000000-0002-0000-1100-000003000000}">
      <formula1>0</formula1>
      <formula2>1</formula2>
    </dataValidation>
  </dataValidations>
  <pageMargins left="0.39370078740157483" right="0.39370078740157483" top="0.39370078740157483" bottom="0.70866141732283461" header="0.31496062992125984" footer="0.31496062992125984"/>
  <pageSetup paperSize="9" scale="57" fitToHeight="0" orientation="landscape" r:id="rId1"/>
  <headerFooter>
    <oddFooter>&amp;L&amp;A&amp;CPage &amp;P de &amp;N&amp;R&amp;F</oddFooter>
  </headerFooter>
  <rowBreaks count="3" manualBreakCount="3">
    <brk id="36" min="61" max="75" man="1"/>
    <brk id="94" min="61" max="75" man="1"/>
    <brk id="152" min="61" max="75" man="1"/>
  </rowBreaks>
  <ignoredErrors>
    <ignoredError sqref="CB25"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32" id="{A1629B77-34A5-4F39-8928-B956BE317868}">
            <xm:f>Recap!$D22="APE"</xm:f>
            <x14:dxf>
              <fill>
                <patternFill>
                  <bgColor theme="9" tint="0.39994506668294322"/>
                </patternFill>
              </fill>
            </x14:dxf>
          </x14:cfRule>
          <x14:cfRule type="expression" priority="233" id="{A4A1E36A-3DF5-492A-AC4E-DDA025F4A737}">
            <xm:f>Recap!$D22="ASE"</xm:f>
            <x14:dxf>
              <fill>
                <patternFill>
                  <bgColor theme="5" tint="0.59996337778862885"/>
                </patternFill>
              </fill>
            </x14:dxf>
          </x14:cfRule>
          <x14:cfRule type="expression" priority="234" id="{AC50F825-E275-43FF-8F7E-9BB984190A7F}">
            <xm:f>Recap!$D22="EDE"</xm:f>
            <x14:dxf>
              <fill>
                <patternFill>
                  <bgColor theme="5" tint="0.39994506668294322"/>
                </patternFill>
              </fill>
            </x14:dxf>
          </x14:cfRule>
          <xm:sqref>CD22:CD29</xm:sqref>
        </x14:conditionalFormatting>
        <x14:conditionalFormatting xmlns:xm="http://schemas.microsoft.com/office/excel/2006/main">
          <x14:cfRule type="cellIs" priority="227" operator="equal" id="{504AA696-9FC7-49D5-8778-92FF2145C0D3}">
            <xm:f>Donnees!$C$6</xm:f>
            <x14:dxf>
              <font>
                <color rgb="FF9C6500"/>
              </font>
              <fill>
                <patternFill>
                  <bgColor rgb="FFFFEB9C"/>
                </patternFill>
              </fill>
            </x14:dxf>
          </x14:cfRule>
          <xm:sqref>CE42:CE92</xm:sqref>
        </x14:conditionalFormatting>
        <x14:conditionalFormatting xmlns:xm="http://schemas.microsoft.com/office/excel/2006/main">
          <x14:cfRule type="cellIs" priority="228" operator="equal" id="{65F6B43C-A6AD-4F65-9463-39B20E152FB2}">
            <xm:f>Donnees!$C$5</xm:f>
            <x14:dxf>
              <font>
                <color rgb="FF9C0006"/>
              </font>
              <fill>
                <patternFill>
                  <bgColor rgb="FFFFC7CE"/>
                </patternFill>
              </fill>
            </x14:dxf>
          </x14:cfRule>
          <xm:sqref>CE157 CE100:CE149 CE42:CE92</xm:sqref>
        </x14:conditionalFormatting>
        <x14:conditionalFormatting xmlns:xm="http://schemas.microsoft.com/office/excel/2006/main">
          <x14:cfRule type="cellIs" priority="221" operator="equal" id="{FF033A0D-31E9-4401-98FE-823EC2D64871}">
            <xm:f>Donnees!$C$6</xm:f>
            <x14:dxf>
              <font>
                <color rgb="FF9C6500"/>
              </font>
              <fill>
                <patternFill>
                  <bgColor rgb="FFFFEB9C"/>
                </patternFill>
              </fill>
            </x14:dxf>
          </x14:cfRule>
          <xm:sqref>CE150</xm:sqref>
        </x14:conditionalFormatting>
        <x14:conditionalFormatting xmlns:xm="http://schemas.microsoft.com/office/excel/2006/main">
          <x14:cfRule type="cellIs" priority="222" operator="equal" id="{63EC4541-2B57-483E-9F01-B490AF42736E}">
            <xm:f>Donnees!$C$5</xm:f>
            <x14:dxf>
              <font>
                <color rgb="FF9C0006"/>
              </font>
              <fill>
                <patternFill>
                  <bgColor rgb="FFFFC7CE"/>
                </patternFill>
              </fill>
            </x14:dxf>
          </x14:cfRule>
          <x14:cfRule type="cellIs" priority="223" operator="equal" id="{CB22E7B9-DA80-4854-8A58-B8BB30CC72E5}">
            <xm:f>Donnees!$C$4</xm:f>
            <x14:dxf>
              <font>
                <color rgb="FF006100"/>
              </font>
              <fill>
                <patternFill>
                  <bgColor rgb="FFC6EFCE"/>
                </patternFill>
              </fill>
            </x14:dxf>
          </x14:cfRule>
          <xm:sqref>CE150</xm:sqref>
        </x14:conditionalFormatting>
        <x14:conditionalFormatting xmlns:xm="http://schemas.microsoft.com/office/excel/2006/main">
          <x14:cfRule type="cellIs" priority="194" operator="equal" id="{E9DB8718-5FAC-47D9-94AA-BB7B0E5E07DB}">
            <xm:f>Donnees!$C$5</xm:f>
            <x14:dxf>
              <font>
                <color rgb="FF9C0006"/>
              </font>
              <fill>
                <patternFill>
                  <bgColor rgb="FFFFC7CE"/>
                </patternFill>
              </fill>
            </x14:dxf>
          </x14:cfRule>
          <x14:cfRule type="cellIs" priority="195" operator="equal" id="{6233A821-0D9A-4EA9-BCBA-268927DA7FDE}">
            <xm:f>Donnees!$C$4</xm:f>
            <x14:dxf>
              <font>
                <color rgb="FF006100"/>
              </font>
              <fill>
                <patternFill>
                  <bgColor rgb="FFC6EFCE"/>
                </patternFill>
              </fill>
            </x14:dxf>
          </x14:cfRule>
          <xm:sqref>CE140:CE144</xm:sqref>
        </x14:conditionalFormatting>
        <x14:conditionalFormatting xmlns:xm="http://schemas.microsoft.com/office/excel/2006/main">
          <x14:cfRule type="cellIs" priority="187" operator="equal" id="{2F6E42CC-E50E-492F-826E-7235B39F6707}">
            <xm:f>Donnees!$C$5</xm:f>
            <x14:dxf>
              <font>
                <color rgb="FF9C0006"/>
              </font>
              <fill>
                <patternFill>
                  <bgColor rgb="FFFFC7CE"/>
                </patternFill>
              </fill>
            </x14:dxf>
          </x14:cfRule>
          <x14:cfRule type="cellIs" priority="188" operator="equal" id="{C1A40F9B-0E6E-4D23-8FD7-C1F059D66C49}">
            <xm:f>Donnees!$C$4</xm:f>
            <x14:dxf>
              <font>
                <color rgb="FF006100"/>
              </font>
              <fill>
                <patternFill>
                  <bgColor rgb="FFC6EFCE"/>
                </patternFill>
              </fill>
            </x14:dxf>
          </x14:cfRule>
          <xm:sqref>CE100:CE149</xm:sqref>
        </x14:conditionalFormatting>
        <x14:conditionalFormatting xmlns:xm="http://schemas.microsoft.com/office/excel/2006/main">
          <x14:cfRule type="expression" priority="186" id="{EBA2FC5C-99C6-41BF-B131-3F72D78855F5}">
            <xm:f>CE100=Donnees!$C$6</xm:f>
            <x14:dxf>
              <font>
                <color theme="9" tint="-0.499984740745262"/>
              </font>
              <fill>
                <patternFill>
                  <bgColor rgb="FFFFEB9C"/>
                </patternFill>
              </fill>
            </x14:dxf>
          </x14:cfRule>
          <xm:sqref>CE100:CE149</xm:sqref>
        </x14:conditionalFormatting>
        <x14:conditionalFormatting xmlns:xm="http://schemas.microsoft.com/office/excel/2006/main">
          <x14:cfRule type="cellIs" priority="229" operator="equal" id="{E54193F6-2432-4CF7-94FF-41F7AFE4B831}">
            <xm:f>Donnees!$C$4</xm:f>
            <x14:dxf>
              <font>
                <color rgb="FF006100"/>
              </font>
              <fill>
                <patternFill>
                  <bgColor rgb="FFC6EFCE"/>
                </patternFill>
              </fill>
            </x14:dxf>
          </x14:cfRule>
          <xm:sqref>CE157 CE100:CE149 CE42:CE92</xm:sqref>
        </x14:conditionalFormatting>
        <x14:conditionalFormatting xmlns:xm="http://schemas.microsoft.com/office/excel/2006/main">
          <x14:cfRule type="expression" priority="6171" id="{A1629B77-34A5-4F39-8928-B956BE317868}">
            <xm:f>Recap!$D27="APE"</xm:f>
            <x14:dxf>
              <fill>
                <patternFill>
                  <bgColor theme="9" tint="0.39994506668294322"/>
                </patternFill>
              </fill>
            </x14:dxf>
          </x14:cfRule>
          <x14:cfRule type="expression" priority="6172" id="{A4A1E36A-3DF5-492A-AC4E-DDA025F4A737}">
            <xm:f>Recap!$D27="ASE"</xm:f>
            <x14:dxf>
              <fill>
                <patternFill>
                  <bgColor theme="5" tint="0.59996337778862885"/>
                </patternFill>
              </fill>
            </x14:dxf>
          </x14:cfRule>
          <x14:cfRule type="expression" priority="6173" id="{AC50F825-E275-43FF-8F7E-9BB984190A7F}">
            <xm:f>Recap!$D27="EDE"</xm:f>
            <x14:dxf>
              <fill>
                <patternFill>
                  <bgColor theme="5" tint="0.39994506668294322"/>
                </patternFill>
              </fill>
            </x14:dxf>
          </x14:cfRule>
          <xm:sqref>CD35</xm:sqref>
        </x14:conditionalFormatting>
        <x14:conditionalFormatting xmlns:xm="http://schemas.microsoft.com/office/excel/2006/main">
          <x14:cfRule type="expression" priority="6185" id="{A1629B77-34A5-4F39-8928-B956BE317868}">
            <xm:f>Recap!$D27="APE"</xm:f>
            <x14:dxf>
              <fill>
                <patternFill>
                  <bgColor theme="9" tint="0.39994506668294322"/>
                </patternFill>
              </fill>
            </x14:dxf>
          </x14:cfRule>
          <x14:cfRule type="expression" priority="6186" id="{A4A1E36A-3DF5-492A-AC4E-DDA025F4A737}">
            <xm:f>Recap!$D27="ASE"</xm:f>
            <x14:dxf>
              <fill>
                <patternFill>
                  <bgColor theme="5" tint="0.59996337778862885"/>
                </patternFill>
              </fill>
            </x14:dxf>
          </x14:cfRule>
          <x14:cfRule type="expression" priority="6187" id="{AC50F825-E275-43FF-8F7E-9BB984190A7F}">
            <xm:f>Recap!$D27="EDE"</xm:f>
            <x14:dxf>
              <fill>
                <patternFill>
                  <bgColor theme="5" tint="0.39994506668294322"/>
                </patternFill>
              </fill>
            </x14:dxf>
          </x14:cfRule>
          <xm:sqref>CD34</xm:sqref>
        </x14:conditionalFormatting>
        <x14:conditionalFormatting xmlns:xm="http://schemas.microsoft.com/office/excel/2006/main">
          <x14:cfRule type="expression" priority="6199" id="{A1629B77-34A5-4F39-8928-B956BE317868}">
            <xm:f>Recap!$D27="APE"</xm:f>
            <x14:dxf>
              <fill>
                <patternFill>
                  <bgColor theme="9" tint="0.39994506668294322"/>
                </patternFill>
              </fill>
            </x14:dxf>
          </x14:cfRule>
          <x14:cfRule type="expression" priority="6200" id="{A4A1E36A-3DF5-492A-AC4E-DDA025F4A737}">
            <xm:f>Recap!$D27="ASE"</xm:f>
            <x14:dxf>
              <fill>
                <patternFill>
                  <bgColor theme="5" tint="0.59996337778862885"/>
                </patternFill>
              </fill>
            </x14:dxf>
          </x14:cfRule>
          <x14:cfRule type="expression" priority="6201" id="{AC50F825-E275-43FF-8F7E-9BB984190A7F}">
            <xm:f>Recap!$D27="EDE"</xm:f>
            <x14:dxf>
              <fill>
                <patternFill>
                  <bgColor theme="5" tint="0.39994506668294322"/>
                </patternFill>
              </fill>
            </x14:dxf>
          </x14:cfRule>
          <xm:sqref>CD33</xm:sqref>
        </x14:conditionalFormatting>
        <x14:conditionalFormatting xmlns:xm="http://schemas.microsoft.com/office/excel/2006/main">
          <x14:cfRule type="expression" priority="6213" id="{A1629B77-34A5-4F39-8928-B956BE317868}">
            <xm:f>Recap!$D29="APE"</xm:f>
            <x14:dxf>
              <fill>
                <patternFill>
                  <bgColor theme="9" tint="0.39994506668294322"/>
                </patternFill>
              </fill>
            </x14:dxf>
          </x14:cfRule>
          <x14:cfRule type="expression" priority="6214" id="{A4A1E36A-3DF5-492A-AC4E-DDA025F4A737}">
            <xm:f>Recap!$D29="ASE"</xm:f>
            <x14:dxf>
              <fill>
                <patternFill>
                  <bgColor theme="5" tint="0.59996337778862885"/>
                </patternFill>
              </fill>
            </x14:dxf>
          </x14:cfRule>
          <x14:cfRule type="expression" priority="6215" id="{AC50F825-E275-43FF-8F7E-9BB984190A7F}">
            <xm:f>Recap!$D29="EDE"</xm:f>
            <x14:dxf>
              <fill>
                <patternFill>
                  <bgColor theme="5" tint="0.39994506668294322"/>
                </patternFill>
              </fill>
            </x14:dxf>
          </x14:cfRule>
          <xm:sqref>CD32</xm:sqref>
        </x14:conditionalFormatting>
        <x14:conditionalFormatting xmlns:xm="http://schemas.microsoft.com/office/excel/2006/main">
          <x14:cfRule type="expression" priority="6227" id="{A1629B77-34A5-4F39-8928-B956BE317868}">
            <xm:f>Recap!$D29="APE"</xm:f>
            <x14:dxf>
              <fill>
                <patternFill>
                  <bgColor theme="9" tint="0.39994506668294322"/>
                </patternFill>
              </fill>
            </x14:dxf>
          </x14:cfRule>
          <x14:cfRule type="expression" priority="6228" id="{A4A1E36A-3DF5-492A-AC4E-DDA025F4A737}">
            <xm:f>Recap!$D29="ASE"</xm:f>
            <x14:dxf>
              <fill>
                <patternFill>
                  <bgColor theme="5" tint="0.59996337778862885"/>
                </patternFill>
              </fill>
            </x14:dxf>
          </x14:cfRule>
          <x14:cfRule type="expression" priority="6229" id="{AC50F825-E275-43FF-8F7E-9BB984190A7F}">
            <xm:f>Recap!$D29="EDE"</xm:f>
            <x14:dxf>
              <fill>
                <patternFill>
                  <bgColor theme="5" tint="0.39994506668294322"/>
                </patternFill>
              </fill>
            </x14:dxf>
          </x14:cfRule>
          <xm:sqref>CD31</xm:sqref>
        </x14:conditionalFormatting>
        <x14:conditionalFormatting xmlns:xm="http://schemas.microsoft.com/office/excel/2006/main">
          <x14:cfRule type="expression" priority="6241" id="{A1629B77-34A5-4F39-8928-B956BE317868}">
            <xm:f>Recap!$D29="APE"</xm:f>
            <x14:dxf>
              <fill>
                <patternFill>
                  <bgColor theme="9" tint="0.39994506668294322"/>
                </patternFill>
              </fill>
            </x14:dxf>
          </x14:cfRule>
          <x14:cfRule type="expression" priority="6242" id="{A4A1E36A-3DF5-492A-AC4E-DDA025F4A737}">
            <xm:f>Recap!$D29="ASE"</xm:f>
            <x14:dxf>
              <fill>
                <patternFill>
                  <bgColor theme="5" tint="0.59996337778862885"/>
                </patternFill>
              </fill>
            </x14:dxf>
          </x14:cfRule>
          <x14:cfRule type="expression" priority="6243" id="{AC50F825-E275-43FF-8F7E-9BB984190A7F}">
            <xm:f>Recap!$D29="EDE"</xm:f>
            <x14:dxf>
              <fill>
                <patternFill>
                  <bgColor theme="5" tint="0.39994506668294322"/>
                </patternFill>
              </fill>
            </x14:dxf>
          </x14:cfRule>
          <xm:sqref>CD30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9">
    <tabColor theme="7" tint="0.79998168889431442"/>
    <pageSetUpPr fitToPage="1"/>
  </sheetPr>
  <dimension ref="A2:BT44"/>
  <sheetViews>
    <sheetView showGridLines="0" showZeros="0" zoomScaleNormal="100" zoomScaleSheetLayoutView="100" zoomScalePageLayoutView="70" workbookViewId="0">
      <selection activeCell="D12" sqref="D12:E12"/>
    </sheetView>
  </sheetViews>
  <sheetFormatPr baseColWidth="10" defaultColWidth="11.42578125" defaultRowHeight="12.75" x14ac:dyDescent="0.2"/>
  <cols>
    <col min="1" max="1" width="3.7109375" style="565" customWidth="1"/>
    <col min="2" max="2" width="8.7109375" style="562" customWidth="1"/>
    <col min="3" max="3" width="27" style="565" customWidth="1"/>
    <col min="4" max="4" width="13.42578125" style="565" customWidth="1"/>
    <col min="5" max="5" width="12.7109375" style="565" customWidth="1"/>
    <col min="6" max="9" width="9" style="565" customWidth="1"/>
    <col min="10" max="13" width="17.28515625" style="565" customWidth="1"/>
    <col min="14" max="14" width="4.85546875" style="561" customWidth="1"/>
    <col min="15" max="15" width="92.85546875" style="107" customWidth="1"/>
    <col min="16" max="16" width="23.140625" style="565" customWidth="1"/>
    <col min="17" max="17" width="15.7109375" style="565" customWidth="1"/>
    <col min="18" max="16384" width="11.42578125" style="565"/>
  </cols>
  <sheetData>
    <row r="2" spans="1:72" ht="15" customHeight="1" x14ac:dyDescent="0.35">
      <c r="A2" s="561"/>
      <c r="B2" s="413"/>
      <c r="C2" s="1307"/>
      <c r="D2" s="1307"/>
      <c r="E2" s="414"/>
      <c r="F2" s="415"/>
      <c r="G2" s="416"/>
      <c r="H2" s="416"/>
      <c r="I2" s="416"/>
      <c r="J2" s="416"/>
      <c r="K2" s="416"/>
      <c r="L2" s="416"/>
      <c r="M2" s="416"/>
      <c r="N2" s="283"/>
      <c r="O2" s="1376" t="s">
        <v>212</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11"/>
      <c r="AZ2" s="97"/>
      <c r="BA2" s="97"/>
      <c r="BB2" s="97"/>
      <c r="BC2" s="97"/>
      <c r="BD2" s="97"/>
      <c r="BE2" s="97"/>
      <c r="BF2" s="97"/>
      <c r="BG2" s="21"/>
      <c r="BH2" s="21"/>
      <c r="BI2" s="21"/>
      <c r="BJ2" s="21"/>
      <c r="BK2" s="21"/>
      <c r="BL2" s="21"/>
      <c r="BM2" s="21"/>
      <c r="BN2" s="21"/>
      <c r="BO2" s="21"/>
      <c r="BP2" s="21"/>
      <c r="BQ2" s="17"/>
      <c r="BR2" s="23"/>
      <c r="BS2" s="23"/>
      <c r="BT2" s="24"/>
    </row>
    <row r="3" spans="1:72" ht="15" customHeight="1" x14ac:dyDescent="0.25">
      <c r="A3" s="561"/>
      <c r="B3" s="413"/>
      <c r="C3" s="1310" t="s">
        <v>161</v>
      </c>
      <c r="D3" s="1310"/>
      <c r="E3" s="417"/>
      <c r="F3" s="415"/>
      <c r="G3" s="416"/>
      <c r="H3" s="416"/>
      <c r="I3" s="416"/>
      <c r="J3" s="416"/>
      <c r="K3" s="416"/>
      <c r="L3" s="1378" t="s">
        <v>117</v>
      </c>
      <c r="M3" s="1378"/>
      <c r="N3" s="555"/>
      <c r="O3" s="1377"/>
      <c r="R3" s="97"/>
      <c r="S3" s="97"/>
      <c r="T3" s="97"/>
      <c r="U3" s="97"/>
      <c r="V3" s="97"/>
      <c r="W3" s="97"/>
      <c r="X3" s="97"/>
      <c r="Y3" s="97"/>
      <c r="Z3" s="97"/>
      <c r="AA3" s="97"/>
      <c r="AB3" s="97"/>
      <c r="AC3" s="97"/>
      <c r="AD3" s="97"/>
      <c r="AE3" s="97"/>
      <c r="AF3" s="97"/>
      <c r="AG3" s="97"/>
      <c r="AH3" s="97"/>
      <c r="AI3" s="97"/>
      <c r="AJ3" s="97"/>
      <c r="AK3" s="97"/>
      <c r="AL3" s="11"/>
      <c r="AM3" s="11"/>
      <c r="AN3" s="11"/>
      <c r="AO3" s="11"/>
      <c r="AP3" s="11"/>
      <c r="AQ3" s="11"/>
      <c r="AR3" s="97"/>
      <c r="AS3" s="97"/>
      <c r="AT3" s="97"/>
      <c r="AU3" s="97"/>
      <c r="AV3" s="97"/>
      <c r="AW3" s="97"/>
      <c r="AX3" s="97"/>
      <c r="AY3" s="97"/>
      <c r="AZ3" s="97"/>
      <c r="BA3" s="97"/>
      <c r="BB3" s="97"/>
      <c r="BC3" s="97"/>
      <c r="BD3" s="97"/>
      <c r="BE3" s="97"/>
      <c r="BF3" s="97"/>
      <c r="BG3" s="21"/>
      <c r="BH3" s="21"/>
      <c r="BI3" s="21"/>
      <c r="BJ3" s="21"/>
      <c r="BK3" s="21"/>
      <c r="BL3" s="21"/>
      <c r="BM3" s="21"/>
      <c r="BN3" s="21"/>
      <c r="BO3" s="21"/>
      <c r="BP3" s="21"/>
      <c r="BQ3" s="17"/>
      <c r="BR3" s="23"/>
      <c r="BS3" s="23"/>
      <c r="BT3" s="23"/>
    </row>
    <row r="4" spans="1:72" ht="15" customHeight="1" x14ac:dyDescent="0.25">
      <c r="A4" s="561"/>
      <c r="B4" s="413"/>
      <c r="C4" s="1310" t="s">
        <v>132</v>
      </c>
      <c r="D4" s="1310"/>
      <c r="E4" s="417"/>
      <c r="F4" s="415"/>
      <c r="G4" s="416"/>
      <c r="H4" s="416"/>
      <c r="I4" s="416"/>
      <c r="J4" s="416"/>
      <c r="K4" s="416"/>
      <c r="L4" s="1378"/>
      <c r="M4" s="1378"/>
      <c r="N4" s="283"/>
      <c r="O4" s="1377"/>
      <c r="R4" s="97"/>
      <c r="S4" s="97"/>
      <c r="T4" s="97"/>
      <c r="U4" s="97"/>
      <c r="V4" s="97"/>
      <c r="W4" s="97"/>
      <c r="X4" s="97"/>
      <c r="Y4" s="97"/>
      <c r="Z4" s="97"/>
      <c r="AA4" s="97"/>
      <c r="AB4" s="97"/>
      <c r="AC4" s="97"/>
      <c r="AD4" s="97"/>
      <c r="AE4" s="97"/>
      <c r="AF4" s="97"/>
      <c r="AG4" s="97"/>
      <c r="AH4" s="97"/>
      <c r="AI4" s="97"/>
      <c r="AJ4" s="97"/>
      <c r="AK4" s="97"/>
      <c r="AL4" s="11"/>
      <c r="AM4" s="11"/>
      <c r="AN4" s="11"/>
      <c r="AO4" s="11"/>
      <c r="AP4" s="11"/>
      <c r="AQ4" s="11"/>
      <c r="AR4" s="97"/>
      <c r="AS4" s="97"/>
      <c r="AT4" s="97"/>
      <c r="AU4" s="97"/>
      <c r="AV4" s="97"/>
      <c r="AW4" s="97"/>
      <c r="AX4" s="97"/>
      <c r="AY4" s="97"/>
      <c r="AZ4" s="97"/>
      <c r="BA4" s="97"/>
      <c r="BB4" s="97"/>
      <c r="BC4" s="97"/>
      <c r="BD4" s="97"/>
      <c r="BE4" s="97"/>
      <c r="BF4" s="97"/>
      <c r="BG4" s="21"/>
      <c r="BH4" s="21"/>
      <c r="BI4" s="21"/>
      <c r="BJ4" s="21"/>
      <c r="BK4" s="21"/>
      <c r="BL4" s="21"/>
      <c r="BM4" s="21"/>
      <c r="BN4" s="21"/>
      <c r="BO4" s="21"/>
      <c r="BP4" s="21"/>
      <c r="BQ4" s="17"/>
      <c r="BR4" s="23"/>
      <c r="BS4" s="23"/>
      <c r="BT4" s="23"/>
    </row>
    <row r="5" spans="1:72" ht="15" customHeight="1" x14ac:dyDescent="0.35">
      <c r="A5" s="561"/>
      <c r="B5" s="413"/>
      <c r="C5" s="1310"/>
      <c r="D5" s="1310"/>
      <c r="E5" s="414"/>
      <c r="F5" s="415"/>
      <c r="G5" s="416"/>
      <c r="H5" s="416"/>
      <c r="I5" s="416"/>
      <c r="J5" s="416"/>
      <c r="K5" s="416"/>
      <c r="L5" s="416"/>
      <c r="M5" s="416"/>
      <c r="N5" s="283"/>
      <c r="O5" s="1377"/>
      <c r="R5" s="97"/>
      <c r="S5" s="97"/>
      <c r="T5" s="97"/>
      <c r="U5" s="97"/>
      <c r="V5" s="97"/>
      <c r="W5" s="97"/>
      <c r="X5" s="97"/>
      <c r="Y5" s="97"/>
      <c r="Z5" s="97"/>
      <c r="AA5" s="97"/>
      <c r="AB5" s="97"/>
      <c r="AC5" s="97"/>
      <c r="AD5" s="97"/>
      <c r="AE5" s="97"/>
      <c r="AF5" s="97"/>
      <c r="AG5" s="97"/>
      <c r="AH5" s="97"/>
      <c r="AI5" s="97"/>
      <c r="AJ5" s="97"/>
      <c r="AK5" s="97"/>
      <c r="AL5" s="11"/>
      <c r="AM5" s="11"/>
      <c r="AN5" s="98"/>
      <c r="AO5" s="11"/>
      <c r="AP5" s="11"/>
      <c r="AQ5" s="11"/>
      <c r="AR5" s="97"/>
      <c r="AS5" s="97"/>
      <c r="AT5" s="97"/>
      <c r="AU5" s="97"/>
      <c r="AV5" s="97"/>
      <c r="AW5" s="97"/>
      <c r="AX5" s="97"/>
      <c r="AY5" s="97"/>
      <c r="AZ5" s="97"/>
      <c r="BA5" s="97"/>
      <c r="BB5" s="97"/>
      <c r="BC5" s="97"/>
      <c r="BD5" s="97"/>
      <c r="BE5" s="97"/>
      <c r="BF5" s="97"/>
      <c r="BG5" s="21"/>
      <c r="BH5" s="21"/>
      <c r="BI5" s="21"/>
      <c r="BJ5" s="21"/>
      <c r="BK5" s="21"/>
      <c r="BL5" s="21"/>
      <c r="BM5" s="99"/>
      <c r="BN5" s="99"/>
      <c r="BO5" s="99"/>
      <c r="BP5" s="99"/>
      <c r="BQ5" s="17"/>
      <c r="BR5" s="23"/>
      <c r="BS5" s="23"/>
      <c r="BT5" s="24"/>
    </row>
    <row r="6" spans="1:72" ht="15" customHeight="1" x14ac:dyDescent="0.25">
      <c r="A6" s="561"/>
      <c r="B6" s="413"/>
      <c r="C6" s="1311" t="s">
        <v>133</v>
      </c>
      <c r="D6" s="1311"/>
      <c r="E6" s="414"/>
      <c r="F6" s="419"/>
      <c r="G6" s="420"/>
      <c r="H6" s="420"/>
      <c r="I6" s="420"/>
      <c r="J6" s="420"/>
      <c r="K6" s="420"/>
      <c r="L6" s="420"/>
      <c r="M6" s="420"/>
      <c r="N6" s="288"/>
      <c r="O6" s="1377"/>
      <c r="R6" s="100"/>
      <c r="S6" s="100"/>
      <c r="T6" s="100"/>
      <c r="U6" s="100"/>
      <c r="V6" s="100"/>
      <c r="W6" s="100"/>
      <c r="X6" s="100"/>
      <c r="Y6" s="100"/>
      <c r="Z6" s="100"/>
      <c r="AA6" s="100"/>
      <c r="AB6" s="100"/>
      <c r="AC6" s="100"/>
      <c r="AD6" s="100"/>
      <c r="AE6" s="100"/>
      <c r="AF6" s="11"/>
      <c r="AG6" s="11"/>
      <c r="AH6" s="11"/>
      <c r="AI6" s="11"/>
      <c r="AJ6" s="11"/>
      <c r="AK6" s="11"/>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7"/>
      <c r="BR6" s="11"/>
      <c r="BS6" s="11"/>
      <c r="BT6" s="11"/>
    </row>
    <row r="7" spans="1:72" ht="15" customHeight="1" x14ac:dyDescent="0.25">
      <c r="A7" s="561"/>
      <c r="B7" s="413"/>
      <c r="C7" s="636" t="s">
        <v>134</v>
      </c>
      <c r="D7" s="634"/>
      <c r="E7" s="421"/>
      <c r="F7" s="422"/>
      <c r="G7" s="422"/>
      <c r="H7" s="422"/>
      <c r="I7" s="422"/>
      <c r="J7" s="422"/>
      <c r="K7" s="422"/>
      <c r="L7" s="422"/>
      <c r="M7" s="422"/>
      <c r="N7" s="290"/>
      <c r="O7" s="1377"/>
      <c r="R7" s="22"/>
      <c r="S7" s="22"/>
      <c r="T7" s="22"/>
      <c r="U7" s="22"/>
      <c r="V7" s="22"/>
      <c r="W7" s="22"/>
      <c r="X7" s="22"/>
      <c r="Y7" s="22"/>
      <c r="Z7" s="22"/>
      <c r="AA7" s="22"/>
      <c r="AB7" s="22"/>
      <c r="AC7" s="22"/>
      <c r="AD7" s="22"/>
      <c r="AE7" s="22"/>
      <c r="AF7" s="11"/>
      <c r="AG7" s="11"/>
      <c r="AH7" s="11"/>
      <c r="AI7" s="11"/>
      <c r="AJ7" s="11"/>
      <c r="AK7" s="11"/>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17"/>
      <c r="BR7" s="11"/>
      <c r="BS7" s="11"/>
      <c r="BT7" s="11"/>
    </row>
    <row r="8" spans="1:72" ht="15" customHeight="1" thickBot="1" x14ac:dyDescent="0.3">
      <c r="A8" s="104"/>
      <c r="B8" s="423"/>
      <c r="C8" s="424"/>
      <c r="D8" s="425"/>
      <c r="E8" s="425"/>
      <c r="F8" s="426"/>
      <c r="G8" s="427"/>
      <c r="H8" s="427"/>
      <c r="I8" s="427"/>
      <c r="J8" s="427"/>
      <c r="K8" s="427"/>
      <c r="L8" s="427"/>
      <c r="M8" s="427"/>
      <c r="N8" s="22"/>
      <c r="O8" s="1377"/>
      <c r="R8" s="22"/>
      <c r="S8" s="22"/>
      <c r="T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17"/>
      <c r="BR8" s="11"/>
      <c r="BS8" s="11"/>
      <c r="BT8" s="11"/>
    </row>
    <row r="9" spans="1:72" s="561" customFormat="1" ht="18" customHeight="1" x14ac:dyDescent="0.25">
      <c r="B9" s="101"/>
      <c r="C9" s="20"/>
      <c r="D9" s="102"/>
      <c r="E9" s="102"/>
      <c r="F9" s="22"/>
      <c r="G9" s="103"/>
      <c r="H9" s="103"/>
      <c r="I9" s="103"/>
      <c r="J9" s="103"/>
      <c r="K9" s="103"/>
      <c r="L9" s="103"/>
      <c r="M9" s="103"/>
      <c r="N9" s="22"/>
      <c r="O9" s="466"/>
      <c r="P9" s="22"/>
      <c r="Q9" s="22"/>
      <c r="R9" s="22"/>
      <c r="S9" s="22"/>
      <c r="T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17"/>
      <c r="BR9" s="11"/>
      <c r="BS9" s="11"/>
      <c r="BT9" s="11"/>
    </row>
    <row r="10" spans="1:72" ht="27.75" customHeight="1" x14ac:dyDescent="0.2">
      <c r="B10" s="428"/>
      <c r="C10" s="429"/>
      <c r="D10" s="429"/>
      <c r="E10" s="429"/>
      <c r="F10" s="429"/>
      <c r="G10" s="430"/>
      <c r="H10" s="429"/>
      <c r="I10" s="430" t="s">
        <v>162</v>
      </c>
      <c r="J10" s="429"/>
      <c r="K10" s="430"/>
      <c r="L10" s="429"/>
      <c r="M10" s="429"/>
      <c r="N10" s="11"/>
      <c r="R10" s="104"/>
      <c r="S10" s="104"/>
      <c r="T10" s="104"/>
      <c r="V10" s="104"/>
      <c r="W10" s="104"/>
      <c r="X10" s="104"/>
      <c r="Y10" s="104"/>
      <c r="Z10" s="104"/>
    </row>
    <row r="11" spans="1:72" ht="17.25" customHeight="1" x14ac:dyDescent="0.2">
      <c r="B11" s="69"/>
      <c r="R11" s="104"/>
      <c r="S11" s="104"/>
      <c r="T11" s="104"/>
      <c r="V11" s="104"/>
      <c r="W11" s="104"/>
      <c r="X11" s="104"/>
      <c r="Y11" s="104"/>
      <c r="Z11" s="104"/>
    </row>
    <row r="12" spans="1:72" ht="30" customHeight="1" x14ac:dyDescent="0.2">
      <c r="C12" s="619" t="s">
        <v>23</v>
      </c>
      <c r="D12" s="1265">
        <f>Personnel!E12</f>
        <v>0</v>
      </c>
      <c r="E12" s="1266"/>
      <c r="F12" s="3"/>
      <c r="G12" s="3"/>
      <c r="H12" s="3"/>
      <c r="I12" s="3"/>
      <c r="J12" s="3"/>
      <c r="K12" s="3"/>
      <c r="L12" s="619" t="s">
        <v>36</v>
      </c>
      <c r="M12" s="431">
        <f>Personnel!K12</f>
        <v>0</v>
      </c>
      <c r="N12" s="556"/>
      <c r="R12" s="107"/>
      <c r="T12" s="106"/>
      <c r="V12" s="106"/>
      <c r="W12" s="106"/>
      <c r="X12" s="106"/>
      <c r="Y12" s="106"/>
      <c r="Z12" s="106"/>
      <c r="AA12" s="106"/>
      <c r="AB12" s="106"/>
    </row>
    <row r="13" spans="1:72" ht="30" customHeight="1" x14ac:dyDescent="0.25">
      <c r="C13" s="620" t="s">
        <v>25</v>
      </c>
      <c r="D13" s="1265">
        <f>Personnel!E13</f>
        <v>0</v>
      </c>
      <c r="E13" s="1266"/>
      <c r="F13" s="3"/>
      <c r="G13" s="486"/>
      <c r="H13" s="486"/>
      <c r="I13" s="486"/>
      <c r="J13" s="486"/>
      <c r="K13" s="486"/>
      <c r="L13" s="619" t="s">
        <v>258</v>
      </c>
      <c r="M13" s="478">
        <f>Personnel!K13</f>
        <v>0</v>
      </c>
      <c r="N13" s="557"/>
      <c r="R13" s="109"/>
      <c r="S13" s="110"/>
      <c r="T13" s="111"/>
      <c r="V13" s="111"/>
      <c r="W13" s="111"/>
      <c r="X13" s="111"/>
      <c r="Y13" s="111"/>
      <c r="Z13" s="106"/>
      <c r="AA13" s="106"/>
      <c r="AB13" s="106"/>
    </row>
    <row r="14" spans="1:72" ht="30" customHeight="1" x14ac:dyDescent="0.2">
      <c r="C14" s="621" t="s">
        <v>39</v>
      </c>
      <c r="D14" s="1265">
        <f>Personnel!E14</f>
        <v>0</v>
      </c>
      <c r="E14" s="1266"/>
      <c r="F14" s="1265">
        <f>Personnel!G14</f>
        <v>0</v>
      </c>
      <c r="G14" s="1266"/>
      <c r="H14" s="17"/>
      <c r="I14" s="17"/>
      <c r="J14" s="17"/>
      <c r="K14" s="17"/>
      <c r="L14" s="619" t="s">
        <v>259</v>
      </c>
      <c r="M14" s="478">
        <f>Personnel!K14</f>
        <v>0</v>
      </c>
      <c r="N14" s="557"/>
      <c r="R14" s="110"/>
      <c r="T14" s="106"/>
      <c r="V14" s="106"/>
      <c r="W14" s="106"/>
      <c r="X14" s="106"/>
      <c r="Y14" s="106"/>
      <c r="Z14" s="106"/>
      <c r="AA14" s="106"/>
      <c r="AB14" s="106"/>
    </row>
    <row r="15" spans="1:72" ht="30" customHeight="1" x14ac:dyDescent="0.2">
      <c r="C15" s="622" t="s">
        <v>257</v>
      </c>
      <c r="D15" s="1299">
        <f>Personnel!E15</f>
        <v>0</v>
      </c>
      <c r="E15" s="1300"/>
      <c r="F15" s="1299">
        <f>Personnel!G15</f>
        <v>0</v>
      </c>
      <c r="G15" s="1300"/>
      <c r="H15" s="178"/>
      <c r="I15" s="178"/>
      <c r="J15" s="178"/>
      <c r="K15" s="178"/>
      <c r="L15" s="619" t="s">
        <v>260</v>
      </c>
      <c r="M15" s="432">
        <f>Personnel!K15</f>
        <v>0</v>
      </c>
      <c r="N15" s="3"/>
      <c r="R15" s="113"/>
      <c r="T15" s="106"/>
      <c r="U15" s="110"/>
      <c r="V15" s="106"/>
      <c r="W15" s="106"/>
      <c r="X15" s="106"/>
      <c r="Y15" s="106"/>
      <c r="Z15" s="106"/>
      <c r="AA15" s="106"/>
      <c r="AB15" s="106"/>
    </row>
    <row r="16" spans="1:72" ht="30" customHeight="1" x14ac:dyDescent="0.2">
      <c r="C16" s="619" t="s">
        <v>40</v>
      </c>
      <c r="D16" s="1265">
        <f>Personnel!E16</f>
        <v>0</v>
      </c>
      <c r="E16" s="1266"/>
      <c r="F16" s="3"/>
      <c r="G16" s="3"/>
      <c r="H16" s="3"/>
      <c r="I16" s="3"/>
      <c r="J16" s="3"/>
      <c r="K16" s="3"/>
      <c r="L16" s="623" t="s">
        <v>38</v>
      </c>
      <c r="M16" s="432">
        <f>Personnel!K16</f>
        <v>0</v>
      </c>
      <c r="N16" s="3"/>
      <c r="R16" s="114"/>
      <c r="T16" s="106"/>
      <c r="U16" s="113"/>
      <c r="V16" s="106"/>
      <c r="W16" s="106"/>
      <c r="X16" s="106"/>
      <c r="Y16" s="106"/>
      <c r="Z16" s="106"/>
      <c r="AA16" s="106"/>
      <c r="AB16" s="106"/>
    </row>
    <row r="17" spans="2:28" ht="30" customHeight="1" x14ac:dyDescent="0.2">
      <c r="C17" s="53"/>
      <c r="D17" s="52"/>
      <c r="E17" s="57"/>
      <c r="F17" s="57"/>
      <c r="G17" s="57"/>
      <c r="H17" s="57"/>
      <c r="I17" s="57"/>
      <c r="J17" s="57"/>
      <c r="K17" s="57"/>
      <c r="L17" s="57"/>
      <c r="M17" s="57"/>
      <c r="N17" s="57"/>
      <c r="O17" s="467"/>
      <c r="Q17" s="115"/>
      <c r="S17" s="113"/>
      <c r="T17" s="106"/>
      <c r="V17" s="106"/>
      <c r="W17" s="106"/>
      <c r="X17" s="106"/>
      <c r="Y17" s="106"/>
      <c r="Z17" s="106"/>
      <c r="AA17" s="106"/>
      <c r="AB17" s="106"/>
    </row>
    <row r="18" spans="2:28" ht="27.75" customHeight="1" x14ac:dyDescent="0.2">
      <c r="B18" s="428"/>
      <c r="C18" s="429"/>
      <c r="D18" s="429"/>
      <c r="E18" s="429"/>
      <c r="F18" s="429"/>
      <c r="G18" s="430"/>
      <c r="H18" s="429"/>
      <c r="I18" s="430" t="s">
        <v>169</v>
      </c>
      <c r="J18" s="429"/>
      <c r="K18" s="430"/>
      <c r="L18" s="429"/>
      <c r="M18" s="429"/>
      <c r="N18" s="11"/>
    </row>
    <row r="19" spans="2:28" ht="17.25" customHeight="1" thickBot="1" x14ac:dyDescent="0.25">
      <c r="B19" s="69"/>
    </row>
    <row r="20" spans="2:28" s="487" customFormat="1" ht="63.75" customHeight="1" thickBot="1" x14ac:dyDescent="0.25">
      <c r="B20" s="539" t="s">
        <v>63</v>
      </c>
      <c r="C20" s="438" t="s">
        <v>261</v>
      </c>
      <c r="D20" s="1374" t="s">
        <v>76</v>
      </c>
      <c r="E20" s="1374"/>
      <c r="F20" s="1374" t="s">
        <v>74</v>
      </c>
      <c r="G20" s="1374"/>
      <c r="H20" s="1374"/>
      <c r="I20" s="1374"/>
      <c r="J20" s="685" t="s">
        <v>166</v>
      </c>
      <c r="K20" s="685" t="s">
        <v>266</v>
      </c>
      <c r="L20" s="685" t="s">
        <v>130</v>
      </c>
      <c r="M20" s="439" t="s">
        <v>178</v>
      </c>
      <c r="N20" s="778"/>
      <c r="O20" s="471"/>
    </row>
    <row r="21" spans="2:28" s="486" customFormat="1" ht="25.5" customHeight="1" x14ac:dyDescent="0.2">
      <c r="B21" s="440" t="s">
        <v>119</v>
      </c>
      <c r="C21" s="221">
        <f ca="1">INDIRECT("'"&amp;$B21&amp;"'!U25")</f>
        <v>0</v>
      </c>
      <c r="D21" s="1375">
        <f ca="1">INDIRECT("'"&amp;$B21&amp;"'!U21")</f>
        <v>0</v>
      </c>
      <c r="E21" s="1375"/>
      <c r="F21" s="1375">
        <f ca="1">INDIRECT("'"&amp;$B21&amp;"'!U23")</f>
        <v>0</v>
      </c>
      <c r="G21" s="1375"/>
      <c r="H21" s="1375"/>
      <c r="I21" s="1375"/>
      <c r="J21" s="540" t="str">
        <f ca="1">INDIRECT("'"&amp;$B21&amp;"'!BR21")</f>
        <v/>
      </c>
      <c r="K21" s="540" t="str">
        <f ca="1">INDIRECT("'"&amp;$B21&amp;"'!BR23")</f>
        <v/>
      </c>
      <c r="L21" s="540" t="str">
        <f ca="1">INDIRECT("'"&amp;$B21&amp;"'!BR27")</f>
        <v/>
      </c>
      <c r="M21" s="541" t="str">
        <f ca="1">INDIRECT("'"&amp;$B21&amp;"'!BR29")</f>
        <v/>
      </c>
      <c r="N21" s="779"/>
      <c r="O21" s="898" t="b">
        <f ca="1">IF(COUNTIF(J21:N21,Donnees!$C$5)&gt;0,CONCATENATE(Donnees!$B$54,Recap!B21),IF(COUNTIF(J21:N21,Donnees!$C$4)=4,"",IF(COUNTIF(J21:N21,Donnees!$C$6)&gt;0,Donnees!$B$57)))</f>
        <v>0</v>
      </c>
    </row>
    <row r="22" spans="2:28" s="486" customFormat="1" ht="25.5" customHeight="1" x14ac:dyDescent="0.2">
      <c r="B22" s="441" t="s">
        <v>118</v>
      </c>
      <c r="C22" s="222">
        <f t="shared" ref="C22:C35" ca="1" si="0">INDIRECT("'"&amp;$B22&amp;"'!U25")</f>
        <v>0</v>
      </c>
      <c r="D22" s="1373">
        <f t="shared" ref="D22:D35" ca="1" si="1">INDIRECT("'"&amp;$B22&amp;"'!U21")</f>
        <v>0</v>
      </c>
      <c r="E22" s="1373"/>
      <c r="F22" s="1373">
        <f t="shared" ref="F22:F35" ca="1" si="2">INDIRECT("'"&amp;$B22&amp;"'!U23")</f>
        <v>0</v>
      </c>
      <c r="G22" s="1373"/>
      <c r="H22" s="1373"/>
      <c r="I22" s="1373"/>
      <c r="J22" s="542" t="str">
        <f t="shared" ref="J22:J35" ca="1" si="3">INDIRECT("'"&amp;$B22&amp;"'!BR21")</f>
        <v/>
      </c>
      <c r="K22" s="542" t="str">
        <f ca="1">INDIRECT("'"&amp;$B22&amp;"'!BR23")</f>
        <v/>
      </c>
      <c r="L22" s="542" t="str">
        <f ca="1">INDIRECT("'"&amp;$B22&amp;"'!BR27")</f>
        <v/>
      </c>
      <c r="M22" s="543" t="str">
        <f ca="1">INDIRECT("'"&amp;$B22&amp;"'!BR29")</f>
        <v/>
      </c>
      <c r="N22" s="779"/>
      <c r="O22" s="898" t="b">
        <f ca="1">IF(COUNTIF(J22:N22,Donnees!$C$5)&gt;0,CONCATENATE(Donnees!$B$54,Recap!B22),IF(COUNTIF(J22:N22,Donnees!$C$4)=4,"",IF(COUNTIF(J22:N22,Donnees!$C$6)&gt;0,Donnees!$B$57)))</f>
        <v>0</v>
      </c>
    </row>
    <row r="23" spans="2:28" s="486" customFormat="1" ht="25.5" customHeight="1" x14ac:dyDescent="0.2">
      <c r="B23" s="441" t="s">
        <v>120</v>
      </c>
      <c r="C23" s="222">
        <f t="shared" ca="1" si="0"/>
        <v>0</v>
      </c>
      <c r="D23" s="1373">
        <f t="shared" ca="1" si="1"/>
        <v>0</v>
      </c>
      <c r="E23" s="1373"/>
      <c r="F23" s="1373">
        <f t="shared" ca="1" si="2"/>
        <v>0</v>
      </c>
      <c r="G23" s="1373"/>
      <c r="H23" s="1373"/>
      <c r="I23" s="1373"/>
      <c r="J23" s="542" t="str">
        <f t="shared" ca="1" si="3"/>
        <v/>
      </c>
      <c r="K23" s="542" t="str">
        <f t="shared" ref="K23:K35" ca="1" si="4">INDIRECT("'"&amp;$B23&amp;"'!BR23")</f>
        <v/>
      </c>
      <c r="L23" s="542" t="str">
        <f t="shared" ref="L23:L35" ca="1" si="5">INDIRECT("'"&amp;$B23&amp;"'!BR27")</f>
        <v/>
      </c>
      <c r="M23" s="543" t="str">
        <f t="shared" ref="M23:M35" ca="1" si="6">INDIRECT("'"&amp;$B23&amp;"'!BR29")</f>
        <v/>
      </c>
      <c r="N23" s="779"/>
      <c r="O23" s="898" t="b">
        <f ca="1">IF(COUNTIF(J23:N23,Donnees!$C$5)&gt;0,CONCATENATE(Donnees!$B$54,Recap!B23),IF(COUNTIF(J23:N23,Donnees!$C$4)=4,"",IF(COUNTIF(J23:N23,Donnees!$C$6)&gt;0,Donnees!$B$57)))</f>
        <v>0</v>
      </c>
    </row>
    <row r="24" spans="2:28" s="486" customFormat="1" ht="25.5" customHeight="1" x14ac:dyDescent="0.2">
      <c r="B24" s="441" t="s">
        <v>121</v>
      </c>
      <c r="C24" s="222">
        <f t="shared" ca="1" si="0"/>
        <v>0</v>
      </c>
      <c r="D24" s="1373">
        <f t="shared" ca="1" si="1"/>
        <v>0</v>
      </c>
      <c r="E24" s="1373"/>
      <c r="F24" s="1373">
        <f t="shared" ca="1" si="2"/>
        <v>0</v>
      </c>
      <c r="G24" s="1373"/>
      <c r="H24" s="1373"/>
      <c r="I24" s="1373"/>
      <c r="J24" s="542" t="str">
        <f t="shared" ca="1" si="3"/>
        <v/>
      </c>
      <c r="K24" s="542" t="str">
        <f t="shared" ca="1" si="4"/>
        <v/>
      </c>
      <c r="L24" s="542" t="str">
        <f t="shared" ca="1" si="5"/>
        <v/>
      </c>
      <c r="M24" s="543" t="str">
        <f t="shared" ca="1" si="6"/>
        <v/>
      </c>
      <c r="N24" s="779"/>
      <c r="O24" s="898" t="b">
        <f ca="1">IF(COUNTIF(J24:N24,Donnees!$C$5)&gt;0,CONCATENATE(Donnees!$B$54,Recap!B24),IF(COUNTIF(J24:N24,Donnees!$C$4)=4,"",IF(COUNTIF(J24:N24,Donnees!$C$6)&gt;0,Donnees!$B$57)))</f>
        <v>0</v>
      </c>
    </row>
    <row r="25" spans="2:28" s="486" customFormat="1" ht="25.5" customHeight="1" x14ac:dyDescent="0.2">
      <c r="B25" s="441" t="s">
        <v>122</v>
      </c>
      <c r="C25" s="222">
        <f t="shared" ca="1" si="0"/>
        <v>0</v>
      </c>
      <c r="D25" s="1373">
        <f t="shared" ca="1" si="1"/>
        <v>0</v>
      </c>
      <c r="E25" s="1373"/>
      <c r="F25" s="1373">
        <f t="shared" ca="1" si="2"/>
        <v>0</v>
      </c>
      <c r="G25" s="1373"/>
      <c r="H25" s="1373"/>
      <c r="I25" s="1373"/>
      <c r="J25" s="542" t="str">
        <f t="shared" ca="1" si="3"/>
        <v/>
      </c>
      <c r="K25" s="542" t="str">
        <f t="shared" ca="1" si="4"/>
        <v/>
      </c>
      <c r="L25" s="542" t="str">
        <f t="shared" ca="1" si="5"/>
        <v/>
      </c>
      <c r="M25" s="543" t="str">
        <f t="shared" ca="1" si="6"/>
        <v/>
      </c>
      <c r="N25" s="779"/>
      <c r="O25" s="898" t="b">
        <f ca="1">IF(COUNTIF(J25:N25,Donnees!$C$5)&gt;0,CONCATENATE(Donnees!$B$54,Recap!B25),IF(COUNTIF(J25:N25,Donnees!$C$4)=4,"",IF(COUNTIF(J25:N25,Donnees!$C$6)&gt;0,Donnees!$B$57)))</f>
        <v>0</v>
      </c>
    </row>
    <row r="26" spans="2:28" s="486" customFormat="1" ht="25.5" customHeight="1" x14ac:dyDescent="0.2">
      <c r="B26" s="441" t="s">
        <v>123</v>
      </c>
      <c r="C26" s="222">
        <f t="shared" ca="1" si="0"/>
        <v>0</v>
      </c>
      <c r="D26" s="1373">
        <f t="shared" ca="1" si="1"/>
        <v>0</v>
      </c>
      <c r="E26" s="1373"/>
      <c r="F26" s="1373">
        <f t="shared" ca="1" si="2"/>
        <v>0</v>
      </c>
      <c r="G26" s="1373"/>
      <c r="H26" s="1373"/>
      <c r="I26" s="1373"/>
      <c r="J26" s="542" t="str">
        <f t="shared" ca="1" si="3"/>
        <v/>
      </c>
      <c r="K26" s="542" t="str">
        <f t="shared" ca="1" si="4"/>
        <v/>
      </c>
      <c r="L26" s="542" t="str">
        <f t="shared" ca="1" si="5"/>
        <v/>
      </c>
      <c r="M26" s="543" t="str">
        <f t="shared" ca="1" si="6"/>
        <v/>
      </c>
      <c r="N26" s="779"/>
      <c r="O26" s="898" t="b">
        <f ca="1">IF(COUNTIF(J26:N26,Donnees!$C$5)&gt;0,CONCATENATE(Donnees!$B$54,Recap!B26),IF(COUNTIF(J26:N26,Donnees!$C$4)=4,"",IF(COUNTIF(J26:N26,Donnees!$C$6)&gt;0,Donnees!$B$57)))</f>
        <v>0</v>
      </c>
    </row>
    <row r="27" spans="2:28" s="486" customFormat="1" ht="25.5" customHeight="1" x14ac:dyDescent="0.2">
      <c r="B27" s="441" t="s">
        <v>124</v>
      </c>
      <c r="C27" s="222">
        <f t="shared" ca="1" si="0"/>
        <v>0</v>
      </c>
      <c r="D27" s="1373">
        <f t="shared" ca="1" si="1"/>
        <v>0</v>
      </c>
      <c r="E27" s="1373"/>
      <c r="F27" s="1373">
        <f t="shared" ca="1" si="2"/>
        <v>0</v>
      </c>
      <c r="G27" s="1373"/>
      <c r="H27" s="1373"/>
      <c r="I27" s="1373"/>
      <c r="J27" s="542" t="str">
        <f t="shared" ca="1" si="3"/>
        <v/>
      </c>
      <c r="K27" s="542" t="str">
        <f t="shared" ca="1" si="4"/>
        <v/>
      </c>
      <c r="L27" s="542" t="str">
        <f t="shared" ca="1" si="5"/>
        <v/>
      </c>
      <c r="M27" s="543" t="str">
        <f t="shared" ca="1" si="6"/>
        <v/>
      </c>
      <c r="N27" s="779"/>
      <c r="O27" s="898" t="b">
        <f ca="1">IF(COUNTIF(J27:N27,Donnees!$C$5)&gt;0,CONCATENATE(Donnees!$B$54,Recap!B27),IF(COUNTIF(J27:N27,Donnees!$C$4)=4,"",IF(COUNTIF(J27:N27,Donnees!$C$6)&gt;0,Donnees!$B$57)))</f>
        <v>0</v>
      </c>
    </row>
    <row r="28" spans="2:28" s="486" customFormat="1" ht="25.5" customHeight="1" x14ac:dyDescent="0.2">
      <c r="B28" s="441" t="s">
        <v>125</v>
      </c>
      <c r="C28" s="222">
        <f t="shared" ca="1" si="0"/>
        <v>0</v>
      </c>
      <c r="D28" s="1373">
        <f t="shared" ca="1" si="1"/>
        <v>0</v>
      </c>
      <c r="E28" s="1373"/>
      <c r="F28" s="1373">
        <f t="shared" ca="1" si="2"/>
        <v>0</v>
      </c>
      <c r="G28" s="1373"/>
      <c r="H28" s="1373"/>
      <c r="I28" s="1373"/>
      <c r="J28" s="542" t="str">
        <f t="shared" ca="1" si="3"/>
        <v/>
      </c>
      <c r="K28" s="542" t="str">
        <f t="shared" ca="1" si="4"/>
        <v/>
      </c>
      <c r="L28" s="542" t="str">
        <f t="shared" ca="1" si="5"/>
        <v/>
      </c>
      <c r="M28" s="543" t="str">
        <f t="shared" ca="1" si="6"/>
        <v/>
      </c>
      <c r="N28" s="779"/>
      <c r="O28" s="898" t="b">
        <f ca="1">IF(COUNTIF(J28:N28,Donnees!$C$5)&gt;0,CONCATENATE(Donnees!$B$54,Recap!B28),IF(COUNTIF(J28:N28,Donnees!$C$4)=4,"",IF(COUNTIF(J28:N28,Donnees!$C$6)&gt;0,Donnees!$B$57)))</f>
        <v>0</v>
      </c>
    </row>
    <row r="29" spans="2:28" s="486" customFormat="1" ht="25.5" customHeight="1" x14ac:dyDescent="0.2">
      <c r="B29" s="441" t="s">
        <v>230</v>
      </c>
      <c r="C29" s="222">
        <f t="shared" ca="1" si="0"/>
        <v>0</v>
      </c>
      <c r="D29" s="1373">
        <f t="shared" ca="1" si="1"/>
        <v>0</v>
      </c>
      <c r="E29" s="1373"/>
      <c r="F29" s="1373">
        <f t="shared" ca="1" si="2"/>
        <v>0</v>
      </c>
      <c r="G29" s="1373"/>
      <c r="H29" s="1373"/>
      <c r="I29" s="1373"/>
      <c r="J29" s="542" t="str">
        <f t="shared" ca="1" si="3"/>
        <v/>
      </c>
      <c r="K29" s="542" t="str">
        <f t="shared" ca="1" si="4"/>
        <v/>
      </c>
      <c r="L29" s="542" t="str">
        <f t="shared" ca="1" si="5"/>
        <v/>
      </c>
      <c r="M29" s="543" t="str">
        <f t="shared" ca="1" si="6"/>
        <v/>
      </c>
      <c r="N29" s="779"/>
      <c r="O29" s="898" t="b">
        <f ca="1">IF(COUNTIF(J29:N29,Donnees!$C$5)&gt;0,CONCATENATE(Donnees!$B$54,Recap!B29),IF(COUNTIF(J29:N29,Donnees!$C$4)=4,"",IF(COUNTIF(J29:N29,Donnees!$C$6)&gt;0,Donnees!$B$57)))</f>
        <v>0</v>
      </c>
    </row>
    <row r="30" spans="2:28" s="486" customFormat="1" ht="25.5" customHeight="1" x14ac:dyDescent="0.2">
      <c r="B30" s="441" t="s">
        <v>231</v>
      </c>
      <c r="C30" s="222">
        <f t="shared" ca="1" si="0"/>
        <v>0</v>
      </c>
      <c r="D30" s="1373">
        <f t="shared" ca="1" si="1"/>
        <v>0</v>
      </c>
      <c r="E30" s="1373"/>
      <c r="F30" s="1373">
        <f t="shared" ca="1" si="2"/>
        <v>0</v>
      </c>
      <c r="G30" s="1373"/>
      <c r="H30" s="1373"/>
      <c r="I30" s="1373"/>
      <c r="J30" s="542" t="str">
        <f t="shared" ca="1" si="3"/>
        <v/>
      </c>
      <c r="K30" s="542" t="str">
        <f t="shared" ca="1" si="4"/>
        <v/>
      </c>
      <c r="L30" s="542" t="str">
        <f t="shared" ca="1" si="5"/>
        <v/>
      </c>
      <c r="M30" s="543" t="str">
        <f t="shared" ca="1" si="6"/>
        <v/>
      </c>
      <c r="N30" s="779"/>
      <c r="O30" s="898" t="b">
        <f ca="1">IF(COUNTIF(J30:N30,Donnees!$C$5)&gt;0,CONCATENATE(Donnees!$B$54,Recap!B30),IF(COUNTIF(J30:N30,Donnees!$C$4)=4,"",IF(COUNTIF(J30:N30,Donnees!$C$6)&gt;0,Donnees!$B$57)))</f>
        <v>0</v>
      </c>
    </row>
    <row r="31" spans="2:28" s="486" customFormat="1" ht="25.5" customHeight="1" x14ac:dyDescent="0.2">
      <c r="B31" s="441" t="s">
        <v>232</v>
      </c>
      <c r="C31" s="222">
        <f t="shared" ca="1" si="0"/>
        <v>0</v>
      </c>
      <c r="D31" s="1373">
        <f t="shared" ca="1" si="1"/>
        <v>0</v>
      </c>
      <c r="E31" s="1373"/>
      <c r="F31" s="1373">
        <f t="shared" ca="1" si="2"/>
        <v>0</v>
      </c>
      <c r="G31" s="1373"/>
      <c r="H31" s="1373"/>
      <c r="I31" s="1373"/>
      <c r="J31" s="542" t="str">
        <f t="shared" ca="1" si="3"/>
        <v/>
      </c>
      <c r="K31" s="542" t="str">
        <f t="shared" ca="1" si="4"/>
        <v/>
      </c>
      <c r="L31" s="542" t="str">
        <f t="shared" ca="1" si="5"/>
        <v/>
      </c>
      <c r="M31" s="543" t="str">
        <f t="shared" ca="1" si="6"/>
        <v/>
      </c>
      <c r="N31" s="779"/>
      <c r="O31" s="898" t="b">
        <f ca="1">IF(COUNTIF(J31:N31,Donnees!$C$5)&gt;0,CONCATENATE(Donnees!$B$54,Recap!B31),IF(COUNTIF(J31:N31,Donnees!$C$4)=4,"",IF(COUNTIF(J31:N31,Donnees!$C$6)&gt;0,Donnees!$B$57)))</f>
        <v>0</v>
      </c>
    </row>
    <row r="32" spans="2:28" s="486" customFormat="1" ht="25.5" customHeight="1" x14ac:dyDescent="0.2">
      <c r="B32" s="441" t="s">
        <v>233</v>
      </c>
      <c r="C32" s="222">
        <f t="shared" ca="1" si="0"/>
        <v>0</v>
      </c>
      <c r="D32" s="1373">
        <f t="shared" ca="1" si="1"/>
        <v>0</v>
      </c>
      <c r="E32" s="1373"/>
      <c r="F32" s="1373">
        <f t="shared" ca="1" si="2"/>
        <v>0</v>
      </c>
      <c r="G32" s="1373"/>
      <c r="H32" s="1373"/>
      <c r="I32" s="1373"/>
      <c r="J32" s="542" t="str">
        <f t="shared" ca="1" si="3"/>
        <v/>
      </c>
      <c r="K32" s="542" t="str">
        <f t="shared" ca="1" si="4"/>
        <v/>
      </c>
      <c r="L32" s="542" t="str">
        <f t="shared" ca="1" si="5"/>
        <v/>
      </c>
      <c r="M32" s="543" t="str">
        <f t="shared" ca="1" si="6"/>
        <v/>
      </c>
      <c r="N32" s="779"/>
      <c r="O32" s="898" t="b">
        <f ca="1">IF(COUNTIF(J32:N32,Donnees!$C$5)&gt;0,CONCATENATE(Donnees!$B$54,Recap!B32),IF(COUNTIF(J32:N32,Donnees!$C$4)=4,"",IF(COUNTIF(J32:N32,Donnees!$C$6)&gt;0,Donnees!$B$57)))</f>
        <v>0</v>
      </c>
    </row>
    <row r="33" spans="2:16" s="486" customFormat="1" ht="25.5" customHeight="1" x14ac:dyDescent="0.2">
      <c r="B33" s="441" t="s">
        <v>234</v>
      </c>
      <c r="C33" s="222">
        <f t="shared" ca="1" si="0"/>
        <v>0</v>
      </c>
      <c r="D33" s="1373">
        <f t="shared" ca="1" si="1"/>
        <v>0</v>
      </c>
      <c r="E33" s="1373"/>
      <c r="F33" s="1373">
        <f t="shared" ca="1" si="2"/>
        <v>0</v>
      </c>
      <c r="G33" s="1373"/>
      <c r="H33" s="1373"/>
      <c r="I33" s="1373"/>
      <c r="J33" s="542" t="str">
        <f t="shared" ca="1" si="3"/>
        <v/>
      </c>
      <c r="K33" s="542" t="str">
        <f t="shared" ca="1" si="4"/>
        <v/>
      </c>
      <c r="L33" s="542" t="str">
        <f t="shared" ca="1" si="5"/>
        <v/>
      </c>
      <c r="M33" s="543" t="str">
        <f t="shared" ca="1" si="6"/>
        <v/>
      </c>
      <c r="N33" s="779"/>
      <c r="O33" s="898" t="b">
        <f ca="1">IF(COUNTIF(J33:N33,Donnees!$C$5)&gt;0,CONCATENATE(Donnees!$B$54,Recap!B33),IF(COUNTIF(J33:N33,Donnees!$C$4)=4,"",IF(COUNTIF(J33:N33,Donnees!$C$6)&gt;0,Donnees!$B$57)))</f>
        <v>0</v>
      </c>
    </row>
    <row r="34" spans="2:16" s="486" customFormat="1" ht="25.5" customHeight="1" x14ac:dyDescent="0.2">
      <c r="B34" s="441" t="s">
        <v>235</v>
      </c>
      <c r="C34" s="222">
        <f t="shared" ca="1" si="0"/>
        <v>0</v>
      </c>
      <c r="D34" s="1373">
        <f t="shared" ca="1" si="1"/>
        <v>0</v>
      </c>
      <c r="E34" s="1373"/>
      <c r="F34" s="1373">
        <f t="shared" ca="1" si="2"/>
        <v>0</v>
      </c>
      <c r="G34" s="1373"/>
      <c r="H34" s="1373"/>
      <c r="I34" s="1373"/>
      <c r="J34" s="542" t="str">
        <f t="shared" ca="1" si="3"/>
        <v/>
      </c>
      <c r="K34" s="542" t="str">
        <f t="shared" ca="1" si="4"/>
        <v/>
      </c>
      <c r="L34" s="542" t="str">
        <f t="shared" ca="1" si="5"/>
        <v/>
      </c>
      <c r="M34" s="543" t="str">
        <f t="shared" ca="1" si="6"/>
        <v/>
      </c>
      <c r="N34" s="779"/>
      <c r="O34" s="898" t="b">
        <f ca="1">IF(COUNTIF(J34:N34,Donnees!$C$5)&gt;0,CONCATENATE(Donnees!$B$54,Recap!B34),IF(COUNTIF(J34:N34,Donnees!$C$4)=4,"",IF(COUNTIF(J34:N34,Donnees!$C$6)&gt;0,Donnees!$B$57)))</f>
        <v>0</v>
      </c>
    </row>
    <row r="35" spans="2:16" s="486" customFormat="1" ht="25.5" customHeight="1" thickBot="1" x14ac:dyDescent="0.25">
      <c r="B35" s="442" t="s">
        <v>236</v>
      </c>
      <c r="C35" s="223">
        <f t="shared" ca="1" si="0"/>
        <v>0</v>
      </c>
      <c r="D35" s="1372">
        <f t="shared" ca="1" si="1"/>
        <v>0</v>
      </c>
      <c r="E35" s="1372"/>
      <c r="F35" s="1372">
        <f t="shared" ca="1" si="2"/>
        <v>0</v>
      </c>
      <c r="G35" s="1372"/>
      <c r="H35" s="1372"/>
      <c r="I35" s="1372"/>
      <c r="J35" s="544" t="str">
        <f t="shared" ca="1" si="3"/>
        <v/>
      </c>
      <c r="K35" s="544" t="str">
        <f t="shared" ca="1" si="4"/>
        <v/>
      </c>
      <c r="L35" s="544" t="str">
        <f t="shared" ca="1" si="5"/>
        <v/>
      </c>
      <c r="M35" s="545" t="str">
        <f t="shared" ca="1" si="6"/>
        <v/>
      </c>
      <c r="N35" s="779"/>
      <c r="O35" s="898" t="b">
        <f ca="1">IF(COUNTIF(J35:N35,Donnees!$C$5)&gt;0,CONCATENATE(Donnees!$B$54,Recap!B35),IF(COUNTIF(J35:N35,Donnees!$C$4)=4,"",IF(COUNTIF(J35:N35,Donnees!$C$6)&gt;0,Donnees!$B$57)))</f>
        <v>0</v>
      </c>
    </row>
    <row r="36" spans="2:16" ht="33" customHeight="1" x14ac:dyDescent="0.2">
      <c r="B36" s="776"/>
      <c r="C36" s="777"/>
      <c r="D36" s="777"/>
      <c r="E36" s="777"/>
      <c r="F36" s="777"/>
      <c r="G36" s="777"/>
      <c r="H36" s="777"/>
      <c r="I36" s="777"/>
      <c r="J36" s="777"/>
      <c r="K36" s="777"/>
    </row>
    <row r="37" spans="2:16" ht="27.75" customHeight="1" x14ac:dyDescent="0.2">
      <c r="B37" s="428"/>
      <c r="C37" s="429"/>
      <c r="D37" s="429"/>
      <c r="E37" s="429"/>
      <c r="F37" s="429"/>
      <c r="G37" s="430"/>
      <c r="H37" s="429"/>
      <c r="I37" s="430" t="s">
        <v>179</v>
      </c>
      <c r="J37" s="429"/>
      <c r="K37" s="430"/>
      <c r="L37" s="429"/>
      <c r="M37" s="429"/>
      <c r="N37" s="11"/>
    </row>
    <row r="38" spans="2:16" ht="17.25" customHeight="1" thickBot="1" x14ac:dyDescent="0.25">
      <c r="B38" s="69"/>
    </row>
    <row r="39" spans="2:16" s="108" customFormat="1" ht="24.75" customHeight="1" x14ac:dyDescent="0.2">
      <c r="B39" s="486"/>
      <c r="D39" s="1367" t="s">
        <v>168</v>
      </c>
      <c r="E39" s="1368"/>
      <c r="F39" s="1368"/>
      <c r="G39" s="1368"/>
      <c r="H39" s="1368"/>
      <c r="I39" s="1368"/>
      <c r="J39" s="546" t="str">
        <f ca="1">ControlePersonnel!CE92</f>
        <v/>
      </c>
      <c r="K39" s="548"/>
      <c r="N39" s="534"/>
      <c r="O39" s="550" t="str">
        <f ca="1">IF(OR(J39=Donnees!$C$5,J39=Donnees!$C$6),Donnees!$B$55,"")</f>
        <v/>
      </c>
    </row>
    <row r="40" spans="2:16" s="108" customFormat="1" ht="24.75" customHeight="1" thickBot="1" x14ac:dyDescent="0.25">
      <c r="B40" s="486"/>
      <c r="D40" s="1365" t="s">
        <v>320</v>
      </c>
      <c r="E40" s="1366"/>
      <c r="F40" s="1366"/>
      <c r="G40" s="1366"/>
      <c r="H40" s="1366"/>
      <c r="I40" s="1366"/>
      <c r="J40" s="547" t="str">
        <f ca="1">ControlePersonnel!CE157</f>
        <v/>
      </c>
      <c r="K40" s="548"/>
      <c r="N40" s="534"/>
      <c r="O40" s="550" t="str">
        <f ca="1">IF(OR(J40=Donnees!$C$5,J40=Donnees!$C$6),Donnees!$B$55,"")</f>
        <v/>
      </c>
    </row>
    <row r="41" spans="2:16" ht="20.25" customHeight="1" x14ac:dyDescent="0.2"/>
    <row r="43" spans="2:16" s="108" customFormat="1" ht="21" customHeight="1" x14ac:dyDescent="0.2">
      <c r="B43" s="108" t="s">
        <v>37</v>
      </c>
      <c r="N43" s="534"/>
      <c r="O43" s="470"/>
    </row>
    <row r="44" spans="2:16" ht="84" customHeight="1" x14ac:dyDescent="0.2">
      <c r="B44" s="1369"/>
      <c r="C44" s="1370"/>
      <c r="D44" s="1370"/>
      <c r="E44" s="1370"/>
      <c r="F44" s="1370"/>
      <c r="G44" s="1370"/>
      <c r="H44" s="1370"/>
      <c r="I44" s="1370"/>
      <c r="J44" s="1370"/>
      <c r="K44" s="1370"/>
      <c r="L44" s="1370"/>
      <c r="M44" s="1371"/>
      <c r="N44" s="558"/>
      <c r="O44" s="472"/>
      <c r="P44" s="224"/>
    </row>
  </sheetData>
  <sheetProtection algorithmName="SHA-512" hashValue="u+4ws301WZ/vt8pcTuZPKoIhaIwpido+v0AjhUciNLwP2vgm4dxRzYpfVlmEaVo28N0n1bkMZhbwAo5VnICIiA==" saltValue="eNCG6lKOUyaSnHXHVCJETg==" spinCount="100000" sheet="1" objects="1" scenarios="1"/>
  <mergeCells count="49">
    <mergeCell ref="D34:E34"/>
    <mergeCell ref="F34:I34"/>
    <mergeCell ref="D31:E31"/>
    <mergeCell ref="F31:I31"/>
    <mergeCell ref="D32:E32"/>
    <mergeCell ref="F32:I32"/>
    <mergeCell ref="D33:E33"/>
    <mergeCell ref="F33:I33"/>
    <mergeCell ref="O2:O8"/>
    <mergeCell ref="D13:E13"/>
    <mergeCell ref="C2:D2"/>
    <mergeCell ref="C3:D3"/>
    <mergeCell ref="C5:D5"/>
    <mergeCell ref="C6:D6"/>
    <mergeCell ref="D12:E12"/>
    <mergeCell ref="C4:D4"/>
    <mergeCell ref="L3:M4"/>
    <mergeCell ref="D22:E22"/>
    <mergeCell ref="F20:I20"/>
    <mergeCell ref="F24:I24"/>
    <mergeCell ref="F23:I23"/>
    <mergeCell ref="F22:I22"/>
    <mergeCell ref="F21:I21"/>
    <mergeCell ref="D20:E20"/>
    <mergeCell ref="D21:E21"/>
    <mergeCell ref="F14:G14"/>
    <mergeCell ref="D15:E15"/>
    <mergeCell ref="F15:G15"/>
    <mergeCell ref="D16:E16"/>
    <mergeCell ref="D14:E14"/>
    <mergeCell ref="F30:I30"/>
    <mergeCell ref="F26:I26"/>
    <mergeCell ref="D23:E23"/>
    <mergeCell ref="D24:E24"/>
    <mergeCell ref="D25:E25"/>
    <mergeCell ref="D26:E26"/>
    <mergeCell ref="D30:E30"/>
    <mergeCell ref="F25:I25"/>
    <mergeCell ref="D29:E29"/>
    <mergeCell ref="F29:I29"/>
    <mergeCell ref="D27:E27"/>
    <mergeCell ref="F27:I27"/>
    <mergeCell ref="D28:E28"/>
    <mergeCell ref="F28:I28"/>
    <mergeCell ref="D40:I40"/>
    <mergeCell ref="D39:I39"/>
    <mergeCell ref="B44:M44"/>
    <mergeCell ref="F35:I35"/>
    <mergeCell ref="D35:E35"/>
  </mergeCells>
  <conditionalFormatting sqref="O21:O35">
    <cfRule type="cellIs" dxfId="2124" priority="1" operator="equal">
      <formula>FALSE</formula>
    </cfRule>
  </conditionalFormatting>
  <dataValidations count="2">
    <dataValidation type="date" showInputMessage="1" showErrorMessage="1" sqref="M12:N16" xr:uid="{00000000-0002-0000-1200-000000000000}">
      <formula1>14611</formula1>
      <formula2>219512</formula2>
    </dataValidation>
    <dataValidation showInputMessage="1" showErrorMessage="1" sqref="V12:Y12 E17 T12 Z12:AB17" xr:uid="{00000000-0002-0000-1200-000001000000}"/>
  </dataValidations>
  <pageMargins left="0.39370078740157483" right="0.39370078740157483" top="0.39370078740157483" bottom="0.70866141732283461" header="0.31496062992125984" footer="0.31496062992125984"/>
  <pageSetup paperSize="9" scale="84" fitToHeight="0" orientation="landscape" r:id="rId1"/>
  <headerFooter>
    <oddFooter xml:space="preserve">&amp;LRécapitulatif&amp;CPage &amp;P/&amp;N&amp;R&amp;F
</oddFooter>
  </headerFooter>
  <rowBreaks count="2" manualBreakCount="2">
    <brk id="17" min="1" max="12" man="1"/>
    <brk id="36" min="1" max="12" man="1"/>
  </rowBreaks>
  <drawing r:id="rId2"/>
  <extLst>
    <ext xmlns:x14="http://schemas.microsoft.com/office/spreadsheetml/2009/9/main" uri="{78C0D931-6437-407d-A8EE-F0AAD7539E65}">
      <x14:conditionalFormattings>
        <x14:conditionalFormatting xmlns:xm="http://schemas.microsoft.com/office/excel/2006/main">
          <x14:cfRule type="expression" priority="48" id="{589388CA-955E-4638-9385-46F97D6201C0}">
            <xm:f>$D21=Donnees!$A$10</xm:f>
            <x14:dxf>
              <fill>
                <patternFill>
                  <bgColor theme="6" tint="0.79998168889431442"/>
                </patternFill>
              </fill>
            </x14:dxf>
          </x14:cfRule>
          <x14:cfRule type="expression" priority="49" id="{50432EED-81BF-47CF-81E7-FB3BEE40D4B0}">
            <xm:f>$D21=Donnees!$A$11</xm:f>
            <x14:dxf>
              <fill>
                <patternFill>
                  <bgColor rgb="FFFFFFCC"/>
                </patternFill>
              </fill>
            </x14:dxf>
          </x14:cfRule>
          <xm:sqref>C21:I26 C30:I30 C35:I35</xm:sqref>
        </x14:conditionalFormatting>
        <x14:conditionalFormatting xmlns:xm="http://schemas.microsoft.com/office/excel/2006/main">
          <x14:cfRule type="cellIs" priority="50" operator="equal" id="{F1779D95-8AF2-4DC3-92F3-1E2FBC7ACE4D}">
            <xm:f>Donnees!$C$4</xm:f>
            <x14:dxf>
              <font>
                <color rgb="FF006100"/>
              </font>
              <fill>
                <patternFill>
                  <bgColor rgb="FFC6EFCE"/>
                </patternFill>
              </fill>
            </x14:dxf>
          </x14:cfRule>
          <x14:cfRule type="cellIs" priority="51" operator="equal" id="{D8F87020-B5DC-48DA-BFB1-A6373D9431F9}">
            <xm:f>Donnees!$C$5</xm:f>
            <x14:dxf>
              <font>
                <color rgb="FF9C0006"/>
              </font>
              <fill>
                <patternFill>
                  <bgColor rgb="FFFFC7CE"/>
                </patternFill>
              </fill>
            </x14:dxf>
          </x14:cfRule>
          <xm:sqref>J21:M26 J30:M30 J35:M35 J39:K40</xm:sqref>
        </x14:conditionalFormatting>
        <x14:conditionalFormatting xmlns:xm="http://schemas.microsoft.com/office/excel/2006/main">
          <x14:cfRule type="cellIs" priority="47" operator="equal" id="{B2A04CDD-7827-416E-906C-A9C62DC7A990}">
            <xm:f>Donnees!$C$6</xm:f>
            <x14:dxf>
              <font>
                <color rgb="FF9C6500"/>
              </font>
              <fill>
                <patternFill>
                  <bgColor rgb="FFFFEB9C"/>
                </patternFill>
              </fill>
            </x14:dxf>
          </x14:cfRule>
          <xm:sqref>J39</xm:sqref>
        </x14:conditionalFormatting>
        <x14:conditionalFormatting xmlns:xm="http://schemas.microsoft.com/office/excel/2006/main">
          <x14:cfRule type="expression" priority="43" id="{D6611805-ABA6-4AAA-BB45-6F99680BB772}">
            <xm:f>$D29=Donnees!$A$10</xm:f>
            <x14:dxf>
              <fill>
                <patternFill>
                  <bgColor theme="6" tint="0.79998168889431442"/>
                </patternFill>
              </fill>
            </x14:dxf>
          </x14:cfRule>
          <x14:cfRule type="expression" priority="44" id="{B3BA8A94-F3FE-474F-BBAD-8BE257FC52D6}">
            <xm:f>$D29=Donnees!$A$11</xm:f>
            <x14:dxf>
              <fill>
                <patternFill>
                  <bgColor rgb="FFFFFFCC"/>
                </patternFill>
              </fill>
            </x14:dxf>
          </x14:cfRule>
          <xm:sqref>C29:I29</xm:sqref>
        </x14:conditionalFormatting>
        <x14:conditionalFormatting xmlns:xm="http://schemas.microsoft.com/office/excel/2006/main">
          <x14:cfRule type="cellIs" priority="45" operator="equal" id="{B1D6601D-C0D5-4670-BC66-7763A3CCB84F}">
            <xm:f>Donnees!$C$4</xm:f>
            <x14:dxf>
              <font>
                <color rgb="FF006100"/>
              </font>
              <fill>
                <patternFill>
                  <bgColor rgb="FFC6EFCE"/>
                </patternFill>
              </fill>
            </x14:dxf>
          </x14:cfRule>
          <x14:cfRule type="cellIs" priority="46" operator="equal" id="{0F19A71B-5A45-4FAB-AC1B-4AE6747FABE0}">
            <xm:f>Donnees!$C$5</xm:f>
            <x14:dxf>
              <font>
                <color rgb="FF9C0006"/>
              </font>
              <fill>
                <patternFill>
                  <bgColor rgb="FFFFC7CE"/>
                </patternFill>
              </fill>
            </x14:dxf>
          </x14:cfRule>
          <xm:sqref>J29:M29</xm:sqref>
        </x14:conditionalFormatting>
        <x14:conditionalFormatting xmlns:xm="http://schemas.microsoft.com/office/excel/2006/main">
          <x14:cfRule type="expression" priority="39" id="{64ABDB33-5BB7-429B-B677-C5FBA9DE471C}">
            <xm:f>$D28=Donnees!$A$10</xm:f>
            <x14:dxf>
              <fill>
                <patternFill>
                  <bgColor theme="6" tint="0.79998168889431442"/>
                </patternFill>
              </fill>
            </x14:dxf>
          </x14:cfRule>
          <x14:cfRule type="expression" priority="40" id="{0BEE3DA6-5F79-4799-9AB4-D9B6EA0BB931}">
            <xm:f>$D28=Donnees!$A$11</xm:f>
            <x14:dxf>
              <fill>
                <patternFill>
                  <bgColor rgb="FFFFFFCC"/>
                </patternFill>
              </fill>
            </x14:dxf>
          </x14:cfRule>
          <xm:sqref>C28:I28</xm:sqref>
        </x14:conditionalFormatting>
        <x14:conditionalFormatting xmlns:xm="http://schemas.microsoft.com/office/excel/2006/main">
          <x14:cfRule type="cellIs" priority="41" operator="equal" id="{359E370C-361A-4DAE-99DA-1C5FF84080F1}">
            <xm:f>Donnees!$C$4</xm:f>
            <x14:dxf>
              <font>
                <color rgb="FF006100"/>
              </font>
              <fill>
                <patternFill>
                  <bgColor rgb="FFC6EFCE"/>
                </patternFill>
              </fill>
            </x14:dxf>
          </x14:cfRule>
          <x14:cfRule type="cellIs" priority="42" operator="equal" id="{19658CAD-7D73-4C70-9D57-497F94DCECCD}">
            <xm:f>Donnees!$C$5</xm:f>
            <x14:dxf>
              <font>
                <color rgb="FF9C0006"/>
              </font>
              <fill>
                <patternFill>
                  <bgColor rgb="FFFFC7CE"/>
                </patternFill>
              </fill>
            </x14:dxf>
          </x14:cfRule>
          <xm:sqref>J28:M28</xm:sqref>
        </x14:conditionalFormatting>
        <x14:conditionalFormatting xmlns:xm="http://schemas.microsoft.com/office/excel/2006/main">
          <x14:cfRule type="expression" priority="35" id="{9719D278-CF14-4FA7-BEFA-450EDE43E621}">
            <xm:f>$D27=Donnees!$A$10</xm:f>
            <x14:dxf>
              <fill>
                <patternFill>
                  <bgColor theme="6" tint="0.79998168889431442"/>
                </patternFill>
              </fill>
            </x14:dxf>
          </x14:cfRule>
          <x14:cfRule type="expression" priority="36" id="{A13B7043-107C-4193-943E-818BE6DDA40B}">
            <xm:f>$D27=Donnees!$A$11</xm:f>
            <x14:dxf>
              <fill>
                <patternFill>
                  <bgColor rgb="FFFFFFCC"/>
                </patternFill>
              </fill>
            </x14:dxf>
          </x14:cfRule>
          <xm:sqref>C27:I27</xm:sqref>
        </x14:conditionalFormatting>
        <x14:conditionalFormatting xmlns:xm="http://schemas.microsoft.com/office/excel/2006/main">
          <x14:cfRule type="cellIs" priority="37" operator="equal" id="{19513058-BA9D-4EB8-870D-5C07D95F9EEF}">
            <xm:f>Donnees!$C$4</xm:f>
            <x14:dxf>
              <font>
                <color rgb="FF006100"/>
              </font>
              <fill>
                <patternFill>
                  <bgColor rgb="FFC6EFCE"/>
                </patternFill>
              </fill>
            </x14:dxf>
          </x14:cfRule>
          <x14:cfRule type="cellIs" priority="38" operator="equal" id="{FF62B221-293A-4681-81C1-0078437A189B}">
            <xm:f>Donnees!$C$5</xm:f>
            <x14:dxf>
              <font>
                <color rgb="FF9C0006"/>
              </font>
              <fill>
                <patternFill>
                  <bgColor rgb="FFFFC7CE"/>
                </patternFill>
              </fill>
            </x14:dxf>
          </x14:cfRule>
          <xm:sqref>J27:M27</xm:sqref>
        </x14:conditionalFormatting>
        <x14:conditionalFormatting xmlns:xm="http://schemas.microsoft.com/office/excel/2006/main">
          <x14:cfRule type="expression" priority="31" id="{19C4CE3B-50F0-4021-AB48-D55DB4BDE14C}">
            <xm:f>$D34=Donnees!$A$10</xm:f>
            <x14:dxf>
              <fill>
                <patternFill>
                  <bgColor theme="6" tint="0.79998168889431442"/>
                </patternFill>
              </fill>
            </x14:dxf>
          </x14:cfRule>
          <x14:cfRule type="expression" priority="32" id="{7DC7A3CD-5C32-41E7-94F4-893F0E0EA0A9}">
            <xm:f>$D34=Donnees!$A$11</xm:f>
            <x14:dxf>
              <fill>
                <patternFill>
                  <bgColor rgb="FFFFFFCC"/>
                </patternFill>
              </fill>
            </x14:dxf>
          </x14:cfRule>
          <xm:sqref>C34:I34</xm:sqref>
        </x14:conditionalFormatting>
        <x14:conditionalFormatting xmlns:xm="http://schemas.microsoft.com/office/excel/2006/main">
          <x14:cfRule type="cellIs" priority="33" operator="equal" id="{9EA60271-2135-4BCF-B454-75F4F6AA18B7}">
            <xm:f>Donnees!$C$4</xm:f>
            <x14:dxf>
              <font>
                <color rgb="FF006100"/>
              </font>
              <fill>
                <patternFill>
                  <bgColor rgb="FFC6EFCE"/>
                </patternFill>
              </fill>
            </x14:dxf>
          </x14:cfRule>
          <x14:cfRule type="cellIs" priority="34" operator="equal" id="{977C0216-CE6C-466E-B847-31499127A018}">
            <xm:f>Donnees!$C$5</xm:f>
            <x14:dxf>
              <font>
                <color rgb="FF9C0006"/>
              </font>
              <fill>
                <patternFill>
                  <bgColor rgb="FFFFC7CE"/>
                </patternFill>
              </fill>
            </x14:dxf>
          </x14:cfRule>
          <xm:sqref>J34:M34</xm:sqref>
        </x14:conditionalFormatting>
        <x14:conditionalFormatting xmlns:xm="http://schemas.microsoft.com/office/excel/2006/main">
          <x14:cfRule type="expression" priority="27" id="{7EF47939-8162-4E73-9F52-D086B5015271}">
            <xm:f>$D33=Donnees!$A$10</xm:f>
            <x14:dxf>
              <fill>
                <patternFill>
                  <bgColor theme="6" tint="0.79998168889431442"/>
                </patternFill>
              </fill>
            </x14:dxf>
          </x14:cfRule>
          <x14:cfRule type="expression" priority="28" id="{719BD6E0-3B71-4C25-ADC2-3DC356130E26}">
            <xm:f>$D33=Donnees!$A$11</xm:f>
            <x14:dxf>
              <fill>
                <patternFill>
                  <bgColor rgb="FFFFFFCC"/>
                </patternFill>
              </fill>
            </x14:dxf>
          </x14:cfRule>
          <xm:sqref>C33:I33</xm:sqref>
        </x14:conditionalFormatting>
        <x14:conditionalFormatting xmlns:xm="http://schemas.microsoft.com/office/excel/2006/main">
          <x14:cfRule type="cellIs" priority="29" operator="equal" id="{8667B049-7494-47AC-AAED-7728FDAB4A42}">
            <xm:f>Donnees!$C$4</xm:f>
            <x14:dxf>
              <font>
                <color rgb="FF006100"/>
              </font>
              <fill>
                <patternFill>
                  <bgColor rgb="FFC6EFCE"/>
                </patternFill>
              </fill>
            </x14:dxf>
          </x14:cfRule>
          <x14:cfRule type="cellIs" priority="30" operator="equal" id="{0205FAD1-D8E9-43D3-9C0D-4E2AF53B265E}">
            <xm:f>Donnees!$C$5</xm:f>
            <x14:dxf>
              <font>
                <color rgb="FF9C0006"/>
              </font>
              <fill>
                <patternFill>
                  <bgColor rgb="FFFFC7CE"/>
                </patternFill>
              </fill>
            </x14:dxf>
          </x14:cfRule>
          <xm:sqref>J33:M33</xm:sqref>
        </x14:conditionalFormatting>
        <x14:conditionalFormatting xmlns:xm="http://schemas.microsoft.com/office/excel/2006/main">
          <x14:cfRule type="expression" priority="23" id="{FF1D219E-1978-40DB-A10C-1E7788F624B7}">
            <xm:f>$D32=Donnees!$A$10</xm:f>
            <x14:dxf>
              <fill>
                <patternFill>
                  <bgColor theme="6" tint="0.79998168889431442"/>
                </patternFill>
              </fill>
            </x14:dxf>
          </x14:cfRule>
          <x14:cfRule type="expression" priority="24" id="{FF417C34-8E91-4B4D-95E3-7740D376DD82}">
            <xm:f>$D32=Donnees!$A$11</xm:f>
            <x14:dxf>
              <fill>
                <patternFill>
                  <bgColor rgb="FFFFFFCC"/>
                </patternFill>
              </fill>
            </x14:dxf>
          </x14:cfRule>
          <xm:sqref>C32:I32</xm:sqref>
        </x14:conditionalFormatting>
        <x14:conditionalFormatting xmlns:xm="http://schemas.microsoft.com/office/excel/2006/main">
          <x14:cfRule type="cellIs" priority="25" operator="equal" id="{AB7B73F4-F465-4DA5-928D-12D7CA45EADA}">
            <xm:f>Donnees!$C$4</xm:f>
            <x14:dxf>
              <font>
                <color rgb="FF006100"/>
              </font>
              <fill>
                <patternFill>
                  <bgColor rgb="FFC6EFCE"/>
                </patternFill>
              </fill>
            </x14:dxf>
          </x14:cfRule>
          <x14:cfRule type="cellIs" priority="26" operator="equal" id="{6671434C-5C16-46D9-B09F-7CCC4639FFD0}">
            <xm:f>Donnees!$C$5</xm:f>
            <x14:dxf>
              <font>
                <color rgb="FF9C0006"/>
              </font>
              <fill>
                <patternFill>
                  <bgColor rgb="FFFFC7CE"/>
                </patternFill>
              </fill>
            </x14:dxf>
          </x14:cfRule>
          <xm:sqref>J32:M32</xm:sqref>
        </x14:conditionalFormatting>
        <x14:conditionalFormatting xmlns:xm="http://schemas.microsoft.com/office/excel/2006/main">
          <x14:cfRule type="expression" priority="19" id="{1C7D0E93-B8BD-49E0-8C44-F4E3DAE51A8D}">
            <xm:f>$D31=Donnees!$A$10</xm:f>
            <x14:dxf>
              <fill>
                <patternFill>
                  <bgColor theme="6" tint="0.79998168889431442"/>
                </patternFill>
              </fill>
            </x14:dxf>
          </x14:cfRule>
          <x14:cfRule type="expression" priority="20" id="{0C841AD7-4F83-4487-B039-1D6ABE92E65E}">
            <xm:f>$D31=Donnees!$A$11</xm:f>
            <x14:dxf>
              <fill>
                <patternFill>
                  <bgColor rgb="FFFFFFCC"/>
                </patternFill>
              </fill>
            </x14:dxf>
          </x14:cfRule>
          <xm:sqref>C31:I31</xm:sqref>
        </x14:conditionalFormatting>
        <x14:conditionalFormatting xmlns:xm="http://schemas.microsoft.com/office/excel/2006/main">
          <x14:cfRule type="cellIs" priority="21" operator="equal" id="{CB93AC06-2B81-4AE9-B3B2-869C9883CE84}">
            <xm:f>Donnees!$C$4</xm:f>
            <x14:dxf>
              <font>
                <color rgb="FF006100"/>
              </font>
              <fill>
                <patternFill>
                  <bgColor rgb="FFC6EFCE"/>
                </patternFill>
              </fill>
            </x14:dxf>
          </x14:cfRule>
          <x14:cfRule type="cellIs" priority="22" operator="equal" id="{671D7935-9EA1-43E0-A0AE-D37CF8233EAF}">
            <xm:f>Donnees!$C$5</xm:f>
            <x14:dxf>
              <font>
                <color rgb="FF9C0006"/>
              </font>
              <fill>
                <patternFill>
                  <bgColor rgb="FFFFC7CE"/>
                </patternFill>
              </fill>
            </x14:dxf>
          </x14:cfRule>
          <xm:sqref>J31:M31</xm:sqref>
        </x14:conditionalFormatting>
        <x14:conditionalFormatting xmlns:xm="http://schemas.microsoft.com/office/excel/2006/main">
          <x14:cfRule type="cellIs" priority="17" operator="equal" id="{65C1C52A-D637-444B-929D-01E65BEB7D59}">
            <xm:f>Donnees!$C$4</xm:f>
            <x14:dxf>
              <font>
                <color rgb="FF006100"/>
              </font>
              <fill>
                <patternFill>
                  <bgColor rgb="FFC6EFCE"/>
                </patternFill>
              </fill>
            </x14:dxf>
          </x14:cfRule>
          <x14:cfRule type="cellIs" priority="18" operator="equal" id="{7300F957-35AD-4C40-98AA-B40E0745CD07}">
            <xm:f>Donnees!$C$5</xm:f>
            <x14:dxf>
              <font>
                <color rgb="FF9C0006"/>
              </font>
              <fill>
                <patternFill>
                  <bgColor rgb="FFFFC7CE"/>
                </patternFill>
              </fill>
            </x14:dxf>
          </x14:cfRule>
          <xm:sqref>N21:N26 N30 N35</xm:sqref>
        </x14:conditionalFormatting>
        <x14:conditionalFormatting xmlns:xm="http://schemas.microsoft.com/office/excel/2006/main">
          <x14:cfRule type="cellIs" priority="15" operator="equal" id="{B0246BC1-16A6-4531-AF8D-F933F5B08E47}">
            <xm:f>Donnees!$C$4</xm:f>
            <x14:dxf>
              <font>
                <color rgb="FF006100"/>
              </font>
              <fill>
                <patternFill>
                  <bgColor rgb="FFC6EFCE"/>
                </patternFill>
              </fill>
            </x14:dxf>
          </x14:cfRule>
          <x14:cfRule type="cellIs" priority="16" operator="equal" id="{B08D7F32-E909-4D17-97F5-2472C5460C55}">
            <xm:f>Donnees!$C$5</xm:f>
            <x14:dxf>
              <font>
                <color rgb="FF9C0006"/>
              </font>
              <fill>
                <patternFill>
                  <bgColor rgb="FFFFC7CE"/>
                </patternFill>
              </fill>
            </x14:dxf>
          </x14:cfRule>
          <xm:sqref>N29</xm:sqref>
        </x14:conditionalFormatting>
        <x14:conditionalFormatting xmlns:xm="http://schemas.microsoft.com/office/excel/2006/main">
          <x14:cfRule type="cellIs" priority="13" operator="equal" id="{5EB98753-F002-4B3E-B4AD-344BE94ED6F5}">
            <xm:f>Donnees!$C$4</xm:f>
            <x14:dxf>
              <font>
                <color rgb="FF006100"/>
              </font>
              <fill>
                <patternFill>
                  <bgColor rgb="FFC6EFCE"/>
                </patternFill>
              </fill>
            </x14:dxf>
          </x14:cfRule>
          <x14:cfRule type="cellIs" priority="14" operator="equal" id="{EA4AB27F-D9BF-41E7-8F72-3921F337DFE7}">
            <xm:f>Donnees!$C$5</xm:f>
            <x14:dxf>
              <font>
                <color rgb="FF9C0006"/>
              </font>
              <fill>
                <patternFill>
                  <bgColor rgb="FFFFC7CE"/>
                </patternFill>
              </fill>
            </x14:dxf>
          </x14:cfRule>
          <xm:sqref>N28</xm:sqref>
        </x14:conditionalFormatting>
        <x14:conditionalFormatting xmlns:xm="http://schemas.microsoft.com/office/excel/2006/main">
          <x14:cfRule type="cellIs" priority="11" operator="equal" id="{741E5523-5E39-4198-B721-74AD2F791B56}">
            <xm:f>Donnees!$C$4</xm:f>
            <x14:dxf>
              <font>
                <color rgb="FF006100"/>
              </font>
              <fill>
                <patternFill>
                  <bgColor rgb="FFC6EFCE"/>
                </patternFill>
              </fill>
            </x14:dxf>
          </x14:cfRule>
          <x14:cfRule type="cellIs" priority="12" operator="equal" id="{2DF38885-EC48-4DB5-BDB0-6D9415C99B17}">
            <xm:f>Donnees!$C$5</xm:f>
            <x14:dxf>
              <font>
                <color rgb="FF9C0006"/>
              </font>
              <fill>
                <patternFill>
                  <bgColor rgb="FFFFC7CE"/>
                </patternFill>
              </fill>
            </x14:dxf>
          </x14:cfRule>
          <xm:sqref>N27</xm:sqref>
        </x14:conditionalFormatting>
        <x14:conditionalFormatting xmlns:xm="http://schemas.microsoft.com/office/excel/2006/main">
          <x14:cfRule type="cellIs" priority="9" operator="equal" id="{A7FAF9D1-C97D-4648-A230-DDF39934C55F}">
            <xm:f>Donnees!$C$4</xm:f>
            <x14:dxf>
              <font>
                <color rgb="FF006100"/>
              </font>
              <fill>
                <patternFill>
                  <bgColor rgb="FFC6EFCE"/>
                </patternFill>
              </fill>
            </x14:dxf>
          </x14:cfRule>
          <x14:cfRule type="cellIs" priority="10" operator="equal" id="{44CCA2C0-1174-4124-8289-7B57BFA7977A}">
            <xm:f>Donnees!$C$5</xm:f>
            <x14:dxf>
              <font>
                <color rgb="FF9C0006"/>
              </font>
              <fill>
                <patternFill>
                  <bgColor rgb="FFFFC7CE"/>
                </patternFill>
              </fill>
            </x14:dxf>
          </x14:cfRule>
          <xm:sqref>N34</xm:sqref>
        </x14:conditionalFormatting>
        <x14:conditionalFormatting xmlns:xm="http://schemas.microsoft.com/office/excel/2006/main">
          <x14:cfRule type="cellIs" priority="7" operator="equal" id="{462235FD-F339-49F0-B8A4-2972F633BA85}">
            <xm:f>Donnees!$C$4</xm:f>
            <x14:dxf>
              <font>
                <color rgb="FF006100"/>
              </font>
              <fill>
                <patternFill>
                  <bgColor rgb="FFC6EFCE"/>
                </patternFill>
              </fill>
            </x14:dxf>
          </x14:cfRule>
          <x14:cfRule type="cellIs" priority="8" operator="equal" id="{0D6E64BC-AA12-4DED-950B-7AF187A58EBE}">
            <xm:f>Donnees!$C$5</xm:f>
            <x14:dxf>
              <font>
                <color rgb="FF9C0006"/>
              </font>
              <fill>
                <patternFill>
                  <bgColor rgb="FFFFC7CE"/>
                </patternFill>
              </fill>
            </x14:dxf>
          </x14:cfRule>
          <xm:sqref>N33</xm:sqref>
        </x14:conditionalFormatting>
        <x14:conditionalFormatting xmlns:xm="http://schemas.microsoft.com/office/excel/2006/main">
          <x14:cfRule type="cellIs" priority="5" operator="equal" id="{860B2E53-D9B3-4CF6-A5C4-097B84EFF5EA}">
            <xm:f>Donnees!$C$4</xm:f>
            <x14:dxf>
              <font>
                <color rgb="FF006100"/>
              </font>
              <fill>
                <patternFill>
                  <bgColor rgb="FFC6EFCE"/>
                </patternFill>
              </fill>
            </x14:dxf>
          </x14:cfRule>
          <x14:cfRule type="cellIs" priority="6" operator="equal" id="{B40CF8AF-D3F4-492E-943E-1D769B47CDBF}">
            <xm:f>Donnees!$C$5</xm:f>
            <x14:dxf>
              <font>
                <color rgb="FF9C0006"/>
              </font>
              <fill>
                <patternFill>
                  <bgColor rgb="FFFFC7CE"/>
                </patternFill>
              </fill>
            </x14:dxf>
          </x14:cfRule>
          <xm:sqref>N32</xm:sqref>
        </x14:conditionalFormatting>
        <x14:conditionalFormatting xmlns:xm="http://schemas.microsoft.com/office/excel/2006/main">
          <x14:cfRule type="cellIs" priority="3" operator="equal" id="{2A282E6C-6EBE-46D9-A075-E79529013BC0}">
            <xm:f>Donnees!$C$4</xm:f>
            <x14:dxf>
              <font>
                <color rgb="FF006100"/>
              </font>
              <fill>
                <patternFill>
                  <bgColor rgb="FFC6EFCE"/>
                </patternFill>
              </fill>
            </x14:dxf>
          </x14:cfRule>
          <x14:cfRule type="cellIs" priority="4" operator="equal" id="{71A19DC9-98A2-4423-819B-D41D3B6FBAC7}">
            <xm:f>Donnees!$C$5</xm:f>
            <x14:dxf>
              <font>
                <color rgb="FF9C0006"/>
              </font>
              <fill>
                <patternFill>
                  <bgColor rgb="FFFFC7CE"/>
                </patternFill>
              </fill>
            </x14:dxf>
          </x14:cfRule>
          <xm:sqref>N31</xm:sqref>
        </x14:conditionalFormatting>
        <x14:conditionalFormatting xmlns:xm="http://schemas.microsoft.com/office/excel/2006/main">
          <x14:cfRule type="cellIs" priority="2" operator="equal" id="{90A6922B-AF55-44E3-9B31-955667B8A021}">
            <xm:f>Donnees!$C$6</xm:f>
            <x14:dxf>
              <font>
                <color theme="9" tint="-0.24994659260841701"/>
              </font>
              <fill>
                <patternFill>
                  <bgColor theme="9" tint="0.79998168889431442"/>
                </patternFill>
              </fill>
            </x14:dxf>
          </x14:cfRule>
          <xm:sqref>K21:K35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7" tint="0.79998168889431442"/>
    <pageSetUpPr fitToPage="1"/>
  </sheetPr>
  <dimension ref="A1:BM100"/>
  <sheetViews>
    <sheetView showGridLines="0" tabSelected="1" zoomScaleNormal="100" zoomScalePageLayoutView="70" workbookViewId="0">
      <selection activeCell="F63" sqref="F63"/>
    </sheetView>
  </sheetViews>
  <sheetFormatPr baseColWidth="10" defaultColWidth="11.42578125" defaultRowHeight="12.75" x14ac:dyDescent="0.2"/>
  <cols>
    <col min="1" max="1" width="6" style="1" customWidth="1"/>
    <col min="2" max="2" width="2.42578125" style="1" customWidth="1"/>
    <col min="3" max="3" width="8.7109375" style="58" customWidth="1"/>
    <col min="4" max="4" width="27" style="1" customWidth="1"/>
    <col min="5" max="5" width="13.42578125" style="1" customWidth="1"/>
    <col min="6" max="6" width="12.7109375" style="1" customWidth="1"/>
    <col min="7" max="7" width="14.7109375" style="1" customWidth="1"/>
    <col min="8" max="8" width="16.42578125" style="1" customWidth="1"/>
    <col min="9" max="9" width="11" style="1" customWidth="1"/>
    <col min="10" max="10" width="35.28515625" style="1" customWidth="1"/>
    <col min="11" max="11" width="23.140625" style="1" customWidth="1"/>
    <col min="12" max="12" width="15.28515625" style="1" customWidth="1"/>
    <col min="13" max="13" width="60.42578125" style="1" customWidth="1"/>
    <col min="14" max="15" width="11.42578125" style="1"/>
    <col min="16" max="16" width="25.85546875" style="1" customWidth="1"/>
    <col min="17" max="16384" width="11.42578125" style="1"/>
  </cols>
  <sheetData>
    <row r="1" spans="1:65" ht="11.25" customHeight="1" x14ac:dyDescent="0.2"/>
    <row r="2" spans="1:65" ht="15" customHeight="1" x14ac:dyDescent="0.35">
      <c r="A2" s="388"/>
      <c r="C2" s="443"/>
      <c r="D2" s="444"/>
      <c r="E2" s="444"/>
      <c r="F2" s="421"/>
      <c r="G2" s="415"/>
      <c r="H2" s="416"/>
      <c r="I2" s="416"/>
      <c r="J2" s="416"/>
      <c r="K2" s="421"/>
      <c r="L2" s="97"/>
      <c r="M2" s="1055" t="s">
        <v>141</v>
      </c>
      <c r="N2" s="388"/>
      <c r="O2" s="388"/>
      <c r="P2" s="388"/>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11"/>
      <c r="AS2" s="97"/>
      <c r="AT2" s="97"/>
      <c r="AU2" s="97"/>
      <c r="AV2" s="97"/>
      <c r="AW2" s="97"/>
      <c r="AX2" s="97"/>
      <c r="AY2" s="97"/>
      <c r="AZ2" s="21"/>
      <c r="BA2" s="21"/>
      <c r="BB2" s="21"/>
      <c r="BC2" s="21"/>
      <c r="BD2" s="21"/>
      <c r="BE2" s="21"/>
      <c r="BF2" s="21"/>
      <c r="BG2" s="21"/>
      <c r="BH2" s="21"/>
      <c r="BI2" s="21"/>
      <c r="BJ2" s="17"/>
      <c r="BK2" s="23"/>
      <c r="BL2" s="23"/>
      <c r="BM2" s="24"/>
    </row>
    <row r="3" spans="1:65" s="5" customFormat="1" ht="15" customHeight="1" x14ac:dyDescent="0.2">
      <c r="A3" s="388"/>
      <c r="C3" s="445"/>
      <c r="D3" s="631" t="s">
        <v>161</v>
      </c>
      <c r="E3" s="446"/>
      <c r="F3" s="447"/>
      <c r="G3" s="448"/>
      <c r="H3" s="447"/>
      <c r="I3" s="447"/>
      <c r="J3" s="447"/>
      <c r="K3" s="418" t="s">
        <v>256</v>
      </c>
      <c r="L3" s="126"/>
      <c r="M3" s="1055"/>
      <c r="N3" s="388"/>
      <c r="O3" s="388"/>
      <c r="P3" s="388"/>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574"/>
      <c r="BA3" s="574"/>
      <c r="BB3" s="574"/>
      <c r="BC3" s="574"/>
      <c r="BD3" s="574"/>
      <c r="BE3" s="574"/>
      <c r="BF3" s="574"/>
      <c r="BG3" s="574"/>
      <c r="BH3" s="574"/>
      <c r="BI3" s="574"/>
      <c r="BJ3" s="17"/>
      <c r="BK3" s="378"/>
      <c r="BL3" s="378"/>
      <c r="BM3" s="379"/>
    </row>
    <row r="4" spans="1:65" s="5" customFormat="1" ht="15" customHeight="1" x14ac:dyDescent="0.2">
      <c r="A4" s="388"/>
      <c r="C4" s="445"/>
      <c r="D4" s="631" t="s">
        <v>132</v>
      </c>
      <c r="E4" s="446"/>
      <c r="F4" s="448"/>
      <c r="G4" s="448"/>
      <c r="H4" s="447"/>
      <c r="I4" s="447"/>
      <c r="J4" s="447"/>
      <c r="K4" s="549" t="s">
        <v>35</v>
      </c>
      <c r="L4" s="126"/>
      <c r="M4" s="1055"/>
      <c r="N4" s="388"/>
      <c r="O4" s="388"/>
      <c r="P4" s="388"/>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574"/>
      <c r="BA4" s="574"/>
      <c r="BB4" s="574"/>
      <c r="BC4" s="574"/>
      <c r="BD4" s="574"/>
      <c r="BE4" s="574"/>
      <c r="BF4" s="574"/>
      <c r="BG4" s="574"/>
      <c r="BH4" s="574"/>
      <c r="BI4" s="574"/>
      <c r="BJ4" s="17"/>
      <c r="BK4" s="378"/>
      <c r="BL4" s="378"/>
      <c r="BM4" s="378"/>
    </row>
    <row r="5" spans="1:65" ht="10.35" customHeight="1" x14ac:dyDescent="0.35">
      <c r="A5" s="388"/>
      <c r="C5" s="443"/>
      <c r="D5" s="633" t="s">
        <v>42</v>
      </c>
      <c r="E5" s="416"/>
      <c r="F5" s="421"/>
      <c r="G5" s="415"/>
      <c r="H5" s="416"/>
      <c r="I5" s="416"/>
      <c r="J5" s="416"/>
      <c r="K5" s="449"/>
      <c r="L5" s="97"/>
      <c r="M5" s="1055"/>
      <c r="N5" s="388"/>
      <c r="O5" s="388"/>
      <c r="P5" s="388"/>
      <c r="Q5" s="97"/>
      <c r="R5" s="97"/>
      <c r="S5" s="97"/>
      <c r="T5" s="97"/>
      <c r="U5" s="97"/>
      <c r="V5" s="97"/>
      <c r="W5" s="97"/>
      <c r="X5" s="97"/>
      <c r="Y5" s="97"/>
      <c r="Z5" s="97"/>
      <c r="AA5" s="97"/>
      <c r="AB5" s="97"/>
      <c r="AC5" s="97"/>
      <c r="AD5" s="97"/>
      <c r="AE5" s="11"/>
      <c r="AF5" s="11"/>
      <c r="AG5" s="98"/>
      <c r="AH5" s="11"/>
      <c r="AI5" s="11"/>
      <c r="AJ5" s="11"/>
      <c r="AK5" s="97"/>
      <c r="AL5" s="97"/>
      <c r="AM5" s="97"/>
      <c r="AN5" s="97"/>
      <c r="AO5" s="97"/>
      <c r="AP5" s="97"/>
      <c r="AQ5" s="97"/>
      <c r="AR5" s="97"/>
      <c r="AS5" s="97"/>
      <c r="AT5" s="97"/>
      <c r="AU5" s="97"/>
      <c r="AV5" s="97"/>
      <c r="AW5" s="97"/>
      <c r="AX5" s="97"/>
      <c r="AY5" s="97"/>
      <c r="AZ5" s="21"/>
      <c r="BA5" s="21"/>
      <c r="BB5" s="21"/>
      <c r="BC5" s="21"/>
      <c r="BD5" s="21"/>
      <c r="BE5" s="21"/>
      <c r="BF5" s="99"/>
      <c r="BG5" s="99"/>
      <c r="BH5" s="99"/>
      <c r="BI5" s="99"/>
      <c r="BJ5" s="17"/>
      <c r="BK5" s="23"/>
      <c r="BL5" s="23"/>
      <c r="BM5" s="24"/>
    </row>
    <row r="6" spans="1:65" s="5" customFormat="1" ht="15" customHeight="1" x14ac:dyDescent="0.2">
      <c r="A6" s="388"/>
      <c r="C6" s="445"/>
      <c r="D6" s="634" t="s">
        <v>133</v>
      </c>
      <c r="E6" s="447"/>
      <c r="F6" s="447"/>
      <c r="G6" s="450"/>
      <c r="H6" s="451"/>
      <c r="I6" s="451"/>
      <c r="J6" s="451"/>
      <c r="K6" s="452"/>
      <c r="L6" s="321"/>
      <c r="M6" s="1055"/>
      <c r="N6" s="388"/>
      <c r="O6" s="388"/>
      <c r="P6" s="388"/>
      <c r="Q6" s="321"/>
      <c r="R6" s="321"/>
      <c r="S6" s="321"/>
      <c r="T6" s="321"/>
      <c r="U6" s="321"/>
      <c r="V6" s="321"/>
      <c r="W6" s="321"/>
      <c r="X6" s="321"/>
      <c r="Y6" s="126"/>
      <c r="Z6" s="126"/>
      <c r="AA6" s="126"/>
      <c r="AB6" s="126"/>
      <c r="AC6" s="126"/>
      <c r="AD6" s="126"/>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17"/>
      <c r="BK6" s="126"/>
      <c r="BL6" s="126"/>
      <c r="BM6" s="126"/>
    </row>
    <row r="7" spans="1:65" s="5" customFormat="1" ht="15" customHeight="1" x14ac:dyDescent="0.2">
      <c r="A7" s="388"/>
      <c r="C7" s="445"/>
      <c r="D7" s="636" t="s">
        <v>134</v>
      </c>
      <c r="E7" s="445"/>
      <c r="F7" s="447"/>
      <c r="G7" s="453"/>
      <c r="H7" s="453"/>
      <c r="I7" s="453"/>
      <c r="J7" s="453"/>
      <c r="K7" s="454"/>
      <c r="L7" s="380"/>
      <c r="M7" s="1055"/>
      <c r="N7" s="388"/>
      <c r="O7" s="388"/>
      <c r="P7" s="388"/>
      <c r="Q7" s="380"/>
      <c r="R7" s="380"/>
      <c r="S7" s="380"/>
      <c r="T7" s="380"/>
      <c r="U7" s="380"/>
      <c r="V7" s="380"/>
      <c r="W7" s="380"/>
      <c r="X7" s="380"/>
      <c r="Y7" s="126"/>
      <c r="Z7" s="126"/>
      <c r="AA7" s="126"/>
      <c r="AB7" s="126"/>
      <c r="AC7" s="126"/>
      <c r="AD7" s="126"/>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17"/>
      <c r="BK7" s="126"/>
      <c r="BL7" s="126"/>
      <c r="BM7" s="126"/>
    </row>
    <row r="8" spans="1:65" ht="15" customHeight="1" thickBot="1" x14ac:dyDescent="0.3">
      <c r="A8" s="388"/>
      <c r="C8" s="455"/>
      <c r="D8" s="424"/>
      <c r="E8" s="425"/>
      <c r="F8" s="425"/>
      <c r="G8" s="426"/>
      <c r="H8" s="427"/>
      <c r="I8" s="427"/>
      <c r="J8" s="427"/>
      <c r="K8" s="426"/>
      <c r="L8" s="22"/>
      <c r="M8" s="1055"/>
      <c r="N8" s="388"/>
      <c r="O8" s="388"/>
      <c r="P8" s="388"/>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17"/>
      <c r="BK8" s="11"/>
      <c r="BL8" s="11"/>
      <c r="BM8" s="11"/>
    </row>
    <row r="9" spans="1:65" s="8" customFormat="1" ht="18" customHeight="1" x14ac:dyDescent="0.25">
      <c r="A9" s="22"/>
      <c r="C9" s="373"/>
      <c r="D9" s="20"/>
      <c r="E9" s="102"/>
      <c r="F9" s="102"/>
      <c r="G9" s="22"/>
      <c r="H9" s="103"/>
      <c r="I9" s="103"/>
      <c r="J9" s="103"/>
      <c r="K9" s="22"/>
      <c r="L9" s="22"/>
      <c r="M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17"/>
      <c r="BK9" s="11"/>
      <c r="BL9" s="11"/>
      <c r="BM9" s="11"/>
    </row>
    <row r="10" spans="1:65" ht="24" customHeight="1" x14ac:dyDescent="0.2">
      <c r="A10" s="11"/>
      <c r="C10" s="428"/>
      <c r="D10" s="429"/>
      <c r="E10" s="429"/>
      <c r="F10" s="429"/>
      <c r="G10" s="429"/>
      <c r="H10" s="430" t="s">
        <v>162</v>
      </c>
      <c r="I10" s="429"/>
      <c r="J10" s="429"/>
      <c r="K10" s="429"/>
      <c r="L10" s="11"/>
      <c r="M10" s="11"/>
      <c r="O10" s="11"/>
      <c r="P10" s="11"/>
      <c r="Q10" s="11"/>
      <c r="R10" s="11"/>
      <c r="S10" s="11"/>
    </row>
    <row r="11" spans="1:65" ht="16.5" customHeight="1" x14ac:dyDescent="0.2">
      <c r="A11" s="11"/>
      <c r="C11" s="69"/>
      <c r="L11" s="11"/>
      <c r="M11" s="11"/>
      <c r="O11" s="11"/>
      <c r="P11" s="11"/>
      <c r="Q11" s="11"/>
      <c r="R11" s="11"/>
      <c r="S11" s="11"/>
    </row>
    <row r="12" spans="1:65" ht="30" customHeight="1" x14ac:dyDescent="0.25">
      <c r="A12" s="1049" t="s">
        <v>140</v>
      </c>
      <c r="C12" s="334"/>
      <c r="D12" s="343" t="s">
        <v>23</v>
      </c>
      <c r="E12" s="1050"/>
      <c r="F12" s="1051"/>
      <c r="G12" s="335"/>
      <c r="H12" s="335"/>
      <c r="I12" s="305"/>
      <c r="J12" s="343" t="s">
        <v>36</v>
      </c>
      <c r="K12" s="336"/>
      <c r="L12" s="563"/>
      <c r="M12" s="106"/>
      <c r="O12" s="106"/>
      <c r="P12" s="106"/>
      <c r="Q12" s="106"/>
      <c r="R12" s="106"/>
      <c r="S12" s="106"/>
      <c r="T12" s="106"/>
      <c r="U12" s="106"/>
    </row>
    <row r="13" spans="1:65" ht="30" customHeight="1" x14ac:dyDescent="0.25">
      <c r="A13" s="1049"/>
      <c r="C13" s="334"/>
      <c r="D13" s="344" t="s">
        <v>25</v>
      </c>
      <c r="E13" s="1052"/>
      <c r="F13" s="1051"/>
      <c r="G13" s="335"/>
      <c r="H13" s="337"/>
      <c r="I13" s="37"/>
      <c r="J13" s="638" t="s">
        <v>258</v>
      </c>
      <c r="K13" s="338"/>
      <c r="L13" s="109"/>
      <c r="M13" s="111"/>
      <c r="O13" s="111"/>
      <c r="P13" s="111"/>
      <c r="Q13" s="111"/>
      <c r="R13" s="111"/>
      <c r="S13" s="106"/>
      <c r="T13" s="106"/>
      <c r="U13" s="106"/>
    </row>
    <row r="14" spans="1:65" ht="30" customHeight="1" x14ac:dyDescent="0.25">
      <c r="A14" s="1049"/>
      <c r="C14" s="334"/>
      <c r="D14" s="343" t="s">
        <v>39</v>
      </c>
      <c r="E14" s="1052"/>
      <c r="F14" s="1051"/>
      <c r="G14" s="1052"/>
      <c r="H14" s="1051"/>
      <c r="I14" s="339"/>
      <c r="J14" s="892" t="s">
        <v>351</v>
      </c>
      <c r="K14" s="338"/>
      <c r="L14" s="110"/>
      <c r="M14" s="106"/>
      <c r="O14" s="106"/>
      <c r="P14" s="106"/>
      <c r="Q14" s="106"/>
      <c r="R14" s="106"/>
      <c r="S14" s="106"/>
      <c r="T14" s="106"/>
      <c r="U14" s="106"/>
    </row>
    <row r="15" spans="1:65" ht="30" customHeight="1" x14ac:dyDescent="0.25">
      <c r="A15" s="1049"/>
      <c r="C15" s="334"/>
      <c r="D15" s="645" t="s">
        <v>257</v>
      </c>
      <c r="E15" s="1053"/>
      <c r="F15" s="1054"/>
      <c r="G15" s="1056"/>
      <c r="H15" s="1057"/>
      <c r="I15" s="340"/>
      <c r="J15" s="638" t="s">
        <v>260</v>
      </c>
      <c r="K15" s="341"/>
      <c r="L15" s="113"/>
      <c r="M15" s="106"/>
      <c r="N15" s="110"/>
      <c r="O15" s="106"/>
      <c r="P15" s="106"/>
      <c r="Q15" s="106"/>
      <c r="R15" s="106"/>
      <c r="S15" s="106"/>
      <c r="T15" s="106"/>
      <c r="U15" s="106"/>
    </row>
    <row r="16" spans="1:65" ht="30" customHeight="1" x14ac:dyDescent="0.25">
      <c r="A16" s="1049"/>
      <c r="C16" s="334"/>
      <c r="D16" s="343" t="s">
        <v>40</v>
      </c>
      <c r="E16" s="1052"/>
      <c r="F16" s="1051"/>
      <c r="G16" s="335"/>
      <c r="H16" s="335"/>
      <c r="I16" s="339"/>
      <c r="J16" s="345" t="s">
        <v>38</v>
      </c>
      <c r="K16" s="342"/>
      <c r="L16" s="381"/>
      <c r="M16" s="106"/>
      <c r="N16" s="113"/>
      <c r="O16" s="106"/>
      <c r="P16" s="106"/>
      <c r="Q16" s="106"/>
      <c r="R16" s="106"/>
      <c r="S16" s="106"/>
      <c r="T16" s="106"/>
      <c r="U16" s="106"/>
    </row>
    <row r="17" spans="1:21" ht="30" customHeight="1" x14ac:dyDescent="0.25">
      <c r="A17" s="113"/>
      <c r="C17" s="334"/>
      <c r="D17" s="125"/>
      <c r="E17" s="319"/>
      <c r="F17" s="339"/>
      <c r="G17" s="339"/>
      <c r="H17" s="339"/>
      <c r="I17" s="339"/>
      <c r="J17" s="306"/>
      <c r="K17" s="301"/>
      <c r="M17" s="106"/>
      <c r="O17" s="106"/>
      <c r="P17" s="106"/>
      <c r="Q17" s="106"/>
      <c r="R17" s="106"/>
      <c r="S17" s="106"/>
      <c r="T17" s="106"/>
      <c r="U17" s="106"/>
    </row>
    <row r="18" spans="1:21" ht="24" customHeight="1" x14ac:dyDescent="0.2">
      <c r="A18" s="110"/>
      <c r="C18" s="428"/>
      <c r="D18" s="429"/>
      <c r="E18" s="429"/>
      <c r="F18" s="429"/>
      <c r="G18" s="429"/>
      <c r="H18" s="430" t="s">
        <v>272</v>
      </c>
      <c r="I18" s="429"/>
      <c r="J18" s="429"/>
      <c r="K18" s="429"/>
      <c r="L18" s="11"/>
      <c r="M18" s="479"/>
      <c r="N18" s="110"/>
    </row>
    <row r="19" spans="1:21" ht="16.5" customHeight="1" thickBot="1" x14ac:dyDescent="0.25">
      <c r="A19" s="110"/>
      <c r="C19" s="69"/>
      <c r="D19" s="19"/>
      <c r="E19" s="19"/>
      <c r="F19" s="19"/>
      <c r="G19" s="116"/>
      <c r="H19" s="173"/>
      <c r="I19" s="173"/>
      <c r="J19" s="173"/>
      <c r="K19" s="116"/>
      <c r="L19" s="11"/>
      <c r="N19" s="110"/>
    </row>
    <row r="20" spans="1:21" ht="36.75" customHeight="1" thickBot="1" x14ac:dyDescent="0.25">
      <c r="C20" s="456" t="s">
        <v>47</v>
      </c>
      <c r="D20" s="457" t="s">
        <v>261</v>
      </c>
      <c r="E20" s="457" t="s">
        <v>33</v>
      </c>
      <c r="F20" s="457" t="s">
        <v>45</v>
      </c>
      <c r="G20" s="822" t="s">
        <v>46</v>
      </c>
      <c r="H20" s="822" t="s">
        <v>316</v>
      </c>
      <c r="I20" s="822" t="s">
        <v>330</v>
      </c>
      <c r="J20" s="822" t="s">
        <v>317</v>
      </c>
      <c r="K20" s="458" t="s">
        <v>283</v>
      </c>
      <c r="N20" s="110"/>
    </row>
    <row r="21" spans="1:21" ht="18.75" customHeight="1" x14ac:dyDescent="0.2">
      <c r="A21" s="1049" t="s">
        <v>140</v>
      </c>
      <c r="C21" s="506">
        <v>1</v>
      </c>
      <c r="D21" s="507"/>
      <c r="E21" s="508"/>
      <c r="F21" s="509"/>
      <c r="G21" s="510"/>
      <c r="H21" s="833"/>
      <c r="I21" s="570"/>
      <c r="J21" s="511"/>
      <c r="K21" s="513"/>
    </row>
    <row r="22" spans="1:21" ht="18.75" customHeight="1" x14ac:dyDescent="0.2">
      <c r="A22" s="1049"/>
      <c r="C22" s="512">
        <v>2</v>
      </c>
      <c r="D22" s="121"/>
      <c r="E22" s="122"/>
      <c r="F22" s="123"/>
      <c r="G22" s="124"/>
      <c r="H22" s="829"/>
      <c r="I22" s="568"/>
      <c r="J22" s="513"/>
      <c r="K22" s="513"/>
    </row>
    <row r="23" spans="1:21" ht="18.75" customHeight="1" x14ac:dyDescent="0.2">
      <c r="A23" s="1049"/>
      <c r="C23" s="512">
        <v>3</v>
      </c>
      <c r="D23" s="121"/>
      <c r="E23" s="122"/>
      <c r="F23" s="123"/>
      <c r="G23" s="124"/>
      <c r="H23" s="829"/>
      <c r="I23" s="568"/>
      <c r="J23" s="513"/>
      <c r="K23" s="513"/>
    </row>
    <row r="24" spans="1:21" ht="18.75" customHeight="1" x14ac:dyDescent="0.2">
      <c r="A24" s="1049"/>
      <c r="C24" s="512">
        <v>4</v>
      </c>
      <c r="D24" s="121"/>
      <c r="E24" s="122"/>
      <c r="F24" s="123"/>
      <c r="G24" s="124"/>
      <c r="H24" s="829"/>
      <c r="I24" s="568"/>
      <c r="J24" s="513"/>
      <c r="K24" s="513"/>
    </row>
    <row r="25" spans="1:21" ht="18.75" customHeight="1" thickBot="1" x14ac:dyDescent="0.25">
      <c r="A25" s="1049"/>
      <c r="C25" s="514">
        <v>5</v>
      </c>
      <c r="D25" s="515"/>
      <c r="E25" s="697"/>
      <c r="F25" s="517"/>
      <c r="G25" s="518"/>
      <c r="H25" s="832"/>
      <c r="I25" s="569"/>
      <c r="J25" s="519"/>
      <c r="K25" s="780"/>
    </row>
    <row r="26" spans="1:21" ht="18.75" customHeight="1" x14ac:dyDescent="0.2">
      <c r="A26" s="1049"/>
      <c r="C26" s="524">
        <v>6</v>
      </c>
      <c r="D26" s="696"/>
      <c r="E26" s="508"/>
      <c r="F26" s="504"/>
      <c r="G26" s="505"/>
      <c r="H26" s="833"/>
      <c r="I26" s="572"/>
      <c r="J26" s="525"/>
      <c r="K26" s="781"/>
    </row>
    <row r="27" spans="1:21" ht="18.75" customHeight="1" x14ac:dyDescent="0.2">
      <c r="A27" s="1049"/>
      <c r="C27" s="512">
        <v>7</v>
      </c>
      <c r="D27" s="121"/>
      <c r="E27" s="122"/>
      <c r="F27" s="123"/>
      <c r="G27" s="124"/>
      <c r="H27" s="829"/>
      <c r="I27" s="568"/>
      <c r="J27" s="513"/>
      <c r="K27" s="513"/>
    </row>
    <row r="28" spans="1:21" ht="18.75" customHeight="1" x14ac:dyDescent="0.2">
      <c r="A28" s="1049"/>
      <c r="C28" s="512">
        <v>8</v>
      </c>
      <c r="D28" s="121"/>
      <c r="E28" s="122"/>
      <c r="F28" s="123"/>
      <c r="G28" s="124"/>
      <c r="H28" s="829"/>
      <c r="I28" s="568"/>
      <c r="J28" s="513"/>
      <c r="K28" s="513"/>
    </row>
    <row r="29" spans="1:21" ht="18.75" customHeight="1" x14ac:dyDescent="0.2">
      <c r="A29" s="1049"/>
      <c r="C29" s="512">
        <v>9</v>
      </c>
      <c r="D29" s="121"/>
      <c r="E29" s="122"/>
      <c r="F29" s="123"/>
      <c r="G29" s="124"/>
      <c r="H29" s="829"/>
      <c r="I29" s="568"/>
      <c r="J29" s="513"/>
      <c r="K29" s="513"/>
    </row>
    <row r="30" spans="1:21" ht="18.75" customHeight="1" thickBot="1" x14ac:dyDescent="0.25">
      <c r="A30" s="1049"/>
      <c r="C30" s="526">
        <v>10</v>
      </c>
      <c r="D30" s="515"/>
      <c r="E30" s="516"/>
      <c r="F30" s="502"/>
      <c r="G30" s="503"/>
      <c r="H30" s="831"/>
      <c r="I30" s="571"/>
      <c r="J30" s="527"/>
      <c r="K30" s="527"/>
    </row>
    <row r="31" spans="1:21" ht="18.75" customHeight="1" x14ac:dyDescent="0.2">
      <c r="A31" s="1049"/>
      <c r="C31" s="506">
        <v>11</v>
      </c>
      <c r="D31" s="696"/>
      <c r="E31" s="698"/>
      <c r="F31" s="509"/>
      <c r="G31" s="510"/>
      <c r="H31" s="830"/>
      <c r="I31" s="570"/>
      <c r="J31" s="511"/>
      <c r="K31" s="781"/>
    </row>
    <row r="32" spans="1:21" ht="18.75" customHeight="1" x14ac:dyDescent="0.2">
      <c r="A32" s="1049"/>
      <c r="C32" s="512">
        <v>12</v>
      </c>
      <c r="D32" s="121"/>
      <c r="E32" s="122"/>
      <c r="F32" s="123"/>
      <c r="G32" s="124"/>
      <c r="H32" s="829"/>
      <c r="I32" s="568"/>
      <c r="J32" s="513"/>
      <c r="K32" s="513"/>
    </row>
    <row r="33" spans="1:17" ht="18.75" customHeight="1" x14ac:dyDescent="0.2">
      <c r="A33" s="1049"/>
      <c r="C33" s="512">
        <v>13</v>
      </c>
      <c r="D33" s="121"/>
      <c r="E33" s="122"/>
      <c r="F33" s="123"/>
      <c r="G33" s="124"/>
      <c r="H33" s="829"/>
      <c r="I33" s="568"/>
      <c r="J33" s="513"/>
      <c r="K33" s="513"/>
    </row>
    <row r="34" spans="1:17" ht="18.75" customHeight="1" x14ac:dyDescent="0.2">
      <c r="A34" s="1049"/>
      <c r="C34" s="512">
        <v>14</v>
      </c>
      <c r="D34" s="121"/>
      <c r="E34" s="122"/>
      <c r="F34" s="123"/>
      <c r="G34" s="124"/>
      <c r="H34" s="829"/>
      <c r="I34" s="568"/>
      <c r="J34" s="513"/>
      <c r="K34" s="513"/>
      <c r="Q34" s="382"/>
    </row>
    <row r="35" spans="1:17" ht="18.75" customHeight="1" thickBot="1" x14ac:dyDescent="0.25">
      <c r="A35" s="1049"/>
      <c r="C35" s="514">
        <v>15</v>
      </c>
      <c r="D35" s="515"/>
      <c r="E35" s="697"/>
      <c r="F35" s="517"/>
      <c r="G35" s="518"/>
      <c r="H35" s="832"/>
      <c r="I35" s="569"/>
      <c r="J35" s="519"/>
      <c r="K35" s="527"/>
      <c r="Q35" s="382"/>
    </row>
    <row r="36" spans="1:17" ht="18.75" customHeight="1" x14ac:dyDescent="0.2">
      <c r="A36" s="1049"/>
      <c r="C36" s="524">
        <v>16</v>
      </c>
      <c r="D36" s="696"/>
      <c r="E36" s="508"/>
      <c r="F36" s="504"/>
      <c r="G36" s="505"/>
      <c r="H36" s="833"/>
      <c r="I36" s="572"/>
      <c r="J36" s="525"/>
      <c r="K36" s="781"/>
      <c r="Q36" s="382"/>
    </row>
    <row r="37" spans="1:17" ht="18.75" customHeight="1" x14ac:dyDescent="0.2">
      <c r="A37" s="1049"/>
      <c r="C37" s="512">
        <v>17</v>
      </c>
      <c r="D37" s="121"/>
      <c r="E37" s="122"/>
      <c r="F37" s="123"/>
      <c r="G37" s="124"/>
      <c r="H37" s="829"/>
      <c r="I37" s="568"/>
      <c r="J37" s="513"/>
      <c r="K37" s="513"/>
      <c r="Q37" s="382"/>
    </row>
    <row r="38" spans="1:17" ht="18.75" customHeight="1" x14ac:dyDescent="0.2">
      <c r="A38" s="1049"/>
      <c r="C38" s="512">
        <v>18</v>
      </c>
      <c r="D38" s="121"/>
      <c r="E38" s="122"/>
      <c r="F38" s="123"/>
      <c r="G38" s="124"/>
      <c r="H38" s="829"/>
      <c r="I38" s="568"/>
      <c r="J38" s="513"/>
      <c r="K38" s="513"/>
      <c r="Q38" s="382"/>
    </row>
    <row r="39" spans="1:17" ht="18.75" customHeight="1" x14ac:dyDescent="0.2">
      <c r="A39" s="1049"/>
      <c r="C39" s="512">
        <v>19</v>
      </c>
      <c r="D39" s="121"/>
      <c r="E39" s="122"/>
      <c r="F39" s="123"/>
      <c r="G39" s="124"/>
      <c r="H39" s="829"/>
      <c r="I39" s="568"/>
      <c r="J39" s="513"/>
      <c r="K39" s="513"/>
    </row>
    <row r="40" spans="1:17" ht="18.75" customHeight="1" thickBot="1" x14ac:dyDescent="0.25">
      <c r="A40" s="1049"/>
      <c r="C40" s="526">
        <v>20</v>
      </c>
      <c r="D40" s="515"/>
      <c r="E40" s="697"/>
      <c r="F40" s="502"/>
      <c r="G40" s="503"/>
      <c r="H40" s="831"/>
      <c r="I40" s="571"/>
      <c r="J40" s="527"/>
      <c r="K40" s="527"/>
    </row>
    <row r="41" spans="1:17" ht="18.75" customHeight="1" x14ac:dyDescent="0.2">
      <c r="A41" s="1049"/>
      <c r="C41" s="506">
        <v>21</v>
      </c>
      <c r="D41" s="696"/>
      <c r="E41" s="508"/>
      <c r="F41" s="509"/>
      <c r="G41" s="510"/>
      <c r="H41" s="830"/>
      <c r="I41" s="570"/>
      <c r="J41" s="511"/>
      <c r="K41" s="781"/>
    </row>
    <row r="42" spans="1:17" ht="18.75" customHeight="1" x14ac:dyDescent="0.2">
      <c r="A42" s="1049"/>
      <c r="C42" s="512">
        <v>22</v>
      </c>
      <c r="D42" s="121"/>
      <c r="E42" s="122"/>
      <c r="F42" s="123"/>
      <c r="G42" s="124"/>
      <c r="H42" s="829"/>
      <c r="I42" s="568"/>
      <c r="J42" s="513"/>
      <c r="K42" s="513"/>
    </row>
    <row r="43" spans="1:17" ht="18.75" customHeight="1" x14ac:dyDescent="0.2">
      <c r="A43" s="1049"/>
      <c r="C43" s="512">
        <v>23</v>
      </c>
      <c r="D43" s="121"/>
      <c r="E43" s="122"/>
      <c r="F43" s="123"/>
      <c r="G43" s="124"/>
      <c r="H43" s="829"/>
      <c r="I43" s="568"/>
      <c r="J43" s="513"/>
      <c r="K43" s="513"/>
    </row>
    <row r="44" spans="1:17" ht="18.75" customHeight="1" x14ac:dyDescent="0.2">
      <c r="A44" s="1049"/>
      <c r="C44" s="512">
        <v>24</v>
      </c>
      <c r="D44" s="121"/>
      <c r="E44" s="122"/>
      <c r="F44" s="123"/>
      <c r="G44" s="124"/>
      <c r="H44" s="829"/>
      <c r="I44" s="568"/>
      <c r="J44" s="513"/>
      <c r="K44" s="513"/>
    </row>
    <row r="45" spans="1:17" ht="18.75" customHeight="1" thickBot="1" x14ac:dyDescent="0.25">
      <c r="A45" s="1049"/>
      <c r="C45" s="514">
        <v>25</v>
      </c>
      <c r="D45" s="699"/>
      <c r="E45" s="697"/>
      <c r="F45" s="517"/>
      <c r="G45" s="518"/>
      <c r="H45" s="832"/>
      <c r="I45" s="569"/>
      <c r="J45" s="519"/>
      <c r="K45" s="527"/>
    </row>
    <row r="46" spans="1:17" ht="18.75" customHeight="1" x14ac:dyDescent="0.2">
      <c r="A46" s="1049"/>
      <c r="C46" s="524">
        <v>26</v>
      </c>
      <c r="D46" s="507"/>
      <c r="E46" s="508"/>
      <c r="F46" s="504"/>
      <c r="G46" s="505"/>
      <c r="H46" s="833"/>
      <c r="I46" s="572"/>
      <c r="J46" s="525"/>
      <c r="K46" s="781"/>
    </row>
    <row r="47" spans="1:17" ht="18.75" customHeight="1" x14ac:dyDescent="0.2">
      <c r="A47" s="1049"/>
      <c r="C47" s="512">
        <v>27</v>
      </c>
      <c r="D47" s="121"/>
      <c r="E47" s="122"/>
      <c r="F47" s="123"/>
      <c r="G47" s="124"/>
      <c r="H47" s="829"/>
      <c r="I47" s="568"/>
      <c r="J47" s="513"/>
      <c r="K47" s="513"/>
    </row>
    <row r="48" spans="1:17" ht="18.75" customHeight="1" x14ac:dyDescent="0.2">
      <c r="A48" s="1049"/>
      <c r="C48" s="512">
        <v>28</v>
      </c>
      <c r="D48" s="121"/>
      <c r="E48" s="122"/>
      <c r="F48" s="123"/>
      <c r="G48" s="124"/>
      <c r="H48" s="829"/>
      <c r="I48" s="568"/>
      <c r="J48" s="513"/>
      <c r="K48" s="513"/>
    </row>
    <row r="49" spans="1:11" ht="18.75" customHeight="1" x14ac:dyDescent="0.2">
      <c r="A49" s="1049"/>
      <c r="C49" s="512">
        <v>29</v>
      </c>
      <c r="D49" s="121"/>
      <c r="E49" s="122"/>
      <c r="F49" s="123"/>
      <c r="G49" s="124"/>
      <c r="H49" s="829"/>
      <c r="I49" s="568"/>
      <c r="J49" s="513"/>
      <c r="K49" s="513"/>
    </row>
    <row r="50" spans="1:11" ht="18.75" customHeight="1" thickBot="1" x14ac:dyDescent="0.25">
      <c r="A50" s="1049"/>
      <c r="C50" s="526">
        <v>30</v>
      </c>
      <c r="D50" s="699"/>
      <c r="E50" s="697"/>
      <c r="F50" s="502"/>
      <c r="G50" s="503"/>
      <c r="H50" s="831"/>
      <c r="I50" s="571"/>
      <c r="J50" s="527"/>
      <c r="K50" s="527"/>
    </row>
    <row r="51" spans="1:11" ht="18.75" customHeight="1" x14ac:dyDescent="0.2">
      <c r="A51" s="1049"/>
      <c r="C51" s="506">
        <v>31</v>
      </c>
      <c r="D51" s="507"/>
      <c r="E51" s="508"/>
      <c r="F51" s="509"/>
      <c r="G51" s="510"/>
      <c r="H51" s="830"/>
      <c r="I51" s="570"/>
      <c r="J51" s="511"/>
      <c r="K51" s="781"/>
    </row>
    <row r="52" spans="1:11" ht="18.75" customHeight="1" x14ac:dyDescent="0.2">
      <c r="A52" s="1049"/>
      <c r="C52" s="512">
        <v>32</v>
      </c>
      <c r="D52" s="121"/>
      <c r="E52" s="122"/>
      <c r="F52" s="123"/>
      <c r="G52" s="124"/>
      <c r="H52" s="829"/>
      <c r="I52" s="568"/>
      <c r="J52" s="513"/>
      <c r="K52" s="513"/>
    </row>
    <row r="53" spans="1:11" ht="18.75" customHeight="1" x14ac:dyDescent="0.2">
      <c r="A53" s="1049"/>
      <c r="C53" s="512">
        <v>33</v>
      </c>
      <c r="D53" s="121"/>
      <c r="E53" s="122"/>
      <c r="F53" s="123"/>
      <c r="G53" s="124"/>
      <c r="H53" s="829"/>
      <c r="I53" s="568"/>
      <c r="J53" s="513"/>
      <c r="K53" s="513"/>
    </row>
    <row r="54" spans="1:11" ht="18.75" customHeight="1" x14ac:dyDescent="0.2">
      <c r="A54" s="1049"/>
      <c r="C54" s="512">
        <v>34</v>
      </c>
      <c r="D54" s="121"/>
      <c r="E54" s="122"/>
      <c r="F54" s="123"/>
      <c r="G54" s="124"/>
      <c r="H54" s="829"/>
      <c r="I54" s="568"/>
      <c r="J54" s="513"/>
      <c r="K54" s="513"/>
    </row>
    <row r="55" spans="1:11" ht="18.75" customHeight="1" thickBot="1" x14ac:dyDescent="0.25">
      <c r="A55" s="1049"/>
      <c r="C55" s="514">
        <v>35</v>
      </c>
      <c r="D55" s="699"/>
      <c r="E55" s="697"/>
      <c r="F55" s="517"/>
      <c r="G55" s="518"/>
      <c r="H55" s="832"/>
      <c r="I55" s="569"/>
      <c r="J55" s="519"/>
      <c r="K55" s="527"/>
    </row>
    <row r="56" spans="1:11" ht="18.75" customHeight="1" x14ac:dyDescent="0.2">
      <c r="A56" s="1049"/>
      <c r="C56" s="506">
        <v>36</v>
      </c>
      <c r="D56" s="507"/>
      <c r="E56" s="508"/>
      <c r="F56" s="509"/>
      <c r="G56" s="510"/>
      <c r="H56" s="830"/>
      <c r="I56" s="570"/>
      <c r="J56" s="511"/>
      <c r="K56" s="781"/>
    </row>
    <row r="57" spans="1:11" ht="18.75" customHeight="1" x14ac:dyDescent="0.2">
      <c r="A57" s="1049"/>
      <c r="C57" s="512">
        <v>37</v>
      </c>
      <c r="D57" s="121"/>
      <c r="E57" s="122"/>
      <c r="F57" s="123"/>
      <c r="G57" s="124"/>
      <c r="H57" s="829"/>
      <c r="I57" s="568"/>
      <c r="J57" s="513"/>
      <c r="K57" s="513"/>
    </row>
    <row r="58" spans="1:11" ht="18.75" customHeight="1" x14ac:dyDescent="0.2">
      <c r="A58" s="1049"/>
      <c r="C58" s="512">
        <v>38</v>
      </c>
      <c r="D58" s="121"/>
      <c r="E58" s="122"/>
      <c r="F58" s="123"/>
      <c r="G58" s="124"/>
      <c r="H58" s="829"/>
      <c r="I58" s="568"/>
      <c r="J58" s="513"/>
      <c r="K58" s="513"/>
    </row>
    <row r="59" spans="1:11" ht="18.75" customHeight="1" x14ac:dyDescent="0.2">
      <c r="A59" s="1049"/>
      <c r="C59" s="512">
        <v>39</v>
      </c>
      <c r="D59" s="121"/>
      <c r="E59" s="122"/>
      <c r="F59" s="123"/>
      <c r="G59" s="124"/>
      <c r="H59" s="829"/>
      <c r="I59" s="568"/>
      <c r="J59" s="513"/>
      <c r="K59" s="513"/>
    </row>
    <row r="60" spans="1:11" ht="18.75" customHeight="1" thickBot="1" x14ac:dyDescent="0.25">
      <c r="A60" s="1049"/>
      <c r="C60" s="514">
        <v>40</v>
      </c>
      <c r="D60" s="699"/>
      <c r="E60" s="697"/>
      <c r="F60" s="517"/>
      <c r="G60" s="518"/>
      <c r="H60" s="832"/>
      <c r="I60" s="657"/>
      <c r="J60" s="519"/>
      <c r="K60" s="519"/>
    </row>
    <row r="61" spans="1:11" ht="18.75" customHeight="1" x14ac:dyDescent="0.2">
      <c r="A61" s="659"/>
      <c r="C61" s="524">
        <v>41</v>
      </c>
      <c r="D61" s="507"/>
      <c r="E61" s="508"/>
      <c r="F61" s="504"/>
      <c r="G61" s="505"/>
      <c r="H61" s="833"/>
      <c r="I61" s="658"/>
      <c r="J61" s="525"/>
      <c r="K61" s="525"/>
    </row>
    <row r="62" spans="1:11" ht="18.75" customHeight="1" x14ac:dyDescent="0.2">
      <c r="A62" s="659"/>
      <c r="C62" s="512">
        <v>42</v>
      </c>
      <c r="D62" s="121"/>
      <c r="E62" s="122"/>
      <c r="F62" s="123"/>
      <c r="G62" s="124"/>
      <c r="H62" s="829"/>
      <c r="I62" s="656"/>
      <c r="J62" s="513"/>
      <c r="K62" s="513"/>
    </row>
    <row r="63" spans="1:11" ht="18.75" customHeight="1" x14ac:dyDescent="0.2">
      <c r="A63" s="659"/>
      <c r="C63" s="512">
        <v>43</v>
      </c>
      <c r="D63" s="121"/>
      <c r="E63" s="695"/>
      <c r="F63" s="123"/>
      <c r="G63" s="124"/>
      <c r="H63" s="829"/>
      <c r="I63" s="656"/>
      <c r="J63" s="513"/>
      <c r="K63" s="513"/>
    </row>
    <row r="64" spans="1:11" ht="18.75" customHeight="1" x14ac:dyDescent="0.2">
      <c r="A64" s="659"/>
      <c r="C64" s="512">
        <v>44</v>
      </c>
      <c r="D64" s="121"/>
      <c r="E64" s="122"/>
      <c r="F64" s="123"/>
      <c r="G64" s="124"/>
      <c r="H64" s="829"/>
      <c r="I64" s="656"/>
      <c r="J64" s="513"/>
      <c r="K64" s="513"/>
    </row>
    <row r="65" spans="1:18" ht="18.75" customHeight="1" thickBot="1" x14ac:dyDescent="0.25">
      <c r="A65" s="659"/>
      <c r="C65" s="514">
        <v>45</v>
      </c>
      <c r="D65" s="699"/>
      <c r="E65" s="697"/>
      <c r="F65" s="517"/>
      <c r="G65" s="518"/>
      <c r="H65" s="832"/>
      <c r="I65" s="657"/>
      <c r="J65" s="519"/>
      <c r="K65" s="519"/>
    </row>
    <row r="66" spans="1:18" ht="18.75" customHeight="1" x14ac:dyDescent="0.2">
      <c r="A66" s="659"/>
      <c r="C66" s="524">
        <v>46</v>
      </c>
      <c r="D66" s="507"/>
      <c r="E66" s="508"/>
      <c r="F66" s="504"/>
      <c r="G66" s="505"/>
      <c r="H66" s="833"/>
      <c r="I66" s="658"/>
      <c r="J66" s="525"/>
      <c r="K66" s="525"/>
    </row>
    <row r="67" spans="1:18" ht="18.75" customHeight="1" x14ac:dyDescent="0.2">
      <c r="A67" s="659"/>
      <c r="C67" s="512">
        <v>47</v>
      </c>
      <c r="D67" s="121"/>
      <c r="E67" s="122"/>
      <c r="F67" s="123"/>
      <c r="G67" s="124"/>
      <c r="H67" s="829"/>
      <c r="I67" s="656"/>
      <c r="J67" s="513"/>
      <c r="K67" s="513"/>
    </row>
    <row r="68" spans="1:18" ht="18.75" customHeight="1" x14ac:dyDescent="0.2">
      <c r="A68" s="659"/>
      <c r="C68" s="512">
        <v>48</v>
      </c>
      <c r="D68" s="121"/>
      <c r="E68" s="122"/>
      <c r="F68" s="123"/>
      <c r="G68" s="124"/>
      <c r="H68" s="829"/>
      <c r="I68" s="656"/>
      <c r="J68" s="513"/>
      <c r="K68" s="513"/>
    </row>
    <row r="69" spans="1:18" ht="18.75" customHeight="1" x14ac:dyDescent="0.2">
      <c r="A69" s="659"/>
      <c r="C69" s="512">
        <v>49</v>
      </c>
      <c r="D69" s="121"/>
      <c r="E69" s="122"/>
      <c r="F69" s="123"/>
      <c r="G69" s="124"/>
      <c r="H69" s="829"/>
      <c r="I69" s="656"/>
      <c r="J69" s="513"/>
      <c r="K69" s="513"/>
    </row>
    <row r="70" spans="1:18" ht="18.75" customHeight="1" thickBot="1" x14ac:dyDescent="0.25">
      <c r="A70" s="659"/>
      <c r="C70" s="512">
        <v>50</v>
      </c>
      <c r="D70" s="515"/>
      <c r="E70" s="516"/>
      <c r="F70" s="123"/>
      <c r="G70" s="124"/>
      <c r="H70" s="829"/>
      <c r="I70" s="656"/>
      <c r="J70" s="513"/>
      <c r="K70" s="513"/>
    </row>
    <row r="71" spans="1:18" ht="18" customHeight="1" thickBot="1" x14ac:dyDescent="0.25">
      <c r="C71" s="520"/>
      <c r="D71" s="694"/>
      <c r="E71" s="694"/>
      <c r="F71" s="521">
        <f>SUM(F21:F70)</f>
        <v>0</v>
      </c>
      <c r="G71" s="522"/>
      <c r="H71" s="834"/>
      <c r="I71" s="522"/>
      <c r="J71" s="523"/>
      <c r="K71" s="523"/>
    </row>
    <row r="72" spans="1:18" ht="24.75" customHeight="1" x14ac:dyDescent="0.2"/>
    <row r="73" spans="1:18" s="5" customFormat="1" ht="21" customHeight="1" x14ac:dyDescent="0.2">
      <c r="C73" s="5" t="s">
        <v>205</v>
      </c>
      <c r="D73" s="29"/>
      <c r="E73" s="29"/>
      <c r="F73" s="29"/>
      <c r="G73" s="29"/>
      <c r="H73" s="29"/>
      <c r="I73" s="29"/>
      <c r="J73" s="29"/>
      <c r="K73" s="29"/>
    </row>
    <row r="74" spans="1:18" ht="98.25" customHeight="1" x14ac:dyDescent="0.2">
      <c r="A74" s="389"/>
      <c r="C74" s="1058"/>
      <c r="D74" s="1059"/>
      <c r="E74" s="1059"/>
      <c r="F74" s="1059"/>
      <c r="G74" s="1059"/>
      <c r="H74" s="1059"/>
      <c r="I74" s="1059"/>
      <c r="J74" s="1059"/>
      <c r="K74" s="1060"/>
    </row>
    <row r="75" spans="1:18" x14ac:dyDescent="0.2">
      <c r="A75" s="390"/>
    </row>
    <row r="76" spans="1:18" s="5" customFormat="1" ht="21" customHeight="1" x14ac:dyDescent="0.2">
      <c r="A76" s="390"/>
      <c r="C76" s="5" t="s">
        <v>37</v>
      </c>
    </row>
    <row r="77" spans="1:18" ht="98.1" customHeight="1" x14ac:dyDescent="0.2">
      <c r="A77" s="389"/>
      <c r="C77" s="1058"/>
      <c r="D77" s="1059"/>
      <c r="E77" s="1059"/>
      <c r="F77" s="1059"/>
      <c r="G77" s="1059"/>
      <c r="H77" s="1059"/>
      <c r="I77" s="1059"/>
      <c r="J77" s="1059"/>
      <c r="K77" s="1060"/>
    </row>
    <row r="78" spans="1:18" x14ac:dyDescent="0.2">
      <c r="A78" s="390"/>
    </row>
    <row r="80" spans="1:18" ht="27" customHeight="1" x14ac:dyDescent="0.2">
      <c r="A80" s="1042" t="s">
        <v>164</v>
      </c>
      <c r="B80" s="562"/>
      <c r="C80" s="565"/>
      <c r="D80" s="565"/>
      <c r="E80" s="565"/>
      <c r="F80" s="565"/>
      <c r="G80" s="565"/>
      <c r="H80" s="565"/>
      <c r="I80" s="565"/>
      <c r="J80" s="565"/>
      <c r="K80" s="565"/>
      <c r="L80" s="565"/>
      <c r="M80" s="565"/>
      <c r="N80" s="565"/>
      <c r="O80" s="565"/>
      <c r="P80" s="565"/>
      <c r="Q80" s="565"/>
      <c r="R80" s="565"/>
    </row>
    <row r="81" spans="1:18" ht="27" customHeight="1" x14ac:dyDescent="0.2">
      <c r="A81" s="1042"/>
      <c r="B81" s="564" t="s">
        <v>206</v>
      </c>
      <c r="C81" s="565"/>
      <c r="D81" s="565"/>
      <c r="E81" s="565"/>
      <c r="F81" s="565"/>
      <c r="G81" s="565"/>
      <c r="H81" s="565"/>
      <c r="I81" s="565"/>
      <c r="J81" s="565"/>
      <c r="K81" s="565"/>
      <c r="L81" s="565"/>
      <c r="M81" s="565"/>
      <c r="N81" s="565"/>
      <c r="O81" s="565"/>
      <c r="P81" s="565"/>
      <c r="Q81" s="565"/>
      <c r="R81" s="565"/>
    </row>
    <row r="82" spans="1:18" ht="27" customHeight="1" x14ac:dyDescent="0.2">
      <c r="A82" s="1042"/>
      <c r="B82" s="562"/>
      <c r="C82" s="565"/>
      <c r="D82" s="565"/>
      <c r="E82" s="565"/>
      <c r="F82" s="565"/>
      <c r="G82" s="565"/>
      <c r="H82" s="565"/>
      <c r="I82" s="565"/>
      <c r="J82" s="565"/>
      <c r="K82" s="565"/>
      <c r="L82" s="565"/>
      <c r="M82" s="565"/>
      <c r="N82" s="565"/>
      <c r="O82" s="565"/>
      <c r="P82" s="565"/>
      <c r="Q82" s="565"/>
      <c r="R82" s="565"/>
    </row>
    <row r="83" spans="1:18" ht="27" customHeight="1" x14ac:dyDescent="0.25">
      <c r="A83" s="1042"/>
      <c r="B83" s="618" t="s">
        <v>207</v>
      </c>
      <c r="C83" s="567"/>
      <c r="D83" s="567"/>
      <c r="E83" s="567"/>
      <c r="F83" s="565"/>
      <c r="G83" s="565"/>
      <c r="H83" s="565"/>
      <c r="J83" s="618" t="s">
        <v>208</v>
      </c>
      <c r="K83" s="567"/>
      <c r="L83" s="567"/>
      <c r="M83" s="567"/>
      <c r="N83" s="567"/>
      <c r="O83" s="567"/>
      <c r="R83" s="567"/>
    </row>
    <row r="84" spans="1:18" ht="27" customHeight="1" x14ac:dyDescent="0.2">
      <c r="A84" s="1042"/>
      <c r="B84" s="1043"/>
      <c r="C84" s="1044"/>
      <c r="D84" s="1044"/>
      <c r="E84" s="1045"/>
      <c r="F84" s="565"/>
      <c r="G84" s="565"/>
      <c r="H84" s="565"/>
      <c r="J84" s="649"/>
      <c r="K84" s="650"/>
      <c r="L84" s="565"/>
      <c r="M84" s="565"/>
      <c r="N84" s="565"/>
      <c r="O84" s="565"/>
      <c r="R84" s="629"/>
    </row>
    <row r="85" spans="1:18" ht="27" customHeight="1" x14ac:dyDescent="0.2">
      <c r="A85" s="1042"/>
      <c r="B85" s="565"/>
      <c r="C85" s="565"/>
      <c r="D85" s="565"/>
      <c r="E85" s="565"/>
      <c r="F85" s="565"/>
      <c r="G85" s="565"/>
      <c r="H85" s="565"/>
      <c r="J85" s="565"/>
      <c r="K85" s="565"/>
      <c r="L85" s="565"/>
      <c r="M85" s="565"/>
      <c r="N85" s="565"/>
      <c r="O85" s="565"/>
      <c r="R85" s="565"/>
    </row>
    <row r="86" spans="1:18" ht="27" customHeight="1" x14ac:dyDescent="0.2">
      <c r="A86" s="1042"/>
      <c r="B86" s="1043"/>
      <c r="C86" s="1044"/>
      <c r="D86" s="1044"/>
      <c r="E86" s="1045"/>
      <c r="F86" s="565"/>
      <c r="G86" s="565"/>
      <c r="H86" s="565"/>
      <c r="J86" s="649"/>
      <c r="K86" s="650"/>
      <c r="L86" s="565"/>
      <c r="M86" s="565"/>
      <c r="N86" s="565"/>
      <c r="O86" s="565"/>
      <c r="R86" s="629"/>
    </row>
    <row r="87" spans="1:18" ht="27" customHeight="1" x14ac:dyDescent="0.2">
      <c r="A87" s="1042"/>
      <c r="B87" s="565"/>
      <c r="C87" s="565"/>
      <c r="D87" s="565"/>
      <c r="E87" s="565"/>
      <c r="F87" s="565"/>
      <c r="G87" s="565"/>
      <c r="H87" s="565"/>
      <c r="J87" s="565"/>
      <c r="K87" s="565"/>
      <c r="L87" s="565"/>
      <c r="M87" s="565"/>
      <c r="N87" s="565"/>
      <c r="O87" s="565"/>
      <c r="R87" s="565"/>
    </row>
    <row r="88" spans="1:18" ht="27" customHeight="1" x14ac:dyDescent="0.2">
      <c r="A88" s="1042"/>
      <c r="B88" s="565"/>
      <c r="C88" s="565"/>
      <c r="D88" s="565"/>
      <c r="E88" s="565"/>
      <c r="F88" s="565"/>
      <c r="G88" s="565"/>
      <c r="H88" s="565"/>
      <c r="J88" s="565"/>
      <c r="K88" s="565"/>
      <c r="L88" s="565"/>
      <c r="M88" s="565"/>
      <c r="N88" s="565"/>
      <c r="O88" s="565"/>
      <c r="R88" s="565"/>
    </row>
    <row r="89" spans="1:18" ht="27" customHeight="1" x14ac:dyDescent="0.2">
      <c r="A89" s="1042"/>
      <c r="B89" s="565"/>
      <c r="C89" s="565"/>
      <c r="D89" s="565"/>
      <c r="E89" s="565"/>
      <c r="F89" s="565"/>
      <c r="G89" s="565"/>
      <c r="H89" s="565"/>
      <c r="J89" s="565"/>
      <c r="K89" s="565"/>
      <c r="L89" s="565"/>
      <c r="M89" s="565"/>
      <c r="N89" s="565"/>
      <c r="O89" s="565"/>
      <c r="R89" s="565"/>
    </row>
    <row r="90" spans="1:18" ht="27" customHeight="1" x14ac:dyDescent="0.2">
      <c r="A90" s="1042"/>
      <c r="B90" s="618" t="s">
        <v>237</v>
      </c>
      <c r="C90" s="565"/>
      <c r="D90" s="565"/>
      <c r="E90" s="565"/>
      <c r="F90" s="565"/>
      <c r="G90" s="565"/>
      <c r="H90" s="565"/>
      <c r="J90" s="618" t="s">
        <v>209</v>
      </c>
      <c r="K90" s="565"/>
      <c r="L90" s="565"/>
      <c r="M90" s="565"/>
      <c r="N90" s="565"/>
      <c r="O90" s="565"/>
      <c r="R90" s="565"/>
    </row>
    <row r="91" spans="1:18" ht="27" customHeight="1" x14ac:dyDescent="0.2">
      <c r="A91" s="1042"/>
      <c r="B91" s="1046"/>
      <c r="C91" s="1047"/>
      <c r="D91" s="1047"/>
      <c r="E91" s="1048"/>
      <c r="F91" s="565"/>
      <c r="G91" s="565"/>
      <c r="H91" s="565"/>
      <c r="J91" s="654"/>
      <c r="K91" s="650"/>
      <c r="L91" s="565"/>
      <c r="M91" s="565"/>
      <c r="N91" s="565"/>
      <c r="O91" s="565"/>
      <c r="R91" s="630"/>
    </row>
    <row r="92" spans="1:18" ht="27" customHeight="1" x14ac:dyDescent="0.2">
      <c r="A92" s="1042"/>
      <c r="B92" s="565"/>
      <c r="C92" s="565"/>
      <c r="D92" s="565"/>
      <c r="E92" s="565"/>
      <c r="F92" s="565"/>
      <c r="G92" s="565"/>
      <c r="H92" s="565"/>
      <c r="J92" s="565"/>
      <c r="K92" s="565"/>
      <c r="L92" s="565"/>
      <c r="M92" s="565"/>
      <c r="N92" s="565"/>
      <c r="O92" s="565"/>
      <c r="R92" s="565"/>
    </row>
    <row r="93" spans="1:18" ht="27" customHeight="1" x14ac:dyDescent="0.2">
      <c r="A93" s="1042"/>
      <c r="B93" s="618" t="s">
        <v>210</v>
      </c>
      <c r="C93" s="565"/>
      <c r="D93" s="565"/>
      <c r="E93" s="565"/>
      <c r="F93" s="565"/>
      <c r="G93" s="565"/>
      <c r="H93" s="565"/>
      <c r="J93" s="618" t="s">
        <v>41</v>
      </c>
      <c r="K93" s="565"/>
      <c r="L93" s="565"/>
      <c r="M93" s="565"/>
      <c r="N93" s="565"/>
      <c r="O93" s="565"/>
      <c r="R93" s="565"/>
    </row>
    <row r="94" spans="1:18" ht="27" customHeight="1" x14ac:dyDescent="0.2">
      <c r="A94" s="1042"/>
      <c r="B94" s="1046"/>
      <c r="C94" s="1047"/>
      <c r="D94" s="1047"/>
      <c r="E94" s="1048"/>
      <c r="F94" s="565"/>
      <c r="G94" s="565"/>
      <c r="H94" s="565"/>
      <c r="J94" s="649"/>
      <c r="K94" s="655"/>
      <c r="L94" s="565"/>
      <c r="M94" s="565"/>
      <c r="N94" s="565"/>
      <c r="O94" s="565"/>
      <c r="R94" s="629"/>
    </row>
    <row r="95" spans="1:18" x14ac:dyDescent="0.2">
      <c r="A95" s="565"/>
      <c r="B95" s="562"/>
      <c r="C95" s="565"/>
      <c r="D95" s="565"/>
      <c r="E95" s="565"/>
      <c r="F95" s="565"/>
      <c r="G95" s="565"/>
      <c r="H95" s="565"/>
      <c r="I95" s="565"/>
      <c r="J95" s="565"/>
      <c r="K95" s="565"/>
      <c r="L95" s="565"/>
      <c r="M95" s="565"/>
      <c r="N95" s="565"/>
      <c r="O95" s="565"/>
      <c r="P95" s="565"/>
      <c r="Q95" s="565"/>
      <c r="R95" s="565"/>
    </row>
    <row r="96" spans="1:18" x14ac:dyDescent="0.2">
      <c r="A96" s="565"/>
      <c r="B96" s="562"/>
      <c r="C96" s="565"/>
      <c r="D96" s="565"/>
      <c r="E96" s="565"/>
      <c r="F96" s="565"/>
      <c r="G96" s="565"/>
      <c r="H96" s="565"/>
      <c r="I96" s="565"/>
      <c r="J96" s="565"/>
      <c r="K96" s="565"/>
      <c r="L96" s="565"/>
      <c r="M96" s="565"/>
      <c r="N96" s="565"/>
      <c r="O96" s="565"/>
      <c r="P96" s="565"/>
      <c r="Q96" s="565"/>
      <c r="R96" s="565"/>
    </row>
    <row r="97" spans="1:18" x14ac:dyDescent="0.2">
      <c r="A97" s="565"/>
      <c r="B97" s="562"/>
      <c r="C97" s="565"/>
      <c r="D97" s="565"/>
      <c r="E97" s="565"/>
      <c r="F97" s="565"/>
      <c r="G97" s="565"/>
      <c r="H97" s="565"/>
      <c r="I97" s="565"/>
      <c r="J97" s="565"/>
      <c r="K97" s="565"/>
      <c r="L97" s="565"/>
      <c r="M97" s="565"/>
      <c r="N97" s="565"/>
      <c r="O97" s="565"/>
      <c r="P97" s="565"/>
      <c r="Q97" s="565"/>
      <c r="R97" s="565"/>
    </row>
    <row r="98" spans="1:18" x14ac:dyDescent="0.2">
      <c r="A98" s="565"/>
      <c r="B98" s="562"/>
      <c r="C98" s="565"/>
      <c r="D98" s="565"/>
      <c r="E98" s="565"/>
      <c r="F98" s="565"/>
      <c r="G98" s="565"/>
      <c r="H98" s="565"/>
      <c r="I98" s="565"/>
      <c r="J98" s="565"/>
      <c r="K98" s="565"/>
      <c r="L98" s="565"/>
      <c r="M98" s="565"/>
      <c r="N98" s="565"/>
      <c r="O98" s="565"/>
      <c r="P98" s="565"/>
      <c r="Q98" s="565"/>
      <c r="R98" s="565"/>
    </row>
    <row r="99" spans="1:18" x14ac:dyDescent="0.2">
      <c r="A99" s="565"/>
      <c r="B99" s="562"/>
      <c r="C99" s="565"/>
      <c r="D99" s="565"/>
      <c r="E99" s="565"/>
      <c r="F99" s="565"/>
      <c r="G99" s="565"/>
      <c r="H99" s="565"/>
      <c r="I99" s="565"/>
      <c r="J99" s="565"/>
      <c r="K99" s="565"/>
      <c r="L99" s="565"/>
      <c r="M99" s="565"/>
      <c r="N99" s="565"/>
      <c r="O99" s="565"/>
      <c r="P99" s="565"/>
      <c r="Q99" s="565"/>
      <c r="R99" s="565"/>
    </row>
    <row r="100" spans="1:18" x14ac:dyDescent="0.2">
      <c r="A100" s="565"/>
      <c r="B100" s="562"/>
      <c r="C100" s="565"/>
      <c r="D100" s="565"/>
      <c r="E100" s="565"/>
      <c r="F100" s="565"/>
      <c r="G100" s="565"/>
      <c r="H100" s="565"/>
      <c r="I100" s="565"/>
      <c r="J100" s="565"/>
      <c r="K100" s="565"/>
      <c r="L100" s="565"/>
      <c r="M100" s="565"/>
      <c r="N100" s="565"/>
      <c r="O100" s="565"/>
      <c r="P100" s="565"/>
      <c r="Q100" s="565"/>
      <c r="R100" s="565"/>
    </row>
  </sheetData>
  <sheetProtection algorithmName="SHA-512" hashValue="R4RfpsGqDasXeS9zlu2/dDfFOydkx+AN5EvX1ZrX/u/nOpMQ8wZc973AFO/y58myrup/P459kpBMwachvIRvWw==" saltValue="oCjOvWGuRPd8+jVd4qtk2w==" spinCount="100000" sheet="1" selectLockedCells="1"/>
  <mergeCells count="17">
    <mergeCell ref="M2:M8"/>
    <mergeCell ref="G14:H14"/>
    <mergeCell ref="G15:H15"/>
    <mergeCell ref="E16:F16"/>
    <mergeCell ref="C77:K77"/>
    <mergeCell ref="C74:K74"/>
    <mergeCell ref="A12:A16"/>
    <mergeCell ref="A21:A60"/>
    <mergeCell ref="E12:F12"/>
    <mergeCell ref="E13:F13"/>
    <mergeCell ref="E14:F14"/>
    <mergeCell ref="E15:F15"/>
    <mergeCell ref="A80:A94"/>
    <mergeCell ref="B86:E86"/>
    <mergeCell ref="B91:E91"/>
    <mergeCell ref="B94:E94"/>
    <mergeCell ref="B84:E84"/>
  </mergeCells>
  <phoneticPr fontId="50" type="noConversion"/>
  <conditionalFormatting sqref="C26:C59 C21:I25 D26:I70 J21:J70">
    <cfRule type="expression" dxfId="5749" priority="155">
      <formula>$E21="APE"</formula>
    </cfRule>
    <cfRule type="expression" dxfId="5748" priority="156">
      <formula>$E21="ASE"</formula>
    </cfRule>
    <cfRule type="expression" dxfId="5747" priority="157">
      <formula>$E21="EDE"</formula>
    </cfRule>
  </conditionalFormatting>
  <conditionalFormatting sqref="K21:K59">
    <cfRule type="expression" dxfId="5746" priority="9">
      <formula>$E21="APE"</formula>
    </cfRule>
    <cfRule type="expression" dxfId="5745" priority="10">
      <formula>$E21="ASE"</formula>
    </cfRule>
    <cfRule type="expression" dxfId="5744" priority="11">
      <formula>$E21="EDE"</formula>
    </cfRule>
  </conditionalFormatting>
  <conditionalFormatting sqref="K21:K59">
    <cfRule type="cellIs" dxfId="5743" priority="8" operator="equal">
      <formula>"Oui"</formula>
    </cfRule>
  </conditionalFormatting>
  <conditionalFormatting sqref="C60:C70">
    <cfRule type="expression" dxfId="5742" priority="5">
      <formula>$E60="APE"</formula>
    </cfRule>
    <cfRule type="expression" dxfId="5741" priority="6">
      <formula>$E60="ASE"</formula>
    </cfRule>
    <cfRule type="expression" dxfId="5740" priority="7">
      <formula>$E60="EDE"</formula>
    </cfRule>
  </conditionalFormatting>
  <conditionalFormatting sqref="K60:K70">
    <cfRule type="expression" dxfId="5739" priority="2">
      <formula>$E60="APE"</formula>
    </cfRule>
    <cfRule type="expression" dxfId="5738" priority="3">
      <formula>$E60="ASE"</formula>
    </cfRule>
    <cfRule type="expression" dxfId="5737" priority="4">
      <formula>$E60="EDE"</formula>
    </cfRule>
  </conditionalFormatting>
  <conditionalFormatting sqref="K60:K70">
    <cfRule type="cellIs" dxfId="5736" priority="1" operator="equal">
      <formula>"Oui"</formula>
    </cfRule>
  </conditionalFormatting>
  <dataValidations count="10">
    <dataValidation showInputMessage="1" showErrorMessage="1" sqref="O12:R12 S12:U17 M12 F17" xr:uid="{00000000-0002-0000-0100-000000000000}"/>
    <dataValidation type="date" showInputMessage="1" showErrorMessage="1" sqref="K12" xr:uid="{00000000-0002-0000-0100-000001000000}">
      <formula1>14611</formula1>
      <formula2>219512</formula2>
    </dataValidation>
    <dataValidation type="decimal" allowBlank="1" showInputMessage="1" showErrorMessage="1" sqref="K13" xr:uid="{00000000-0002-0000-0100-000002000000}">
      <formula1>0</formula1>
      <formula2>70</formula2>
    </dataValidation>
    <dataValidation type="decimal" allowBlank="1" showInputMessage="1" showErrorMessage="1" sqref="K14" xr:uid="{00000000-0002-0000-0100-000003000000}">
      <formula1>0</formula1>
      <formula2>55</formula2>
    </dataValidation>
    <dataValidation type="whole" allowBlank="1" showInputMessage="1" showErrorMessage="1" sqref="K15" xr:uid="{00000000-0002-0000-0100-000004000000}">
      <formula1>0</formula1>
      <formula2>20</formula2>
    </dataValidation>
    <dataValidation type="list" allowBlank="1" showInputMessage="1" showErrorMessage="1" sqref="P40:P70" xr:uid="{00000000-0002-0000-0100-000005000000}">
      <formula1>$O$34:$O$36</formula1>
    </dataValidation>
    <dataValidation type="whole" allowBlank="1" showInputMessage="1" showErrorMessage="1" sqref="K16" xr:uid="{00000000-0002-0000-0100-000006000000}">
      <formula1>0</formula1>
      <formula2>500</formula2>
    </dataValidation>
    <dataValidation type="decimal" allowBlank="1" showInputMessage="1" showErrorMessage="1" sqref="F21:F70" xr:uid="{00000000-0002-0000-0100-000007000000}">
      <formula1>0</formula1>
      <formula2>1</formula2>
    </dataValidation>
    <dataValidation type="date" allowBlank="1" showInputMessage="1" showErrorMessage="1" sqref="G21:G70" xr:uid="{00000000-0002-0000-0100-000008000000}">
      <formula1>1</formula1>
      <formula2>73050</formula2>
    </dataValidation>
    <dataValidation type="decimal" allowBlank="1" showInputMessage="1" showErrorMessage="1" error="Indiquer un pourcentage entre 0% et 100%" prompt="Correspond au pourcentage de la direction pédagogique, hors temps éducatif" sqref="E15:H15" xr:uid="{00000000-0002-0000-0100-000009000000}">
      <formula1>0</formula1>
      <formula2>1</formula2>
    </dataValidation>
  </dataValidations>
  <pageMargins left="0.39370078740157483" right="0.39370078740157483" top="0.39370078740157483" bottom="0.70866141732283472" header="0.31496062992125984" footer="0.31496062992125984"/>
  <pageSetup paperSize="9" scale="86" fitToHeight="0" orientation="landscape" r:id="rId1"/>
  <headerFooter>
    <oddFooter xml:space="preserve">&amp;LInformation sur l'institution 
et le personnel d'encadrement&amp;CPage &amp;P/&amp;N&amp;R&amp;F
</oddFooter>
  </headerFooter>
  <rowBreaks count="2" manualBreakCount="2">
    <brk id="17" min="1" max="10" man="1"/>
    <brk id="48"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3226" r:id="rId4" name="Check Box 42">
              <controlPr locked="0" defaultSize="0" autoFill="0" autoLine="0" autoPict="0">
                <anchor moveWithCells="1" sizeWithCells="1">
                  <from>
                    <xdr:col>1</xdr:col>
                    <xdr:colOff>28575</xdr:colOff>
                    <xdr:row>80</xdr:row>
                    <xdr:rowOff>9525</xdr:rowOff>
                  </from>
                  <to>
                    <xdr:col>1</xdr:col>
                    <xdr:colOff>257175</xdr:colOff>
                    <xdr:row>81</xdr:row>
                    <xdr:rowOff>47625</xdr:rowOff>
                  </to>
                </anchor>
              </controlPr>
            </control>
          </mc:Choice>
        </mc:AlternateContent>
        <mc:AlternateContent xmlns:mc="http://schemas.openxmlformats.org/markup-compatibility/2006">
          <mc:Choice Requires="x14">
            <control shapeId="93228" r:id="rId5" name="Check Box 44">
              <controlPr defaultSize="0" autoFill="0" autoLine="0" autoPict="0">
                <anchor moveWithCells="1">
                  <from>
                    <xdr:col>10</xdr:col>
                    <xdr:colOff>666750</xdr:colOff>
                    <xdr:row>20</xdr:row>
                    <xdr:rowOff>9525</xdr:rowOff>
                  </from>
                  <to>
                    <xdr:col>10</xdr:col>
                    <xdr:colOff>1181100</xdr:colOff>
                    <xdr:row>20</xdr:row>
                    <xdr:rowOff>228600</xdr:rowOff>
                  </to>
                </anchor>
              </controlPr>
            </control>
          </mc:Choice>
        </mc:AlternateContent>
        <mc:AlternateContent xmlns:mc="http://schemas.openxmlformats.org/markup-compatibility/2006">
          <mc:Choice Requires="x14">
            <control shapeId="93229" r:id="rId6" name="Check Box 45">
              <controlPr defaultSize="0" autoFill="0" autoLine="0" autoPict="0">
                <anchor moveWithCells="1">
                  <from>
                    <xdr:col>10</xdr:col>
                    <xdr:colOff>666750</xdr:colOff>
                    <xdr:row>21</xdr:row>
                    <xdr:rowOff>9525</xdr:rowOff>
                  </from>
                  <to>
                    <xdr:col>10</xdr:col>
                    <xdr:colOff>1181100</xdr:colOff>
                    <xdr:row>21</xdr:row>
                    <xdr:rowOff>228600</xdr:rowOff>
                  </to>
                </anchor>
              </controlPr>
            </control>
          </mc:Choice>
        </mc:AlternateContent>
        <mc:AlternateContent xmlns:mc="http://schemas.openxmlformats.org/markup-compatibility/2006">
          <mc:Choice Requires="x14">
            <control shapeId="93230" r:id="rId7" name="Check Box 46">
              <controlPr defaultSize="0" autoFill="0" autoLine="0" autoPict="0">
                <anchor moveWithCells="1">
                  <from>
                    <xdr:col>10</xdr:col>
                    <xdr:colOff>666750</xdr:colOff>
                    <xdr:row>22</xdr:row>
                    <xdr:rowOff>9525</xdr:rowOff>
                  </from>
                  <to>
                    <xdr:col>10</xdr:col>
                    <xdr:colOff>1181100</xdr:colOff>
                    <xdr:row>22</xdr:row>
                    <xdr:rowOff>228600</xdr:rowOff>
                  </to>
                </anchor>
              </controlPr>
            </control>
          </mc:Choice>
        </mc:AlternateContent>
        <mc:AlternateContent xmlns:mc="http://schemas.openxmlformats.org/markup-compatibility/2006">
          <mc:Choice Requires="x14">
            <control shapeId="93231" r:id="rId8" name="Check Box 47">
              <controlPr defaultSize="0" autoFill="0" autoLine="0" autoPict="0">
                <anchor moveWithCells="1">
                  <from>
                    <xdr:col>10</xdr:col>
                    <xdr:colOff>666750</xdr:colOff>
                    <xdr:row>23</xdr:row>
                    <xdr:rowOff>9525</xdr:rowOff>
                  </from>
                  <to>
                    <xdr:col>10</xdr:col>
                    <xdr:colOff>1181100</xdr:colOff>
                    <xdr:row>23</xdr:row>
                    <xdr:rowOff>228600</xdr:rowOff>
                  </to>
                </anchor>
              </controlPr>
            </control>
          </mc:Choice>
        </mc:AlternateContent>
        <mc:AlternateContent xmlns:mc="http://schemas.openxmlformats.org/markup-compatibility/2006">
          <mc:Choice Requires="x14">
            <control shapeId="93232" r:id="rId9" name="Check Box 48">
              <controlPr defaultSize="0" autoFill="0" autoLine="0" autoPict="0">
                <anchor moveWithCells="1">
                  <from>
                    <xdr:col>10</xdr:col>
                    <xdr:colOff>666750</xdr:colOff>
                    <xdr:row>24</xdr:row>
                    <xdr:rowOff>9525</xdr:rowOff>
                  </from>
                  <to>
                    <xdr:col>10</xdr:col>
                    <xdr:colOff>1181100</xdr:colOff>
                    <xdr:row>24</xdr:row>
                    <xdr:rowOff>228600</xdr:rowOff>
                  </to>
                </anchor>
              </controlPr>
            </control>
          </mc:Choice>
        </mc:AlternateContent>
        <mc:AlternateContent xmlns:mc="http://schemas.openxmlformats.org/markup-compatibility/2006">
          <mc:Choice Requires="x14">
            <control shapeId="93233" r:id="rId10" name="Check Box 49">
              <controlPr defaultSize="0" autoFill="0" autoLine="0" autoPict="0">
                <anchor moveWithCells="1">
                  <from>
                    <xdr:col>10</xdr:col>
                    <xdr:colOff>666750</xdr:colOff>
                    <xdr:row>25</xdr:row>
                    <xdr:rowOff>9525</xdr:rowOff>
                  </from>
                  <to>
                    <xdr:col>10</xdr:col>
                    <xdr:colOff>1181100</xdr:colOff>
                    <xdr:row>25</xdr:row>
                    <xdr:rowOff>228600</xdr:rowOff>
                  </to>
                </anchor>
              </controlPr>
            </control>
          </mc:Choice>
        </mc:AlternateContent>
        <mc:AlternateContent xmlns:mc="http://schemas.openxmlformats.org/markup-compatibility/2006">
          <mc:Choice Requires="x14">
            <control shapeId="93235" r:id="rId11" name="Check Box 51">
              <controlPr defaultSize="0" autoFill="0" autoLine="0" autoPict="0">
                <anchor moveWithCells="1">
                  <from>
                    <xdr:col>10</xdr:col>
                    <xdr:colOff>666750</xdr:colOff>
                    <xdr:row>26</xdr:row>
                    <xdr:rowOff>9525</xdr:rowOff>
                  </from>
                  <to>
                    <xdr:col>10</xdr:col>
                    <xdr:colOff>1181100</xdr:colOff>
                    <xdr:row>26</xdr:row>
                    <xdr:rowOff>228600</xdr:rowOff>
                  </to>
                </anchor>
              </controlPr>
            </control>
          </mc:Choice>
        </mc:AlternateContent>
        <mc:AlternateContent xmlns:mc="http://schemas.openxmlformats.org/markup-compatibility/2006">
          <mc:Choice Requires="x14">
            <control shapeId="93236" r:id="rId12" name="Check Box 52">
              <controlPr defaultSize="0" autoFill="0" autoLine="0" autoPict="0">
                <anchor moveWithCells="1">
                  <from>
                    <xdr:col>10</xdr:col>
                    <xdr:colOff>666750</xdr:colOff>
                    <xdr:row>27</xdr:row>
                    <xdr:rowOff>9525</xdr:rowOff>
                  </from>
                  <to>
                    <xdr:col>10</xdr:col>
                    <xdr:colOff>1181100</xdr:colOff>
                    <xdr:row>27</xdr:row>
                    <xdr:rowOff>228600</xdr:rowOff>
                  </to>
                </anchor>
              </controlPr>
            </control>
          </mc:Choice>
        </mc:AlternateContent>
        <mc:AlternateContent xmlns:mc="http://schemas.openxmlformats.org/markup-compatibility/2006">
          <mc:Choice Requires="x14">
            <control shapeId="93237" r:id="rId13" name="Check Box 53">
              <controlPr defaultSize="0" autoFill="0" autoLine="0" autoPict="0">
                <anchor moveWithCells="1">
                  <from>
                    <xdr:col>10</xdr:col>
                    <xdr:colOff>666750</xdr:colOff>
                    <xdr:row>28</xdr:row>
                    <xdr:rowOff>9525</xdr:rowOff>
                  </from>
                  <to>
                    <xdr:col>10</xdr:col>
                    <xdr:colOff>1181100</xdr:colOff>
                    <xdr:row>28</xdr:row>
                    <xdr:rowOff>228600</xdr:rowOff>
                  </to>
                </anchor>
              </controlPr>
            </control>
          </mc:Choice>
        </mc:AlternateContent>
        <mc:AlternateContent xmlns:mc="http://schemas.openxmlformats.org/markup-compatibility/2006">
          <mc:Choice Requires="x14">
            <control shapeId="93238" r:id="rId14" name="Check Box 54">
              <controlPr defaultSize="0" autoFill="0" autoLine="0" autoPict="0">
                <anchor moveWithCells="1">
                  <from>
                    <xdr:col>10</xdr:col>
                    <xdr:colOff>666750</xdr:colOff>
                    <xdr:row>29</xdr:row>
                    <xdr:rowOff>9525</xdr:rowOff>
                  </from>
                  <to>
                    <xdr:col>10</xdr:col>
                    <xdr:colOff>1181100</xdr:colOff>
                    <xdr:row>29</xdr:row>
                    <xdr:rowOff>228600</xdr:rowOff>
                  </to>
                </anchor>
              </controlPr>
            </control>
          </mc:Choice>
        </mc:AlternateContent>
        <mc:AlternateContent xmlns:mc="http://schemas.openxmlformats.org/markup-compatibility/2006">
          <mc:Choice Requires="x14">
            <control shapeId="93239" r:id="rId15" name="Check Box 55">
              <controlPr defaultSize="0" autoFill="0" autoLine="0" autoPict="0">
                <anchor moveWithCells="1">
                  <from>
                    <xdr:col>10</xdr:col>
                    <xdr:colOff>666750</xdr:colOff>
                    <xdr:row>30</xdr:row>
                    <xdr:rowOff>9525</xdr:rowOff>
                  </from>
                  <to>
                    <xdr:col>10</xdr:col>
                    <xdr:colOff>1181100</xdr:colOff>
                    <xdr:row>30</xdr:row>
                    <xdr:rowOff>228600</xdr:rowOff>
                  </to>
                </anchor>
              </controlPr>
            </control>
          </mc:Choice>
        </mc:AlternateContent>
        <mc:AlternateContent xmlns:mc="http://schemas.openxmlformats.org/markup-compatibility/2006">
          <mc:Choice Requires="x14">
            <control shapeId="93240" r:id="rId16" name="Check Box 56">
              <controlPr defaultSize="0" autoFill="0" autoLine="0" autoPict="0">
                <anchor moveWithCells="1">
                  <from>
                    <xdr:col>10</xdr:col>
                    <xdr:colOff>666750</xdr:colOff>
                    <xdr:row>31</xdr:row>
                    <xdr:rowOff>9525</xdr:rowOff>
                  </from>
                  <to>
                    <xdr:col>10</xdr:col>
                    <xdr:colOff>1181100</xdr:colOff>
                    <xdr:row>31</xdr:row>
                    <xdr:rowOff>228600</xdr:rowOff>
                  </to>
                </anchor>
              </controlPr>
            </control>
          </mc:Choice>
        </mc:AlternateContent>
        <mc:AlternateContent xmlns:mc="http://schemas.openxmlformats.org/markup-compatibility/2006">
          <mc:Choice Requires="x14">
            <control shapeId="93241" r:id="rId17" name="Check Box 57">
              <controlPr defaultSize="0" autoFill="0" autoLine="0" autoPict="0">
                <anchor moveWithCells="1">
                  <from>
                    <xdr:col>10</xdr:col>
                    <xdr:colOff>666750</xdr:colOff>
                    <xdr:row>32</xdr:row>
                    <xdr:rowOff>9525</xdr:rowOff>
                  </from>
                  <to>
                    <xdr:col>10</xdr:col>
                    <xdr:colOff>1181100</xdr:colOff>
                    <xdr:row>32</xdr:row>
                    <xdr:rowOff>228600</xdr:rowOff>
                  </to>
                </anchor>
              </controlPr>
            </control>
          </mc:Choice>
        </mc:AlternateContent>
        <mc:AlternateContent xmlns:mc="http://schemas.openxmlformats.org/markup-compatibility/2006">
          <mc:Choice Requires="x14">
            <control shapeId="93242" r:id="rId18" name="Check Box 58">
              <controlPr defaultSize="0" autoFill="0" autoLine="0" autoPict="0">
                <anchor moveWithCells="1">
                  <from>
                    <xdr:col>10</xdr:col>
                    <xdr:colOff>666750</xdr:colOff>
                    <xdr:row>33</xdr:row>
                    <xdr:rowOff>9525</xdr:rowOff>
                  </from>
                  <to>
                    <xdr:col>10</xdr:col>
                    <xdr:colOff>1181100</xdr:colOff>
                    <xdr:row>33</xdr:row>
                    <xdr:rowOff>228600</xdr:rowOff>
                  </to>
                </anchor>
              </controlPr>
            </control>
          </mc:Choice>
        </mc:AlternateContent>
        <mc:AlternateContent xmlns:mc="http://schemas.openxmlformats.org/markup-compatibility/2006">
          <mc:Choice Requires="x14">
            <control shapeId="93243" r:id="rId19" name="Check Box 59">
              <controlPr defaultSize="0" autoFill="0" autoLine="0" autoPict="0">
                <anchor moveWithCells="1">
                  <from>
                    <xdr:col>10</xdr:col>
                    <xdr:colOff>666750</xdr:colOff>
                    <xdr:row>34</xdr:row>
                    <xdr:rowOff>9525</xdr:rowOff>
                  </from>
                  <to>
                    <xdr:col>10</xdr:col>
                    <xdr:colOff>1181100</xdr:colOff>
                    <xdr:row>34</xdr:row>
                    <xdr:rowOff>228600</xdr:rowOff>
                  </to>
                </anchor>
              </controlPr>
            </control>
          </mc:Choice>
        </mc:AlternateContent>
        <mc:AlternateContent xmlns:mc="http://schemas.openxmlformats.org/markup-compatibility/2006">
          <mc:Choice Requires="x14">
            <control shapeId="93244" r:id="rId20" name="Check Box 60">
              <controlPr defaultSize="0" autoFill="0" autoLine="0" autoPict="0">
                <anchor moveWithCells="1">
                  <from>
                    <xdr:col>10</xdr:col>
                    <xdr:colOff>666750</xdr:colOff>
                    <xdr:row>35</xdr:row>
                    <xdr:rowOff>9525</xdr:rowOff>
                  </from>
                  <to>
                    <xdr:col>10</xdr:col>
                    <xdr:colOff>1181100</xdr:colOff>
                    <xdr:row>35</xdr:row>
                    <xdr:rowOff>228600</xdr:rowOff>
                  </to>
                </anchor>
              </controlPr>
            </control>
          </mc:Choice>
        </mc:AlternateContent>
        <mc:AlternateContent xmlns:mc="http://schemas.openxmlformats.org/markup-compatibility/2006">
          <mc:Choice Requires="x14">
            <control shapeId="93245" r:id="rId21" name="Check Box 61">
              <controlPr defaultSize="0" autoFill="0" autoLine="0" autoPict="0">
                <anchor moveWithCells="1">
                  <from>
                    <xdr:col>10</xdr:col>
                    <xdr:colOff>666750</xdr:colOff>
                    <xdr:row>36</xdr:row>
                    <xdr:rowOff>9525</xdr:rowOff>
                  </from>
                  <to>
                    <xdr:col>10</xdr:col>
                    <xdr:colOff>1181100</xdr:colOff>
                    <xdr:row>36</xdr:row>
                    <xdr:rowOff>228600</xdr:rowOff>
                  </to>
                </anchor>
              </controlPr>
            </control>
          </mc:Choice>
        </mc:AlternateContent>
        <mc:AlternateContent xmlns:mc="http://schemas.openxmlformats.org/markup-compatibility/2006">
          <mc:Choice Requires="x14">
            <control shapeId="93246" r:id="rId22" name="Check Box 62">
              <controlPr defaultSize="0" autoFill="0" autoLine="0" autoPict="0">
                <anchor moveWithCells="1">
                  <from>
                    <xdr:col>10</xdr:col>
                    <xdr:colOff>666750</xdr:colOff>
                    <xdr:row>37</xdr:row>
                    <xdr:rowOff>9525</xdr:rowOff>
                  </from>
                  <to>
                    <xdr:col>10</xdr:col>
                    <xdr:colOff>1181100</xdr:colOff>
                    <xdr:row>37</xdr:row>
                    <xdr:rowOff>228600</xdr:rowOff>
                  </to>
                </anchor>
              </controlPr>
            </control>
          </mc:Choice>
        </mc:AlternateContent>
        <mc:AlternateContent xmlns:mc="http://schemas.openxmlformats.org/markup-compatibility/2006">
          <mc:Choice Requires="x14">
            <control shapeId="93247" r:id="rId23" name="Check Box 63">
              <controlPr defaultSize="0" autoFill="0" autoLine="0" autoPict="0">
                <anchor moveWithCells="1">
                  <from>
                    <xdr:col>10</xdr:col>
                    <xdr:colOff>666750</xdr:colOff>
                    <xdr:row>38</xdr:row>
                    <xdr:rowOff>9525</xdr:rowOff>
                  </from>
                  <to>
                    <xdr:col>10</xdr:col>
                    <xdr:colOff>1181100</xdr:colOff>
                    <xdr:row>38</xdr:row>
                    <xdr:rowOff>228600</xdr:rowOff>
                  </to>
                </anchor>
              </controlPr>
            </control>
          </mc:Choice>
        </mc:AlternateContent>
        <mc:AlternateContent xmlns:mc="http://schemas.openxmlformats.org/markup-compatibility/2006">
          <mc:Choice Requires="x14">
            <control shapeId="93248" r:id="rId24" name="Check Box 64">
              <controlPr defaultSize="0" autoFill="0" autoLine="0" autoPict="0">
                <anchor moveWithCells="1">
                  <from>
                    <xdr:col>10</xdr:col>
                    <xdr:colOff>666750</xdr:colOff>
                    <xdr:row>39</xdr:row>
                    <xdr:rowOff>9525</xdr:rowOff>
                  </from>
                  <to>
                    <xdr:col>10</xdr:col>
                    <xdr:colOff>1181100</xdr:colOff>
                    <xdr:row>39</xdr:row>
                    <xdr:rowOff>228600</xdr:rowOff>
                  </to>
                </anchor>
              </controlPr>
            </control>
          </mc:Choice>
        </mc:AlternateContent>
        <mc:AlternateContent xmlns:mc="http://schemas.openxmlformats.org/markup-compatibility/2006">
          <mc:Choice Requires="x14">
            <control shapeId="93249" r:id="rId25" name="Check Box 65">
              <controlPr defaultSize="0" autoFill="0" autoLine="0" autoPict="0">
                <anchor moveWithCells="1">
                  <from>
                    <xdr:col>10</xdr:col>
                    <xdr:colOff>666750</xdr:colOff>
                    <xdr:row>40</xdr:row>
                    <xdr:rowOff>9525</xdr:rowOff>
                  </from>
                  <to>
                    <xdr:col>10</xdr:col>
                    <xdr:colOff>1181100</xdr:colOff>
                    <xdr:row>40</xdr:row>
                    <xdr:rowOff>228600</xdr:rowOff>
                  </to>
                </anchor>
              </controlPr>
            </control>
          </mc:Choice>
        </mc:AlternateContent>
        <mc:AlternateContent xmlns:mc="http://schemas.openxmlformats.org/markup-compatibility/2006">
          <mc:Choice Requires="x14">
            <control shapeId="93250" r:id="rId26" name="Check Box 66">
              <controlPr defaultSize="0" autoFill="0" autoLine="0" autoPict="0">
                <anchor moveWithCells="1">
                  <from>
                    <xdr:col>10</xdr:col>
                    <xdr:colOff>666750</xdr:colOff>
                    <xdr:row>41</xdr:row>
                    <xdr:rowOff>9525</xdr:rowOff>
                  </from>
                  <to>
                    <xdr:col>10</xdr:col>
                    <xdr:colOff>1181100</xdr:colOff>
                    <xdr:row>41</xdr:row>
                    <xdr:rowOff>228600</xdr:rowOff>
                  </to>
                </anchor>
              </controlPr>
            </control>
          </mc:Choice>
        </mc:AlternateContent>
        <mc:AlternateContent xmlns:mc="http://schemas.openxmlformats.org/markup-compatibility/2006">
          <mc:Choice Requires="x14">
            <control shapeId="93251" r:id="rId27" name="Check Box 67">
              <controlPr defaultSize="0" autoFill="0" autoLine="0" autoPict="0">
                <anchor moveWithCells="1">
                  <from>
                    <xdr:col>10</xdr:col>
                    <xdr:colOff>666750</xdr:colOff>
                    <xdr:row>42</xdr:row>
                    <xdr:rowOff>9525</xdr:rowOff>
                  </from>
                  <to>
                    <xdr:col>10</xdr:col>
                    <xdr:colOff>1181100</xdr:colOff>
                    <xdr:row>42</xdr:row>
                    <xdr:rowOff>228600</xdr:rowOff>
                  </to>
                </anchor>
              </controlPr>
            </control>
          </mc:Choice>
        </mc:AlternateContent>
        <mc:AlternateContent xmlns:mc="http://schemas.openxmlformats.org/markup-compatibility/2006">
          <mc:Choice Requires="x14">
            <control shapeId="93252" r:id="rId28" name="Check Box 68">
              <controlPr defaultSize="0" autoFill="0" autoLine="0" autoPict="0">
                <anchor moveWithCells="1">
                  <from>
                    <xdr:col>10</xdr:col>
                    <xdr:colOff>666750</xdr:colOff>
                    <xdr:row>43</xdr:row>
                    <xdr:rowOff>9525</xdr:rowOff>
                  </from>
                  <to>
                    <xdr:col>10</xdr:col>
                    <xdr:colOff>1181100</xdr:colOff>
                    <xdr:row>43</xdr:row>
                    <xdr:rowOff>228600</xdr:rowOff>
                  </to>
                </anchor>
              </controlPr>
            </control>
          </mc:Choice>
        </mc:AlternateContent>
        <mc:AlternateContent xmlns:mc="http://schemas.openxmlformats.org/markup-compatibility/2006">
          <mc:Choice Requires="x14">
            <control shapeId="93253" r:id="rId29" name="Check Box 69">
              <controlPr defaultSize="0" autoFill="0" autoLine="0" autoPict="0">
                <anchor moveWithCells="1">
                  <from>
                    <xdr:col>10</xdr:col>
                    <xdr:colOff>666750</xdr:colOff>
                    <xdr:row>44</xdr:row>
                    <xdr:rowOff>9525</xdr:rowOff>
                  </from>
                  <to>
                    <xdr:col>10</xdr:col>
                    <xdr:colOff>1181100</xdr:colOff>
                    <xdr:row>44</xdr:row>
                    <xdr:rowOff>228600</xdr:rowOff>
                  </to>
                </anchor>
              </controlPr>
            </control>
          </mc:Choice>
        </mc:AlternateContent>
        <mc:AlternateContent xmlns:mc="http://schemas.openxmlformats.org/markup-compatibility/2006">
          <mc:Choice Requires="x14">
            <control shapeId="93254" r:id="rId30" name="Check Box 70">
              <controlPr defaultSize="0" autoFill="0" autoLine="0" autoPict="0">
                <anchor moveWithCells="1">
                  <from>
                    <xdr:col>10</xdr:col>
                    <xdr:colOff>666750</xdr:colOff>
                    <xdr:row>45</xdr:row>
                    <xdr:rowOff>9525</xdr:rowOff>
                  </from>
                  <to>
                    <xdr:col>10</xdr:col>
                    <xdr:colOff>1181100</xdr:colOff>
                    <xdr:row>45</xdr:row>
                    <xdr:rowOff>228600</xdr:rowOff>
                  </to>
                </anchor>
              </controlPr>
            </control>
          </mc:Choice>
        </mc:AlternateContent>
        <mc:AlternateContent xmlns:mc="http://schemas.openxmlformats.org/markup-compatibility/2006">
          <mc:Choice Requires="x14">
            <control shapeId="93255" r:id="rId31" name="Check Box 71">
              <controlPr defaultSize="0" autoFill="0" autoLine="0" autoPict="0">
                <anchor moveWithCells="1">
                  <from>
                    <xdr:col>10</xdr:col>
                    <xdr:colOff>666750</xdr:colOff>
                    <xdr:row>46</xdr:row>
                    <xdr:rowOff>9525</xdr:rowOff>
                  </from>
                  <to>
                    <xdr:col>10</xdr:col>
                    <xdr:colOff>1181100</xdr:colOff>
                    <xdr:row>46</xdr:row>
                    <xdr:rowOff>228600</xdr:rowOff>
                  </to>
                </anchor>
              </controlPr>
            </control>
          </mc:Choice>
        </mc:AlternateContent>
        <mc:AlternateContent xmlns:mc="http://schemas.openxmlformats.org/markup-compatibility/2006">
          <mc:Choice Requires="x14">
            <control shapeId="93256" r:id="rId32" name="Check Box 72">
              <controlPr defaultSize="0" autoFill="0" autoLine="0" autoPict="0">
                <anchor moveWithCells="1">
                  <from>
                    <xdr:col>10</xdr:col>
                    <xdr:colOff>666750</xdr:colOff>
                    <xdr:row>47</xdr:row>
                    <xdr:rowOff>9525</xdr:rowOff>
                  </from>
                  <to>
                    <xdr:col>10</xdr:col>
                    <xdr:colOff>1181100</xdr:colOff>
                    <xdr:row>47</xdr:row>
                    <xdr:rowOff>228600</xdr:rowOff>
                  </to>
                </anchor>
              </controlPr>
            </control>
          </mc:Choice>
        </mc:AlternateContent>
        <mc:AlternateContent xmlns:mc="http://schemas.openxmlformats.org/markup-compatibility/2006">
          <mc:Choice Requires="x14">
            <control shapeId="93257" r:id="rId33" name="Check Box 73">
              <controlPr defaultSize="0" autoFill="0" autoLine="0" autoPict="0">
                <anchor moveWithCells="1">
                  <from>
                    <xdr:col>10</xdr:col>
                    <xdr:colOff>666750</xdr:colOff>
                    <xdr:row>48</xdr:row>
                    <xdr:rowOff>9525</xdr:rowOff>
                  </from>
                  <to>
                    <xdr:col>10</xdr:col>
                    <xdr:colOff>1181100</xdr:colOff>
                    <xdr:row>48</xdr:row>
                    <xdr:rowOff>228600</xdr:rowOff>
                  </to>
                </anchor>
              </controlPr>
            </control>
          </mc:Choice>
        </mc:AlternateContent>
        <mc:AlternateContent xmlns:mc="http://schemas.openxmlformats.org/markup-compatibility/2006">
          <mc:Choice Requires="x14">
            <control shapeId="93258" r:id="rId34" name="Check Box 74">
              <controlPr defaultSize="0" autoFill="0" autoLine="0" autoPict="0">
                <anchor moveWithCells="1">
                  <from>
                    <xdr:col>10</xdr:col>
                    <xdr:colOff>666750</xdr:colOff>
                    <xdr:row>49</xdr:row>
                    <xdr:rowOff>9525</xdr:rowOff>
                  </from>
                  <to>
                    <xdr:col>10</xdr:col>
                    <xdr:colOff>1181100</xdr:colOff>
                    <xdr:row>49</xdr:row>
                    <xdr:rowOff>228600</xdr:rowOff>
                  </to>
                </anchor>
              </controlPr>
            </control>
          </mc:Choice>
        </mc:AlternateContent>
        <mc:AlternateContent xmlns:mc="http://schemas.openxmlformats.org/markup-compatibility/2006">
          <mc:Choice Requires="x14">
            <control shapeId="93259" r:id="rId35" name="Check Box 75">
              <controlPr defaultSize="0" autoFill="0" autoLine="0" autoPict="0">
                <anchor moveWithCells="1">
                  <from>
                    <xdr:col>10</xdr:col>
                    <xdr:colOff>666750</xdr:colOff>
                    <xdr:row>50</xdr:row>
                    <xdr:rowOff>9525</xdr:rowOff>
                  </from>
                  <to>
                    <xdr:col>10</xdr:col>
                    <xdr:colOff>1181100</xdr:colOff>
                    <xdr:row>50</xdr:row>
                    <xdr:rowOff>228600</xdr:rowOff>
                  </to>
                </anchor>
              </controlPr>
            </control>
          </mc:Choice>
        </mc:AlternateContent>
        <mc:AlternateContent xmlns:mc="http://schemas.openxmlformats.org/markup-compatibility/2006">
          <mc:Choice Requires="x14">
            <control shapeId="93260" r:id="rId36" name="Check Box 76">
              <controlPr defaultSize="0" autoFill="0" autoLine="0" autoPict="0">
                <anchor moveWithCells="1">
                  <from>
                    <xdr:col>10</xdr:col>
                    <xdr:colOff>666750</xdr:colOff>
                    <xdr:row>51</xdr:row>
                    <xdr:rowOff>9525</xdr:rowOff>
                  </from>
                  <to>
                    <xdr:col>10</xdr:col>
                    <xdr:colOff>1181100</xdr:colOff>
                    <xdr:row>51</xdr:row>
                    <xdr:rowOff>228600</xdr:rowOff>
                  </to>
                </anchor>
              </controlPr>
            </control>
          </mc:Choice>
        </mc:AlternateContent>
        <mc:AlternateContent xmlns:mc="http://schemas.openxmlformats.org/markup-compatibility/2006">
          <mc:Choice Requires="x14">
            <control shapeId="93261" r:id="rId37" name="Check Box 77">
              <controlPr defaultSize="0" autoFill="0" autoLine="0" autoPict="0">
                <anchor moveWithCells="1">
                  <from>
                    <xdr:col>10</xdr:col>
                    <xdr:colOff>666750</xdr:colOff>
                    <xdr:row>52</xdr:row>
                    <xdr:rowOff>9525</xdr:rowOff>
                  </from>
                  <to>
                    <xdr:col>10</xdr:col>
                    <xdr:colOff>1181100</xdr:colOff>
                    <xdr:row>52</xdr:row>
                    <xdr:rowOff>228600</xdr:rowOff>
                  </to>
                </anchor>
              </controlPr>
            </control>
          </mc:Choice>
        </mc:AlternateContent>
        <mc:AlternateContent xmlns:mc="http://schemas.openxmlformats.org/markup-compatibility/2006">
          <mc:Choice Requires="x14">
            <control shapeId="93263" r:id="rId38" name="Check Box 79">
              <controlPr defaultSize="0" autoFill="0" autoLine="0" autoPict="0">
                <anchor moveWithCells="1">
                  <from>
                    <xdr:col>10</xdr:col>
                    <xdr:colOff>666750</xdr:colOff>
                    <xdr:row>53</xdr:row>
                    <xdr:rowOff>9525</xdr:rowOff>
                  </from>
                  <to>
                    <xdr:col>10</xdr:col>
                    <xdr:colOff>1181100</xdr:colOff>
                    <xdr:row>53</xdr:row>
                    <xdr:rowOff>228600</xdr:rowOff>
                  </to>
                </anchor>
              </controlPr>
            </control>
          </mc:Choice>
        </mc:AlternateContent>
        <mc:AlternateContent xmlns:mc="http://schemas.openxmlformats.org/markup-compatibility/2006">
          <mc:Choice Requires="x14">
            <control shapeId="93264" r:id="rId39" name="Check Box 80">
              <controlPr defaultSize="0" autoFill="0" autoLine="0" autoPict="0">
                <anchor moveWithCells="1">
                  <from>
                    <xdr:col>10</xdr:col>
                    <xdr:colOff>666750</xdr:colOff>
                    <xdr:row>54</xdr:row>
                    <xdr:rowOff>9525</xdr:rowOff>
                  </from>
                  <to>
                    <xdr:col>10</xdr:col>
                    <xdr:colOff>1181100</xdr:colOff>
                    <xdr:row>54</xdr:row>
                    <xdr:rowOff>228600</xdr:rowOff>
                  </to>
                </anchor>
              </controlPr>
            </control>
          </mc:Choice>
        </mc:AlternateContent>
        <mc:AlternateContent xmlns:mc="http://schemas.openxmlformats.org/markup-compatibility/2006">
          <mc:Choice Requires="x14">
            <control shapeId="93265" r:id="rId40" name="Check Box 81">
              <controlPr defaultSize="0" autoFill="0" autoLine="0" autoPict="0">
                <anchor moveWithCells="1">
                  <from>
                    <xdr:col>10</xdr:col>
                    <xdr:colOff>666750</xdr:colOff>
                    <xdr:row>55</xdr:row>
                    <xdr:rowOff>9525</xdr:rowOff>
                  </from>
                  <to>
                    <xdr:col>10</xdr:col>
                    <xdr:colOff>1181100</xdr:colOff>
                    <xdr:row>55</xdr:row>
                    <xdr:rowOff>228600</xdr:rowOff>
                  </to>
                </anchor>
              </controlPr>
            </control>
          </mc:Choice>
        </mc:AlternateContent>
        <mc:AlternateContent xmlns:mc="http://schemas.openxmlformats.org/markup-compatibility/2006">
          <mc:Choice Requires="x14">
            <control shapeId="93266" r:id="rId41" name="Check Box 82">
              <controlPr defaultSize="0" autoFill="0" autoLine="0" autoPict="0">
                <anchor moveWithCells="1">
                  <from>
                    <xdr:col>10</xdr:col>
                    <xdr:colOff>666750</xdr:colOff>
                    <xdr:row>56</xdr:row>
                    <xdr:rowOff>9525</xdr:rowOff>
                  </from>
                  <to>
                    <xdr:col>10</xdr:col>
                    <xdr:colOff>1181100</xdr:colOff>
                    <xdr:row>56</xdr:row>
                    <xdr:rowOff>228600</xdr:rowOff>
                  </to>
                </anchor>
              </controlPr>
            </control>
          </mc:Choice>
        </mc:AlternateContent>
        <mc:AlternateContent xmlns:mc="http://schemas.openxmlformats.org/markup-compatibility/2006">
          <mc:Choice Requires="x14">
            <control shapeId="93267" r:id="rId42" name="Check Box 83">
              <controlPr defaultSize="0" autoFill="0" autoLine="0" autoPict="0">
                <anchor moveWithCells="1">
                  <from>
                    <xdr:col>10</xdr:col>
                    <xdr:colOff>666750</xdr:colOff>
                    <xdr:row>57</xdr:row>
                    <xdr:rowOff>9525</xdr:rowOff>
                  </from>
                  <to>
                    <xdr:col>10</xdr:col>
                    <xdr:colOff>1181100</xdr:colOff>
                    <xdr:row>57</xdr:row>
                    <xdr:rowOff>228600</xdr:rowOff>
                  </to>
                </anchor>
              </controlPr>
            </control>
          </mc:Choice>
        </mc:AlternateContent>
        <mc:AlternateContent xmlns:mc="http://schemas.openxmlformats.org/markup-compatibility/2006">
          <mc:Choice Requires="x14">
            <control shapeId="93268" r:id="rId43" name="Check Box 84">
              <controlPr defaultSize="0" autoFill="0" autoLine="0" autoPict="0">
                <anchor moveWithCells="1">
                  <from>
                    <xdr:col>10</xdr:col>
                    <xdr:colOff>666750</xdr:colOff>
                    <xdr:row>58</xdr:row>
                    <xdr:rowOff>9525</xdr:rowOff>
                  </from>
                  <to>
                    <xdr:col>10</xdr:col>
                    <xdr:colOff>1181100</xdr:colOff>
                    <xdr:row>58</xdr:row>
                    <xdr:rowOff>228600</xdr:rowOff>
                  </to>
                </anchor>
              </controlPr>
            </control>
          </mc:Choice>
        </mc:AlternateContent>
        <mc:AlternateContent xmlns:mc="http://schemas.openxmlformats.org/markup-compatibility/2006">
          <mc:Choice Requires="x14">
            <control shapeId="93269" r:id="rId44" name="Check Box 85">
              <controlPr defaultSize="0" autoFill="0" autoLine="0" autoPict="0">
                <anchor moveWithCells="1">
                  <from>
                    <xdr:col>10</xdr:col>
                    <xdr:colOff>666750</xdr:colOff>
                    <xdr:row>59</xdr:row>
                    <xdr:rowOff>9525</xdr:rowOff>
                  </from>
                  <to>
                    <xdr:col>10</xdr:col>
                    <xdr:colOff>1181100</xdr:colOff>
                    <xdr:row>59</xdr:row>
                    <xdr:rowOff>228600</xdr:rowOff>
                  </to>
                </anchor>
              </controlPr>
            </control>
          </mc:Choice>
        </mc:AlternateContent>
        <mc:AlternateContent xmlns:mc="http://schemas.openxmlformats.org/markup-compatibility/2006">
          <mc:Choice Requires="x14">
            <control shapeId="93270" r:id="rId45" name="Check Box 86">
              <controlPr defaultSize="0" autoFill="0" autoLine="0" autoPict="0">
                <anchor moveWithCells="1">
                  <from>
                    <xdr:col>10</xdr:col>
                    <xdr:colOff>666750</xdr:colOff>
                    <xdr:row>60</xdr:row>
                    <xdr:rowOff>9525</xdr:rowOff>
                  </from>
                  <to>
                    <xdr:col>10</xdr:col>
                    <xdr:colOff>1181100</xdr:colOff>
                    <xdr:row>60</xdr:row>
                    <xdr:rowOff>228600</xdr:rowOff>
                  </to>
                </anchor>
              </controlPr>
            </control>
          </mc:Choice>
        </mc:AlternateContent>
        <mc:AlternateContent xmlns:mc="http://schemas.openxmlformats.org/markup-compatibility/2006">
          <mc:Choice Requires="x14">
            <control shapeId="93271" r:id="rId46" name="Check Box 87">
              <controlPr defaultSize="0" autoFill="0" autoLine="0" autoPict="0">
                <anchor moveWithCells="1">
                  <from>
                    <xdr:col>10</xdr:col>
                    <xdr:colOff>666750</xdr:colOff>
                    <xdr:row>61</xdr:row>
                    <xdr:rowOff>9525</xdr:rowOff>
                  </from>
                  <to>
                    <xdr:col>10</xdr:col>
                    <xdr:colOff>1181100</xdr:colOff>
                    <xdr:row>61</xdr:row>
                    <xdr:rowOff>228600</xdr:rowOff>
                  </to>
                </anchor>
              </controlPr>
            </control>
          </mc:Choice>
        </mc:AlternateContent>
        <mc:AlternateContent xmlns:mc="http://schemas.openxmlformats.org/markup-compatibility/2006">
          <mc:Choice Requires="x14">
            <control shapeId="93272" r:id="rId47" name="Check Box 88">
              <controlPr defaultSize="0" autoFill="0" autoLine="0" autoPict="0">
                <anchor moveWithCells="1">
                  <from>
                    <xdr:col>10</xdr:col>
                    <xdr:colOff>666750</xdr:colOff>
                    <xdr:row>62</xdr:row>
                    <xdr:rowOff>9525</xdr:rowOff>
                  </from>
                  <to>
                    <xdr:col>10</xdr:col>
                    <xdr:colOff>1181100</xdr:colOff>
                    <xdr:row>62</xdr:row>
                    <xdr:rowOff>228600</xdr:rowOff>
                  </to>
                </anchor>
              </controlPr>
            </control>
          </mc:Choice>
        </mc:AlternateContent>
        <mc:AlternateContent xmlns:mc="http://schemas.openxmlformats.org/markup-compatibility/2006">
          <mc:Choice Requires="x14">
            <control shapeId="93273" r:id="rId48" name="Check Box 89">
              <controlPr defaultSize="0" autoFill="0" autoLine="0" autoPict="0">
                <anchor moveWithCells="1">
                  <from>
                    <xdr:col>10</xdr:col>
                    <xdr:colOff>666750</xdr:colOff>
                    <xdr:row>63</xdr:row>
                    <xdr:rowOff>9525</xdr:rowOff>
                  </from>
                  <to>
                    <xdr:col>10</xdr:col>
                    <xdr:colOff>1181100</xdr:colOff>
                    <xdr:row>63</xdr:row>
                    <xdr:rowOff>228600</xdr:rowOff>
                  </to>
                </anchor>
              </controlPr>
            </control>
          </mc:Choice>
        </mc:AlternateContent>
        <mc:AlternateContent xmlns:mc="http://schemas.openxmlformats.org/markup-compatibility/2006">
          <mc:Choice Requires="x14">
            <control shapeId="93274" r:id="rId49" name="Check Box 90">
              <controlPr defaultSize="0" autoFill="0" autoLine="0" autoPict="0">
                <anchor moveWithCells="1">
                  <from>
                    <xdr:col>10</xdr:col>
                    <xdr:colOff>666750</xdr:colOff>
                    <xdr:row>64</xdr:row>
                    <xdr:rowOff>9525</xdr:rowOff>
                  </from>
                  <to>
                    <xdr:col>10</xdr:col>
                    <xdr:colOff>1181100</xdr:colOff>
                    <xdr:row>64</xdr:row>
                    <xdr:rowOff>228600</xdr:rowOff>
                  </to>
                </anchor>
              </controlPr>
            </control>
          </mc:Choice>
        </mc:AlternateContent>
        <mc:AlternateContent xmlns:mc="http://schemas.openxmlformats.org/markup-compatibility/2006">
          <mc:Choice Requires="x14">
            <control shapeId="93275" r:id="rId50" name="Check Box 91">
              <controlPr defaultSize="0" autoFill="0" autoLine="0" autoPict="0">
                <anchor moveWithCells="1">
                  <from>
                    <xdr:col>10</xdr:col>
                    <xdr:colOff>666750</xdr:colOff>
                    <xdr:row>65</xdr:row>
                    <xdr:rowOff>9525</xdr:rowOff>
                  </from>
                  <to>
                    <xdr:col>10</xdr:col>
                    <xdr:colOff>1181100</xdr:colOff>
                    <xdr:row>65</xdr:row>
                    <xdr:rowOff>228600</xdr:rowOff>
                  </to>
                </anchor>
              </controlPr>
            </control>
          </mc:Choice>
        </mc:AlternateContent>
        <mc:AlternateContent xmlns:mc="http://schemas.openxmlformats.org/markup-compatibility/2006">
          <mc:Choice Requires="x14">
            <control shapeId="93276" r:id="rId51" name="Check Box 92">
              <controlPr defaultSize="0" autoFill="0" autoLine="0" autoPict="0">
                <anchor moveWithCells="1">
                  <from>
                    <xdr:col>10</xdr:col>
                    <xdr:colOff>666750</xdr:colOff>
                    <xdr:row>66</xdr:row>
                    <xdr:rowOff>9525</xdr:rowOff>
                  </from>
                  <to>
                    <xdr:col>10</xdr:col>
                    <xdr:colOff>1181100</xdr:colOff>
                    <xdr:row>66</xdr:row>
                    <xdr:rowOff>228600</xdr:rowOff>
                  </to>
                </anchor>
              </controlPr>
            </control>
          </mc:Choice>
        </mc:AlternateContent>
        <mc:AlternateContent xmlns:mc="http://schemas.openxmlformats.org/markup-compatibility/2006">
          <mc:Choice Requires="x14">
            <control shapeId="93277" r:id="rId52" name="Check Box 93">
              <controlPr defaultSize="0" autoFill="0" autoLine="0" autoPict="0">
                <anchor moveWithCells="1">
                  <from>
                    <xdr:col>10</xdr:col>
                    <xdr:colOff>666750</xdr:colOff>
                    <xdr:row>67</xdr:row>
                    <xdr:rowOff>9525</xdr:rowOff>
                  </from>
                  <to>
                    <xdr:col>10</xdr:col>
                    <xdr:colOff>1181100</xdr:colOff>
                    <xdr:row>67</xdr:row>
                    <xdr:rowOff>228600</xdr:rowOff>
                  </to>
                </anchor>
              </controlPr>
            </control>
          </mc:Choice>
        </mc:AlternateContent>
        <mc:AlternateContent xmlns:mc="http://schemas.openxmlformats.org/markup-compatibility/2006">
          <mc:Choice Requires="x14">
            <control shapeId="93278" r:id="rId53" name="Check Box 94">
              <controlPr defaultSize="0" autoFill="0" autoLine="0" autoPict="0">
                <anchor moveWithCells="1">
                  <from>
                    <xdr:col>10</xdr:col>
                    <xdr:colOff>666750</xdr:colOff>
                    <xdr:row>68</xdr:row>
                    <xdr:rowOff>9525</xdr:rowOff>
                  </from>
                  <to>
                    <xdr:col>10</xdr:col>
                    <xdr:colOff>1181100</xdr:colOff>
                    <xdr:row>68</xdr:row>
                    <xdr:rowOff>228600</xdr:rowOff>
                  </to>
                </anchor>
              </controlPr>
            </control>
          </mc:Choice>
        </mc:AlternateContent>
        <mc:AlternateContent xmlns:mc="http://schemas.openxmlformats.org/markup-compatibility/2006">
          <mc:Choice Requires="x14">
            <control shapeId="93279" r:id="rId54" name="Check Box 95">
              <controlPr defaultSize="0" autoFill="0" autoLine="0" autoPict="0">
                <anchor moveWithCells="1">
                  <from>
                    <xdr:col>10</xdr:col>
                    <xdr:colOff>666750</xdr:colOff>
                    <xdr:row>69</xdr:row>
                    <xdr:rowOff>9525</xdr:rowOff>
                  </from>
                  <to>
                    <xdr:col>10</xdr:col>
                    <xdr:colOff>1181100</xdr:colOff>
                    <xdr:row>69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A000000}">
          <x14:formula1>
            <xm:f>Donnees!$A$4:$A$6</xm:f>
          </x14:formula1>
          <xm:sqref>E21:E70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2DAD2-36A2-421A-A841-9B55A0881113}">
  <sheetPr codeName="Feuil21"/>
  <dimension ref="A5:BE222"/>
  <sheetViews>
    <sheetView zoomScaleNormal="100" workbookViewId="0">
      <selection activeCell="F53" sqref="F53:I53"/>
    </sheetView>
  </sheetViews>
  <sheetFormatPr baseColWidth="10" defaultColWidth="11.42578125" defaultRowHeight="12.75" x14ac:dyDescent="0.2"/>
  <cols>
    <col min="1" max="5" width="5.85546875" style="820" customWidth="1"/>
    <col min="6" max="8" width="1.28515625" style="820" customWidth="1"/>
    <col min="9" max="9" width="7" style="820" customWidth="1"/>
    <col min="10" max="12" width="1.28515625" style="820" customWidth="1"/>
    <col min="13" max="13" width="5.7109375" style="820" customWidth="1"/>
    <col min="14" max="14" width="1.28515625" style="820" customWidth="1"/>
    <col min="15" max="15" width="5.7109375" style="820" customWidth="1"/>
    <col min="16" max="19" width="1.28515625" style="820" customWidth="1"/>
    <col min="20" max="20" width="7.5703125" style="820" customWidth="1"/>
    <col min="21" max="23" width="1.28515625" style="820" customWidth="1"/>
    <col min="24" max="24" width="9.7109375" style="820" customWidth="1"/>
    <col min="25" max="25" width="1.28515625" style="820" customWidth="1"/>
    <col min="26" max="26" width="8.7109375" style="820" customWidth="1"/>
    <col min="27" max="28" width="1.28515625" style="820" customWidth="1"/>
    <col min="29" max="29" width="2" style="820" customWidth="1"/>
    <col min="30" max="32" width="1.28515625" style="820" customWidth="1"/>
    <col min="33" max="33" width="9.42578125" style="820" customWidth="1"/>
    <col min="34" max="34" width="9.7109375" style="820" customWidth="1"/>
    <col min="35" max="39" width="1.28515625" style="820" customWidth="1"/>
    <col min="40" max="40" width="4.28515625" style="820" customWidth="1"/>
    <col min="41" max="41" width="3" style="820" customWidth="1"/>
    <col min="42" max="42" width="4.7109375" style="820" customWidth="1"/>
    <col min="43" max="45" width="3" style="820" customWidth="1"/>
    <col min="46" max="46" width="8.28515625" style="820" customWidth="1"/>
    <col min="47" max="47" width="18" style="820" customWidth="1"/>
    <col min="48" max="49" width="3" style="820" customWidth="1"/>
    <col min="50" max="50" width="19.140625" style="820" customWidth="1"/>
    <col min="51" max="51" width="3" style="820" customWidth="1"/>
    <col min="52" max="54" width="3.28515625" style="820" customWidth="1"/>
    <col min="55" max="55" width="16.140625" style="820" customWidth="1"/>
    <col min="56" max="16384" width="11.42578125" style="820"/>
  </cols>
  <sheetData>
    <row r="5" spans="1:50" ht="18.75" x14ac:dyDescent="0.2">
      <c r="A5" s="1409" t="s">
        <v>349</v>
      </c>
      <c r="B5" s="1409"/>
      <c r="C5" s="1409"/>
      <c r="D5" s="1409"/>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row>
    <row r="6" spans="1:50" x14ac:dyDescent="0.2">
      <c r="U6" s="824"/>
      <c r="V6" s="824"/>
      <c r="W6" s="824"/>
      <c r="X6" s="824"/>
      <c r="Y6" s="824"/>
      <c r="Z6" s="824"/>
    </row>
    <row r="7" spans="1:50" x14ac:dyDescent="0.2">
      <c r="U7" s="824"/>
      <c r="V7" s="824"/>
      <c r="W7" s="824"/>
      <c r="X7" s="824"/>
      <c r="Y7" s="824"/>
      <c r="Z7" s="824"/>
    </row>
    <row r="8" spans="1:50" ht="39.75" customHeight="1" x14ac:dyDescent="0.2">
      <c r="E8" s="1399" t="s">
        <v>335</v>
      </c>
      <c r="F8" s="1399"/>
      <c r="G8" s="1399"/>
      <c r="H8" s="1399"/>
      <c r="I8" s="1399"/>
      <c r="J8" s="1399"/>
      <c r="K8" s="1399"/>
      <c r="L8" s="1399"/>
      <c r="M8" s="1399"/>
      <c r="N8" s="1399"/>
      <c r="O8" s="1399"/>
      <c r="P8" s="1399"/>
      <c r="Q8" s="1399"/>
      <c r="R8" s="1399"/>
      <c r="S8" s="1399"/>
      <c r="T8" s="1399"/>
      <c r="U8" s="1399"/>
      <c r="V8" s="1399"/>
      <c r="W8" s="1401" t="s">
        <v>307</v>
      </c>
      <c r="X8" s="1401"/>
      <c r="Y8" s="1401"/>
      <c r="Z8" s="1401"/>
      <c r="AA8" s="1401"/>
      <c r="AB8" s="1401"/>
      <c r="AC8" s="1401"/>
      <c r="AD8" s="1401"/>
      <c r="AE8" s="1401"/>
      <c r="AF8" s="1401"/>
      <c r="AG8" s="1401"/>
      <c r="AH8" s="1401"/>
      <c r="AI8" s="1401"/>
      <c r="AJ8" s="1401"/>
      <c r="AK8" s="1401"/>
      <c r="AL8" s="1401" t="s">
        <v>308</v>
      </c>
      <c r="AM8" s="1401"/>
      <c r="AN8" s="1401"/>
      <c r="AO8" s="1401"/>
      <c r="AP8" s="1401"/>
      <c r="AQ8" s="1401"/>
      <c r="AR8" s="1401"/>
      <c r="AS8" s="1399" t="s">
        <v>331</v>
      </c>
      <c r="AT8" s="1399"/>
      <c r="AU8" s="1399"/>
      <c r="AV8" s="1399"/>
      <c r="AW8" s="869"/>
      <c r="AX8" s="869"/>
    </row>
    <row r="9" spans="1:50" ht="15" x14ac:dyDescent="0.2">
      <c r="E9" s="1405" t="s">
        <v>20</v>
      </c>
      <c r="F9" s="1405"/>
      <c r="G9" s="1405"/>
      <c r="H9" s="1405"/>
      <c r="I9" s="1405"/>
      <c r="J9" s="1405"/>
      <c r="K9" s="1405"/>
      <c r="L9" s="1405"/>
      <c r="M9" s="1405"/>
      <c r="N9" s="1405"/>
      <c r="O9" s="1405"/>
      <c r="P9" s="1405"/>
      <c r="Q9" s="1405"/>
      <c r="R9" s="1405"/>
      <c r="S9" s="1405"/>
      <c r="T9" s="1405"/>
      <c r="U9" s="1405"/>
      <c r="V9" s="1405"/>
      <c r="W9" s="1402" cm="1">
        <f t="array" ref="W9">SUM(Differentiels!F25:I25+Differentiels!F39:I39+Differentiels!F53:I53+Differentiels!F67:I67+Differentiels!F81:I81+Differentiels!F95:I95+Differentiels!F109:I109+Differentiels!F123:I123+Differentiels!F137:I137+Differentiels!F151:I151+Differentiels!F165:I165+Differentiels!F179:I179+Differentiels!F193:I193+Differentiels!F207:I207+Differentiels!F221:I221)</f>
        <v>0</v>
      </c>
      <c r="X9" s="1402"/>
      <c r="Y9" s="1402"/>
      <c r="Z9" s="1402"/>
      <c r="AA9" s="1402"/>
      <c r="AB9" s="1402"/>
      <c r="AC9" s="1402"/>
      <c r="AD9" s="1402"/>
      <c r="AE9" s="1402"/>
      <c r="AF9" s="1402"/>
      <c r="AG9" s="1402"/>
      <c r="AH9" s="1402"/>
      <c r="AI9" s="1402"/>
      <c r="AJ9" s="1402"/>
      <c r="AK9" s="1402"/>
      <c r="AL9" s="1408" cm="1">
        <f t="array" ref="AL9">SUM(Differentiels!J25:M25+Differentiels!J39:M39+Differentiels!J53:M53+Differentiels!J67:M67+Differentiels!J81:M81+Differentiels!J95:M95+Differentiels!J109:M109+Differentiels!J123:M123+Differentiels!J137:M137+Differentiels!J151:M151+Differentiels!J165:M165+Differentiels!J179:M179+Differentiels!J193:M193+Differentiels!J207:M207+Differentiels!J221:M221)</f>
        <v>0</v>
      </c>
      <c r="AM9" s="1408"/>
      <c r="AN9" s="1408"/>
      <c r="AO9" s="1408"/>
      <c r="AP9" s="1408"/>
      <c r="AQ9" s="1408"/>
      <c r="AR9" s="1408"/>
      <c r="AS9" s="1400" t="e">
        <f>(W9-AL9)/'G1'!BR$15</f>
        <v>#DIV/0!</v>
      </c>
      <c r="AT9" s="1400"/>
      <c r="AU9" s="1400"/>
      <c r="AV9" s="1400"/>
      <c r="AW9" s="870"/>
      <c r="AX9" s="870"/>
    </row>
    <row r="10" spans="1:50" ht="15" x14ac:dyDescent="0.2">
      <c r="E10" s="1406" t="s">
        <v>102</v>
      </c>
      <c r="F10" s="1406"/>
      <c r="G10" s="1406"/>
      <c r="H10" s="1406"/>
      <c r="I10" s="1406"/>
      <c r="J10" s="1406"/>
      <c r="K10" s="1406"/>
      <c r="L10" s="1406"/>
      <c r="M10" s="1406"/>
      <c r="N10" s="1406"/>
      <c r="O10" s="1406"/>
      <c r="P10" s="1406"/>
      <c r="Q10" s="1406"/>
      <c r="R10" s="1406"/>
      <c r="S10" s="1406"/>
      <c r="T10" s="1406"/>
      <c r="U10" s="1406"/>
      <c r="V10" s="1406"/>
      <c r="W10" s="1403" cm="1">
        <f t="array" ref="W10">SUM(Differentiels!Z25:AC25+Differentiels!Z39:AC39+Differentiels!Z53:AC53+Differentiels!Z67:AC67+Differentiels!Z81:AC81+Differentiels!Z95:AC95+Differentiels!Z109:AC109+Differentiels!Z123:AC123+Differentiels!Z137:AC137+Differentiels!Z151:AC151+Differentiels!Z165:AC165+Differentiels!Z179:AC179+Differentiels!Z193:AC193+Differentiels!Z207:AC207+Differentiels!Z221:AC221)</f>
        <v>0</v>
      </c>
      <c r="X10" s="1403"/>
      <c r="Y10" s="1403"/>
      <c r="Z10" s="1403"/>
      <c r="AA10" s="1403"/>
      <c r="AB10" s="1403"/>
      <c r="AC10" s="1403"/>
      <c r="AD10" s="1403"/>
      <c r="AE10" s="1403"/>
      <c r="AF10" s="1403"/>
      <c r="AG10" s="1403"/>
      <c r="AH10" s="1403"/>
      <c r="AI10" s="1403"/>
      <c r="AJ10" s="1403"/>
      <c r="AK10" s="1403"/>
      <c r="AL10" s="1403" cm="1">
        <f t="array" ref="AL10">SUM(Differentiels!AD25:AG25+Differentiels!AD39:AG39+Differentiels!AD53:AG53+Differentiels!AD67:AG67+Differentiels!AD81:AG81+Differentiels!AD95:AG95+Differentiels!AD109:AG109+Differentiels!AD123:AG123+Differentiels!AD137:AG137+Differentiels!AD151:AG151+Differentiels!AD165:AG165+Differentiels!AD179:AG179+Differentiels!AD193:AG193+Differentiels!AD207:AG207+Differentiels!AD221:AG221)</f>
        <v>0</v>
      </c>
      <c r="AM10" s="1403"/>
      <c r="AN10" s="1403"/>
      <c r="AO10" s="1403"/>
      <c r="AP10" s="1403"/>
      <c r="AQ10" s="1403"/>
      <c r="AR10" s="1403"/>
      <c r="AS10" s="1400" t="e">
        <f>(W10-AL10)/'G1'!BR$15</f>
        <v>#DIV/0!</v>
      </c>
      <c r="AT10" s="1400"/>
      <c r="AU10" s="1400"/>
      <c r="AV10" s="1400"/>
      <c r="AW10" s="870"/>
      <c r="AX10" s="870"/>
    </row>
    <row r="11" spans="1:50" ht="15" x14ac:dyDescent="0.2">
      <c r="E11" s="1407" t="s">
        <v>26</v>
      </c>
      <c r="F11" s="1407"/>
      <c r="G11" s="1407"/>
      <c r="H11" s="1407"/>
      <c r="I11" s="1407"/>
      <c r="J11" s="1407"/>
      <c r="K11" s="1407"/>
      <c r="L11" s="1407"/>
      <c r="M11" s="1407"/>
      <c r="N11" s="1407"/>
      <c r="O11" s="1407"/>
      <c r="P11" s="1407"/>
      <c r="Q11" s="1407"/>
      <c r="R11" s="1407"/>
      <c r="S11" s="1407"/>
      <c r="T11" s="1407"/>
      <c r="U11" s="1407"/>
      <c r="V11" s="1407"/>
      <c r="W11" s="1404" cm="1">
        <f t="array" ref="W11">SUM(Differentiels!R25:U25+Differentiels!R39:U39+Differentiels!R53:U53+Differentiels!R67:U67+Differentiels!R81:U81+Differentiels!R95:U95+Differentiels!R109:U109+Differentiels!R123:U123+Differentiels!R137:U137+Differentiels!R151:U151+Differentiels!R165:U165+Differentiels!R179:U179+Differentiels!R193:U193+Differentiels!R207:U207+Differentiels!R221:U221)</f>
        <v>0</v>
      </c>
      <c r="X11" s="1404"/>
      <c r="Y11" s="1404"/>
      <c r="Z11" s="1404"/>
      <c r="AA11" s="1404"/>
      <c r="AB11" s="1404"/>
      <c r="AC11" s="1404"/>
      <c r="AD11" s="1404"/>
      <c r="AE11" s="1404"/>
      <c r="AF11" s="1404"/>
      <c r="AG11" s="1404"/>
      <c r="AH11" s="1404"/>
      <c r="AI11" s="1404"/>
      <c r="AJ11" s="1404"/>
      <c r="AK11" s="1404"/>
      <c r="AL11" s="1404" cm="1">
        <f t="array" ref="AL11">SUM(Differentiels!V25:Y25+Differentiels!V39:Y39+Differentiels!V53:Y53+Differentiels!V67:Y67+Differentiels!V81:Y81+Differentiels!V95:Y95+Differentiels!V109:Y109+Differentiels!V123:Y123+Differentiels!V137:Y137+Differentiels!V151:Y151+Differentiels!V165:Y165+Differentiels!V179:Y179+Differentiels!V193:Y193+Differentiels!V207:Y207+Differentiels!V221:Y221)</f>
        <v>0</v>
      </c>
      <c r="AM11" s="1404"/>
      <c r="AN11" s="1404"/>
      <c r="AO11" s="1404"/>
      <c r="AP11" s="1404"/>
      <c r="AQ11" s="1404"/>
      <c r="AR11" s="1404"/>
      <c r="AS11" s="1400" t="e">
        <f>(W11-AL11)/'G1'!BR$15</f>
        <v>#DIV/0!</v>
      </c>
      <c r="AT11" s="1400"/>
      <c r="AU11" s="1400"/>
      <c r="AV11" s="1400"/>
      <c r="AW11" s="870"/>
      <c r="AX11" s="870"/>
    </row>
    <row r="12" spans="1:50" x14ac:dyDescent="0.2">
      <c r="U12" s="824"/>
      <c r="V12" s="824"/>
      <c r="W12" s="824"/>
      <c r="X12" s="824"/>
      <c r="Y12" s="824"/>
      <c r="Z12" s="824"/>
    </row>
    <row r="13" spans="1:50" x14ac:dyDescent="0.2">
      <c r="U13" s="824"/>
      <c r="V13" s="824"/>
      <c r="W13" s="824"/>
      <c r="X13" s="824"/>
      <c r="Y13" s="824"/>
      <c r="Z13" s="824"/>
    </row>
    <row r="14" spans="1:50" x14ac:dyDescent="0.2">
      <c r="U14" s="824"/>
      <c r="V14" s="824"/>
      <c r="W14" s="824"/>
      <c r="X14" s="824"/>
      <c r="Y14" s="824"/>
      <c r="Z14" s="824"/>
    </row>
    <row r="16" spans="1:50" ht="13.5" thickBot="1" x14ac:dyDescent="0.25"/>
    <row r="17" spans="1:57" ht="15.75" customHeight="1" thickBot="1" x14ac:dyDescent="0.25">
      <c r="A17" s="1436" t="s">
        <v>119</v>
      </c>
      <c r="B17" s="1436"/>
      <c r="C17" s="1436"/>
      <c r="D17" s="1436"/>
      <c r="E17" s="1437"/>
      <c r="F17" s="1152" t="s">
        <v>147</v>
      </c>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4"/>
      <c r="AL17" s="818"/>
      <c r="AM17" s="818"/>
      <c r="AN17" s="818"/>
    </row>
    <row r="18" spans="1:57" ht="15.75" customHeight="1" thickBot="1" x14ac:dyDescent="0.25">
      <c r="A18" s="1436"/>
      <c r="B18" s="1436"/>
      <c r="C18" s="1436"/>
      <c r="D18" s="1436"/>
      <c r="E18" s="1437"/>
      <c r="F18" s="1425" t="s">
        <v>20</v>
      </c>
      <c r="G18" s="1426"/>
      <c r="H18" s="1426"/>
      <c r="I18" s="1426"/>
      <c r="J18" s="1426"/>
      <c r="K18" s="1426"/>
      <c r="L18" s="1426"/>
      <c r="M18" s="1427"/>
      <c r="N18" s="1428" t="s">
        <v>22</v>
      </c>
      <c r="O18" s="1429"/>
      <c r="P18" s="1429"/>
      <c r="Q18" s="1430"/>
      <c r="R18" s="1425" t="s">
        <v>26</v>
      </c>
      <c r="S18" s="1426"/>
      <c r="T18" s="1426"/>
      <c r="U18" s="1426"/>
      <c r="V18" s="1426"/>
      <c r="W18" s="1426"/>
      <c r="X18" s="1426"/>
      <c r="Y18" s="1427"/>
      <c r="Z18" s="1425" t="s">
        <v>102</v>
      </c>
      <c r="AA18" s="1426"/>
      <c r="AB18" s="1426"/>
      <c r="AC18" s="1426"/>
      <c r="AD18" s="1426"/>
      <c r="AE18" s="1426"/>
      <c r="AF18" s="1426"/>
      <c r="AG18" s="1427"/>
      <c r="AH18" s="1431"/>
      <c r="AI18" s="1432"/>
      <c r="AJ18" s="1432"/>
      <c r="AK18" s="1433"/>
      <c r="AL18" s="1434"/>
      <c r="AM18" s="1434"/>
      <c r="AN18" s="1434"/>
    </row>
    <row r="19" spans="1:57" ht="13.5" customHeight="1" thickBot="1" x14ac:dyDescent="0.25">
      <c r="A19" s="1438"/>
      <c r="B19" s="1438"/>
      <c r="C19" s="1438"/>
      <c r="D19" s="1438"/>
      <c r="E19" s="1439"/>
      <c r="F19" s="1425" t="s">
        <v>342</v>
      </c>
      <c r="G19" s="1426"/>
      <c r="H19" s="1426"/>
      <c r="I19" s="1441"/>
      <c r="J19" s="1442" t="s">
        <v>280</v>
      </c>
      <c r="K19" s="1443"/>
      <c r="L19" s="1443"/>
      <c r="M19" s="1444"/>
      <c r="N19" s="1445" t="s">
        <v>342</v>
      </c>
      <c r="O19" s="1194"/>
      <c r="P19" s="1194"/>
      <c r="Q19" s="1195"/>
      <c r="R19" s="1445" t="s">
        <v>342</v>
      </c>
      <c r="S19" s="1194"/>
      <c r="T19" s="1194"/>
      <c r="U19" s="1194"/>
      <c r="V19" s="1445" t="s">
        <v>281</v>
      </c>
      <c r="W19" s="1194"/>
      <c r="X19" s="1194"/>
      <c r="Y19" s="1195"/>
      <c r="Z19" s="1425" t="s">
        <v>342</v>
      </c>
      <c r="AA19" s="1426"/>
      <c r="AB19" s="1426"/>
      <c r="AC19" s="1441"/>
      <c r="AD19" s="1426" t="s">
        <v>280</v>
      </c>
      <c r="AE19" s="1426"/>
      <c r="AF19" s="1426"/>
      <c r="AG19" s="1441"/>
      <c r="AH19" s="1445" t="s">
        <v>31</v>
      </c>
      <c r="AI19" s="1194"/>
      <c r="AJ19" s="1194"/>
      <c r="AK19" s="1446"/>
      <c r="AL19" s="1423"/>
      <c r="AM19" s="1423"/>
      <c r="AN19" s="1423"/>
    </row>
    <row r="20" spans="1:57" ht="13.5" customHeight="1" thickBot="1" x14ac:dyDescent="0.25">
      <c r="A20" s="1453" t="s">
        <v>0</v>
      </c>
      <c r="B20" s="1454"/>
      <c r="C20" s="1454"/>
      <c r="D20" s="1454"/>
      <c r="E20" s="1474"/>
      <c r="F20" s="1410">
        <f>IF('G1'!$U$21="parascolaire","0",SUMIFS('G1'!F:F,'G1'!A:A,'G1'!P$63,'G1'!B:B,'G1'!Q$62))</f>
        <v>0</v>
      </c>
      <c r="G20" s="1411"/>
      <c r="H20" s="1411"/>
      <c r="I20" s="1412"/>
      <c r="J20" s="1475">
        <f>IF('G1'!$U$21="parascolaire","0",'G1'!J$62)</f>
        <v>0</v>
      </c>
      <c r="K20" s="1476"/>
      <c r="L20" s="1476"/>
      <c r="M20" s="1477"/>
      <c r="N20" s="1416">
        <f>IF('G1'!$U$21="parascolaire","0",SUMIFS('G1'!$F:F,'G1'!$A:$A,'G1'!$P$63,'G1'!$B:$B,'G1'!V$62))</f>
        <v>0</v>
      </c>
      <c r="O20" s="1417"/>
      <c r="P20" s="1417"/>
      <c r="Q20" s="1418"/>
      <c r="R20" s="1410">
        <f>IF('G1'!$U$21="parascolaire","0",SUMIFS('G1'!$F:F,'G1'!$A:$A,'G1'!$P$63,'G1'!$B:$B,'G1'!AA$62))</f>
        <v>0</v>
      </c>
      <c r="S20" s="1411"/>
      <c r="T20" s="1411"/>
      <c r="U20" s="1412"/>
      <c r="V20" s="1440">
        <f>IF('G1'!$U$21="parascolaire","0",'G1'!I$62)</f>
        <v>0</v>
      </c>
      <c r="W20" s="1417"/>
      <c r="X20" s="1417"/>
      <c r="Y20" s="1417"/>
      <c r="Z20" s="1410">
        <f>IF('G1'!$U$21="parascolaire","0",F20+N20)</f>
        <v>0</v>
      </c>
      <c r="AA20" s="1411"/>
      <c r="AB20" s="1411"/>
      <c r="AC20" s="1412"/>
      <c r="AD20" s="1440">
        <f>IF('G1'!$U$21="parascolaire","0",'G1'!H$62)</f>
        <v>0</v>
      </c>
      <c r="AE20" s="1417"/>
      <c r="AF20" s="1417"/>
      <c r="AG20" s="1417"/>
      <c r="AH20" s="1416">
        <f>IF('G1'!$U$21="parascolaire","0",SUM(F20,N20,R20))</f>
        <v>0</v>
      </c>
      <c r="AI20" s="1417"/>
      <c r="AJ20" s="1417"/>
      <c r="AK20" s="1435"/>
      <c r="AL20" s="1422"/>
      <c r="AM20" s="1422"/>
      <c r="AN20" s="1422"/>
      <c r="AO20" s="824"/>
      <c r="BB20" s="847"/>
      <c r="BC20" s="847"/>
      <c r="BD20" s="847"/>
      <c r="BE20" s="847"/>
    </row>
    <row r="21" spans="1:57" ht="13.5" thickBot="1" x14ac:dyDescent="0.25">
      <c r="A21" s="1453" t="s">
        <v>16</v>
      </c>
      <c r="B21" s="1454"/>
      <c r="C21" s="1454"/>
      <c r="D21" s="1454"/>
      <c r="E21" s="1454"/>
      <c r="F21" s="1410">
        <f>IF('G1'!$U$21="parascolaire","0",SUMIFS('G1'!F:F,'G1'!A:A,'G1'!P$64,'G1'!B:B,'G1'!Q$62))</f>
        <v>0</v>
      </c>
      <c r="G21" s="1411"/>
      <c r="H21" s="1411"/>
      <c r="I21" s="1412"/>
      <c r="J21" s="1413">
        <f>IF('G1'!$U$21="parascolaire","0",'G1'!J$63)</f>
        <v>0</v>
      </c>
      <c r="K21" s="1414"/>
      <c r="L21" s="1414"/>
      <c r="M21" s="1415"/>
      <c r="N21" s="1416">
        <f>IF('G1'!$U$21="parascolaire","0",SUMIFS('G1'!$F:F,'G1'!$A:$A,'G1'!$P$64,'G1'!$B:$B,'G1'!V$62))</f>
        <v>0</v>
      </c>
      <c r="O21" s="1417"/>
      <c r="P21" s="1417"/>
      <c r="Q21" s="1418"/>
      <c r="R21" s="1410">
        <f>IF('G1'!$U$21="parascolaire","0",SUMIFS('G1'!$F:F,'G1'!$A:$A,'G1'!$P$64,'G1'!$B:$B,'G1'!AA$62))</f>
        <v>0</v>
      </c>
      <c r="S21" s="1411"/>
      <c r="T21" s="1411"/>
      <c r="U21" s="1412"/>
      <c r="V21" s="1440">
        <f>IF('G1'!$U$21="parascolaire","0",'G1'!I$63)</f>
        <v>0</v>
      </c>
      <c r="W21" s="1417"/>
      <c r="X21" s="1417"/>
      <c r="Y21" s="1417"/>
      <c r="Z21" s="1410">
        <f>IF('G1'!$U$21="parascolaire","0",F21+N21)</f>
        <v>0</v>
      </c>
      <c r="AA21" s="1411"/>
      <c r="AB21" s="1411"/>
      <c r="AC21" s="1412"/>
      <c r="AD21" s="1440">
        <f>IF('G1'!$U$21="parascolaire","0",'G1'!H$63)</f>
        <v>0</v>
      </c>
      <c r="AE21" s="1417"/>
      <c r="AF21" s="1417"/>
      <c r="AG21" s="1417"/>
      <c r="AH21" s="1419">
        <f>IF('G1'!$U$21="parascolaire","0",SUM(F21,N21,R21))</f>
        <v>0</v>
      </c>
      <c r="AI21" s="1420"/>
      <c r="AJ21" s="1420"/>
      <c r="AK21" s="1421"/>
      <c r="AL21" s="1422"/>
      <c r="AM21" s="1422"/>
      <c r="AN21" s="1422"/>
      <c r="AO21" s="824"/>
      <c r="AP21" s="1379" t="s">
        <v>340</v>
      </c>
      <c r="AQ21" s="1380"/>
      <c r="AR21" s="1380"/>
      <c r="AS21" s="1380"/>
      <c r="AT21" s="1381"/>
      <c r="AU21" s="1379" t="s">
        <v>341</v>
      </c>
      <c r="AV21" s="1381"/>
      <c r="AW21" s="1379" t="e">
        <f>IF(AP23&gt;AU23,"surplus","manque")</f>
        <v>#DIV/0!</v>
      </c>
      <c r="AX21" s="1381"/>
      <c r="AY21" s="869"/>
      <c r="AZ21" s="869"/>
      <c r="BA21" s="869"/>
      <c r="BB21" s="869"/>
      <c r="BC21" s="869"/>
      <c r="BD21" s="869"/>
      <c r="BE21" s="869"/>
    </row>
    <row r="22" spans="1:57" ht="15.75" customHeight="1" thickBot="1" x14ac:dyDescent="0.25">
      <c r="A22" s="1453" t="s">
        <v>17</v>
      </c>
      <c r="B22" s="1454"/>
      <c r="C22" s="1454"/>
      <c r="D22" s="1454"/>
      <c r="E22" s="1454"/>
      <c r="F22" s="1410">
        <f>IF('G1'!$U$21="parascolaire","0",SUMIFS('G1'!F:F,'G1'!A:A,'G1'!P$65,'G1'!B:B,'G1'!Q$62))</f>
        <v>0</v>
      </c>
      <c r="G22" s="1411"/>
      <c r="H22" s="1411"/>
      <c r="I22" s="1412"/>
      <c r="J22" s="1413">
        <f>IF('G1'!$U$21="parascolaire","0",'G1'!J$64)</f>
        <v>0</v>
      </c>
      <c r="K22" s="1414"/>
      <c r="L22" s="1414"/>
      <c r="M22" s="1415"/>
      <c r="N22" s="1416">
        <f>IF('G1'!$U$21="parascolaire","0",SUMIFS('G1'!$F:F,'G1'!$A:$A,'G1'!$P$65,'G1'!$B:$B,'G1'!V$62))</f>
        <v>0</v>
      </c>
      <c r="O22" s="1417"/>
      <c r="P22" s="1417"/>
      <c r="Q22" s="1418"/>
      <c r="R22" s="1410">
        <f>IF('G1'!$U$21="parascolaire","0",SUMIFS('G1'!$F:F,'G1'!$A:$A,'G1'!$P$65,'G1'!$B:$B,'G1'!AA$62))</f>
        <v>0</v>
      </c>
      <c r="S22" s="1411"/>
      <c r="T22" s="1411"/>
      <c r="U22" s="1412"/>
      <c r="V22" s="1440">
        <f>IF('G1'!$U$21="parascolaire","0",'G1'!I$64)</f>
        <v>0</v>
      </c>
      <c r="W22" s="1417"/>
      <c r="X22" s="1417"/>
      <c r="Y22" s="1417"/>
      <c r="Z22" s="1410">
        <f>IF('G1'!$U$21="parascolaire","0",F22+N22)</f>
        <v>0</v>
      </c>
      <c r="AA22" s="1411"/>
      <c r="AB22" s="1411"/>
      <c r="AC22" s="1412"/>
      <c r="AD22" s="1440">
        <f>IF('G1'!$U$21="parascolaire","0",'G1'!H$64)</f>
        <v>0</v>
      </c>
      <c r="AE22" s="1417"/>
      <c r="AF22" s="1417"/>
      <c r="AG22" s="1417"/>
      <c r="AH22" s="1419">
        <f>IF('G1'!$U$21="parascolaire","0",SUM(F22,N22,R22))</f>
        <v>0</v>
      </c>
      <c r="AI22" s="1420"/>
      <c r="AJ22" s="1420"/>
      <c r="AK22" s="1421"/>
      <c r="AL22" s="1422"/>
      <c r="AM22" s="1422"/>
      <c r="AN22" s="1422"/>
      <c r="AP22" s="1382"/>
      <c r="AQ22" s="1383"/>
      <c r="AR22" s="1383"/>
      <c r="AS22" s="1383"/>
      <c r="AT22" s="1384"/>
      <c r="AU22" s="1382"/>
      <c r="AV22" s="1384"/>
      <c r="AW22" s="1382"/>
      <c r="AX22" s="1384"/>
      <c r="AY22" s="869"/>
      <c r="AZ22" s="869"/>
      <c r="BA22" s="869"/>
      <c r="BB22" s="869"/>
      <c r="BC22" s="869"/>
      <c r="BD22" s="869"/>
      <c r="BE22" s="869"/>
    </row>
    <row r="23" spans="1:57" ht="15.75" customHeight="1" thickBot="1" x14ac:dyDescent="0.25">
      <c r="A23" s="1453" t="s">
        <v>18</v>
      </c>
      <c r="B23" s="1454"/>
      <c r="C23" s="1454"/>
      <c r="D23" s="1454"/>
      <c r="E23" s="1454"/>
      <c r="F23" s="1410">
        <f>IF('G1'!$U$21="parascolaire","0",SUMIFS('G1'!F:F,'G1'!A:A,'G1'!P$66,'G1'!B:B,'G1'!Q$62))</f>
        <v>0</v>
      </c>
      <c r="G23" s="1411"/>
      <c r="H23" s="1411"/>
      <c r="I23" s="1412"/>
      <c r="J23" s="1413">
        <f>IF('G1'!$U$21="parascolaire","0",'G1'!J$65)</f>
        <v>0</v>
      </c>
      <c r="K23" s="1414"/>
      <c r="L23" s="1414"/>
      <c r="M23" s="1415"/>
      <c r="N23" s="1416">
        <f>IF('G1'!$U$21="parascolaire","0",SUMIFS('G1'!$F:F,'G1'!$A:$A,'G1'!$P$66,'G1'!$B:$B,'G1'!V$62))</f>
        <v>0</v>
      </c>
      <c r="O23" s="1417"/>
      <c r="P23" s="1417"/>
      <c r="Q23" s="1418"/>
      <c r="R23" s="1410">
        <f>IF('G1'!$U$21="parascolaire","0",SUMIFS('G1'!$F:F,'G1'!$A:$A,'G1'!$P$66,'G1'!$B:$B,'G1'!AA$62))</f>
        <v>0</v>
      </c>
      <c r="S23" s="1411"/>
      <c r="T23" s="1411"/>
      <c r="U23" s="1412"/>
      <c r="V23" s="1440">
        <f>IF('G1'!$U$21="parascolaire","0",'G1'!I$65)</f>
        <v>0</v>
      </c>
      <c r="W23" s="1417"/>
      <c r="X23" s="1417"/>
      <c r="Y23" s="1417"/>
      <c r="Z23" s="1410">
        <f>IF('G1'!$U$21="parascolaire","0",F23+N23)</f>
        <v>0</v>
      </c>
      <c r="AA23" s="1411"/>
      <c r="AB23" s="1411"/>
      <c r="AC23" s="1412"/>
      <c r="AD23" s="1440">
        <f>IF('G1'!$U$21="parascolaire","0",'G1'!H$65)</f>
        <v>0</v>
      </c>
      <c r="AE23" s="1417"/>
      <c r="AF23" s="1417"/>
      <c r="AG23" s="1417"/>
      <c r="AH23" s="1419">
        <f>IF('G1'!$U$21="parascolaire","0",SUM(F23,N23,R23))</f>
        <v>0</v>
      </c>
      <c r="AI23" s="1420"/>
      <c r="AJ23" s="1420"/>
      <c r="AK23" s="1421"/>
      <c r="AL23" s="1422"/>
      <c r="AM23" s="1422"/>
      <c r="AN23" s="1422"/>
      <c r="AP23" s="1385" t="e">
        <f>SUM(R25,Z25)/'G1'!BR$15</f>
        <v>#DIV/0!</v>
      </c>
      <c r="AQ23" s="1386"/>
      <c r="AR23" s="1386"/>
      <c r="AS23" s="1386"/>
      <c r="AT23" s="1387"/>
      <c r="AU23" s="1391" t="e">
        <f>SUM(AD25,V25)/'G1'!BR$15</f>
        <v>#DIV/0!</v>
      </c>
      <c r="AV23" s="1392"/>
      <c r="AW23" s="1395" t="e">
        <f>IF(AP23&gt;AU23,(AP23-AU23),(AP23-AU23)*-1)</f>
        <v>#DIV/0!</v>
      </c>
      <c r="AX23" s="1396"/>
      <c r="AY23" s="869"/>
      <c r="AZ23" s="869"/>
      <c r="BA23" s="869"/>
      <c r="BB23" s="869"/>
      <c r="BC23" s="869"/>
      <c r="BD23" s="869"/>
      <c r="BE23" s="869"/>
    </row>
    <row r="24" spans="1:57" ht="15.75" customHeight="1" thickBot="1" x14ac:dyDescent="0.25">
      <c r="A24" s="1453" t="s">
        <v>19</v>
      </c>
      <c r="B24" s="1454"/>
      <c r="C24" s="1454"/>
      <c r="D24" s="1454"/>
      <c r="E24" s="1454"/>
      <c r="F24" s="1410">
        <f>IF('G1'!$U$21="parascolaire","0",SUMIFS('G1'!F:F,'G1'!A:A,'G1'!P$67,'G1'!B:B,'G1'!Q$62))</f>
        <v>0</v>
      </c>
      <c r="G24" s="1411"/>
      <c r="H24" s="1411"/>
      <c r="I24" s="1412"/>
      <c r="J24" s="1468">
        <f>IF('G1'!$U$21="parascolaire","0",'G1'!J$66)</f>
        <v>0</v>
      </c>
      <c r="K24" s="1469"/>
      <c r="L24" s="1469"/>
      <c r="M24" s="1470"/>
      <c r="N24" s="1416">
        <f>IF('G1'!$U$21="parascolaire","0",SUMIFS('G1'!$F:F,'G1'!$A:$A,'G1'!$P$67,'G1'!$B:$B,'G1'!V$62))</f>
        <v>0</v>
      </c>
      <c r="O24" s="1417"/>
      <c r="P24" s="1417"/>
      <c r="Q24" s="1418"/>
      <c r="R24" s="1410">
        <f>IF('G1'!$U$21="parascolaire","0",SUMIFS('G1'!$F:F,'G1'!$A:$A,'G1'!$P$67,'G1'!$B:$B,'G1'!AA$62))</f>
        <v>0</v>
      </c>
      <c r="S24" s="1411"/>
      <c r="T24" s="1411"/>
      <c r="U24" s="1412"/>
      <c r="V24" s="1440">
        <f>IF('G1'!$U$21="parascolaire","0",'G1'!I$66)</f>
        <v>0</v>
      </c>
      <c r="W24" s="1417"/>
      <c r="X24" s="1417"/>
      <c r="Y24" s="1417"/>
      <c r="Z24" s="1410">
        <f>IF('G1'!$U$21="parascolaire","0",F24+N24)</f>
        <v>0</v>
      </c>
      <c r="AA24" s="1411"/>
      <c r="AB24" s="1411"/>
      <c r="AC24" s="1412"/>
      <c r="AD24" s="1440">
        <f>IF('G1'!$U$21="parascolaire","0",'G1'!H$66)</f>
        <v>0</v>
      </c>
      <c r="AE24" s="1417"/>
      <c r="AF24" s="1417"/>
      <c r="AG24" s="1417"/>
      <c r="AH24" s="1471">
        <f>IF('G1'!$U$21="parascolaire","0",SUM(F24,N24,R24))</f>
        <v>0</v>
      </c>
      <c r="AI24" s="1472"/>
      <c r="AJ24" s="1472"/>
      <c r="AK24" s="1473"/>
      <c r="AL24" s="1422"/>
      <c r="AM24" s="1422"/>
      <c r="AN24" s="1422"/>
      <c r="AP24" s="1388"/>
      <c r="AQ24" s="1389"/>
      <c r="AR24" s="1389"/>
      <c r="AS24" s="1389"/>
      <c r="AT24" s="1390"/>
      <c r="AU24" s="1393"/>
      <c r="AV24" s="1394"/>
      <c r="AW24" s="1397"/>
      <c r="AX24" s="1398"/>
      <c r="AY24" s="869"/>
      <c r="AZ24" s="869"/>
      <c r="BA24" s="869"/>
      <c r="BB24" s="869"/>
      <c r="BC24" s="869"/>
      <c r="BD24" s="869"/>
      <c r="BE24" s="869"/>
    </row>
    <row r="25" spans="1:57" ht="33.75" customHeight="1" thickBot="1" x14ac:dyDescent="0.25">
      <c r="A25" s="1455" t="s">
        <v>318</v>
      </c>
      <c r="B25" s="1456"/>
      <c r="C25" s="1456"/>
      <c r="D25" s="1456"/>
      <c r="E25" s="1456"/>
      <c r="F25" s="1457">
        <f>IF('G1'!$U$21="parascolaire","0",SUM(F20:I24))</f>
        <v>0</v>
      </c>
      <c r="G25" s="1458"/>
      <c r="H25" s="1458"/>
      <c r="I25" s="1459"/>
      <c r="J25" s="1460">
        <f>IF('G1'!$U$21="parascolaire","0",'G1'!J$67)</f>
        <v>0</v>
      </c>
      <c r="K25" s="1461"/>
      <c r="L25" s="1461"/>
      <c r="M25" s="1462"/>
      <c r="N25" s="1463">
        <f>IF('G1'!$U$21="parascolaire","0",SUM(N20:Q24))</f>
        <v>0</v>
      </c>
      <c r="O25" s="1464"/>
      <c r="P25" s="1464"/>
      <c r="Q25" s="1465"/>
      <c r="R25" s="1466">
        <f>IF('G1'!$U$21="parascolaire","0",SUM(R20:U24))</f>
        <v>0</v>
      </c>
      <c r="S25" s="1464"/>
      <c r="T25" s="1464"/>
      <c r="U25" s="1465"/>
      <c r="V25" s="1463">
        <f>IF('G1'!$U$21="parascolaire","0",SUM(V20:Y24))</f>
        <v>0</v>
      </c>
      <c r="W25" s="1464"/>
      <c r="X25" s="1464"/>
      <c r="Y25" s="1465"/>
      <c r="Z25" s="1463">
        <f>IF('G1'!$U$21="parascolaire","0",F25+N25)</f>
        <v>0</v>
      </c>
      <c r="AA25" s="1464"/>
      <c r="AB25" s="1464"/>
      <c r="AC25" s="1464"/>
      <c r="AD25" s="1467">
        <f>IF('G1'!$U$21="parascolaire","0",SUM(AD20:AG24))</f>
        <v>0</v>
      </c>
      <c r="AE25" s="1443"/>
      <c r="AF25" s="1443"/>
      <c r="AG25" s="1444"/>
      <c r="AH25" s="1442">
        <f>IF('G1'!$U$21="parascolaire","0",SUM(AH20:AK24))</f>
        <v>0</v>
      </c>
      <c r="AI25" s="1443"/>
      <c r="AJ25" s="1443"/>
      <c r="AK25" s="1444"/>
      <c r="AL25" s="1424"/>
      <c r="AM25" s="1424"/>
      <c r="AN25" s="1424"/>
      <c r="AP25" s="869"/>
      <c r="AQ25" s="869"/>
      <c r="AR25" s="869"/>
      <c r="AS25" s="869"/>
      <c r="AT25" s="869"/>
      <c r="AU25" s="869"/>
      <c r="AV25" s="869"/>
      <c r="AW25" s="869"/>
      <c r="AX25" s="869"/>
      <c r="AY25" s="869"/>
      <c r="AZ25" s="869"/>
      <c r="BA25" s="869"/>
      <c r="BB25" s="869"/>
      <c r="BC25" s="869"/>
      <c r="BD25" s="869"/>
      <c r="BE25" s="869"/>
    </row>
    <row r="26" spans="1:57" ht="34.5" customHeight="1" thickBot="1" x14ac:dyDescent="0.25">
      <c r="A26" s="1447" t="s">
        <v>303</v>
      </c>
      <c r="B26" s="1448"/>
      <c r="C26" s="1448"/>
      <c r="D26" s="1448"/>
      <c r="E26" s="1448"/>
      <c r="F26" s="1449" t="e">
        <f>IF('G1'!$U$21="parascolaire","",(F25-J25)/'G1'!BR$15)</f>
        <v>#DIV/0!</v>
      </c>
      <c r="G26" s="1450"/>
      <c r="H26" s="1450"/>
      <c r="I26" s="1450"/>
      <c r="J26" s="1450"/>
      <c r="K26" s="1450"/>
      <c r="L26" s="1450"/>
      <c r="M26" s="1451"/>
      <c r="N26" s="1452"/>
      <c r="O26" s="1452"/>
      <c r="P26" s="1452"/>
      <c r="Q26" s="1452"/>
      <c r="R26" s="1449" t="e">
        <f>IF('G1'!$U$21="parascolaire","",IF('G1'!$U$21="parascolaire","",(R25-V25)/'G1'!BR$15))</f>
        <v>#DIV/0!</v>
      </c>
      <c r="S26" s="1450"/>
      <c r="T26" s="1450"/>
      <c r="U26" s="1450"/>
      <c r="V26" s="1450"/>
      <c r="W26" s="1450"/>
      <c r="X26" s="1450"/>
      <c r="Y26" s="1451"/>
      <c r="Z26" s="1450" t="e">
        <f>IF('G1'!$U$21="parascolaire","",(Z25-AD25)/'G1'!BR$15)</f>
        <v>#DIV/0!</v>
      </c>
      <c r="AA26" s="1450"/>
      <c r="AB26" s="1450"/>
      <c r="AC26" s="1450"/>
      <c r="AD26" s="1450"/>
      <c r="AE26" s="1450"/>
      <c r="AF26" s="1450"/>
      <c r="AG26" s="1451"/>
      <c r="AH26" s="770"/>
      <c r="AI26" s="529"/>
      <c r="AJ26" s="794"/>
      <c r="AK26" s="795"/>
      <c r="AL26" s="795"/>
      <c r="AM26" s="795"/>
      <c r="AN26" s="796"/>
    </row>
    <row r="27" spans="1:57" ht="15.75" x14ac:dyDescent="0.2">
      <c r="A27" s="808"/>
      <c r="B27" s="808"/>
      <c r="C27" s="808"/>
      <c r="D27" s="808"/>
      <c r="E27" s="797"/>
      <c r="F27" s="797"/>
      <c r="G27" s="797"/>
      <c r="H27" s="797"/>
      <c r="I27" s="797"/>
      <c r="J27" s="797"/>
      <c r="K27" s="797"/>
      <c r="L27" s="797"/>
      <c r="M27" s="797"/>
      <c r="N27" s="797"/>
      <c r="O27" s="797"/>
      <c r="P27" s="797"/>
      <c r="Q27" s="797"/>
      <c r="R27" s="797"/>
      <c r="S27" s="797"/>
      <c r="T27" s="797"/>
      <c r="U27" s="797"/>
      <c r="V27" s="797"/>
      <c r="W27" s="797"/>
      <c r="X27" s="797"/>
      <c r="Y27" s="797"/>
      <c r="Z27" s="797"/>
      <c r="AA27" s="797"/>
      <c r="AB27" s="797"/>
      <c r="AC27" s="797"/>
      <c r="AD27" s="797"/>
      <c r="AE27" s="797"/>
      <c r="AF27" s="797"/>
      <c r="AG27" s="770"/>
      <c r="AH27" s="529"/>
      <c r="AI27" s="794"/>
      <c r="AJ27" s="795"/>
      <c r="AK27" s="795"/>
      <c r="AL27" s="795"/>
      <c r="AM27" s="796"/>
      <c r="AN27" s="794"/>
    </row>
    <row r="29" spans="1:57" x14ac:dyDescent="0.2">
      <c r="U29" s="824"/>
      <c r="V29" s="824"/>
      <c r="W29" s="824"/>
      <c r="X29" s="824"/>
      <c r="Y29" s="824"/>
      <c r="Z29" s="824"/>
    </row>
    <row r="30" spans="1:57" ht="13.5" thickBot="1" x14ac:dyDescent="0.25"/>
    <row r="31" spans="1:57" ht="15.75" customHeight="1" thickBot="1" x14ac:dyDescent="0.25">
      <c r="A31" s="1436" t="s">
        <v>118</v>
      </c>
      <c r="B31" s="1436"/>
      <c r="C31" s="1436"/>
      <c r="D31" s="1436"/>
      <c r="E31" s="1437"/>
      <c r="F31" s="1152" t="s">
        <v>147</v>
      </c>
      <c r="G31" s="1153"/>
      <c r="H31" s="1153"/>
      <c r="I31" s="1153"/>
      <c r="J31" s="1153"/>
      <c r="K31" s="1153"/>
      <c r="L31" s="1153"/>
      <c r="M31" s="1153"/>
      <c r="N31" s="1153"/>
      <c r="O31" s="1153"/>
      <c r="P31" s="1153"/>
      <c r="Q31" s="1153"/>
      <c r="R31" s="1153"/>
      <c r="S31" s="1153"/>
      <c r="T31" s="1153"/>
      <c r="U31" s="1153"/>
      <c r="V31" s="1153"/>
      <c r="W31" s="1153"/>
      <c r="X31" s="1153"/>
      <c r="Y31" s="1153"/>
      <c r="Z31" s="1153"/>
      <c r="AA31" s="1153"/>
      <c r="AB31" s="1153"/>
      <c r="AC31" s="1153"/>
      <c r="AD31" s="1153"/>
      <c r="AE31" s="1153"/>
      <c r="AF31" s="1153"/>
      <c r="AG31" s="1153"/>
      <c r="AH31" s="1153"/>
      <c r="AI31" s="1153"/>
      <c r="AJ31" s="1153"/>
      <c r="AK31" s="1154"/>
      <c r="AL31" s="818"/>
      <c r="AM31" s="818"/>
      <c r="AN31" s="818"/>
    </row>
    <row r="32" spans="1:57" ht="15.75" customHeight="1" thickBot="1" x14ac:dyDescent="0.25">
      <c r="A32" s="1436"/>
      <c r="B32" s="1436"/>
      <c r="C32" s="1436"/>
      <c r="D32" s="1436"/>
      <c r="E32" s="1437"/>
      <c r="F32" s="1425" t="s">
        <v>20</v>
      </c>
      <c r="G32" s="1426"/>
      <c r="H32" s="1426"/>
      <c r="I32" s="1426"/>
      <c r="J32" s="1426"/>
      <c r="K32" s="1426"/>
      <c r="L32" s="1426"/>
      <c r="M32" s="1427"/>
      <c r="N32" s="1428" t="s">
        <v>22</v>
      </c>
      <c r="O32" s="1429"/>
      <c r="P32" s="1429"/>
      <c r="Q32" s="1430"/>
      <c r="R32" s="1425" t="s">
        <v>26</v>
      </c>
      <c r="S32" s="1426"/>
      <c r="T32" s="1426"/>
      <c r="U32" s="1426"/>
      <c r="V32" s="1426"/>
      <c r="W32" s="1426"/>
      <c r="X32" s="1426"/>
      <c r="Y32" s="1427"/>
      <c r="Z32" s="1425" t="s">
        <v>102</v>
      </c>
      <c r="AA32" s="1426"/>
      <c r="AB32" s="1426"/>
      <c r="AC32" s="1426"/>
      <c r="AD32" s="1426"/>
      <c r="AE32" s="1426"/>
      <c r="AF32" s="1426"/>
      <c r="AG32" s="1427"/>
      <c r="AH32" s="1431"/>
      <c r="AI32" s="1432"/>
      <c r="AJ32" s="1432"/>
      <c r="AK32" s="1433"/>
      <c r="AL32" s="1434"/>
      <c r="AM32" s="1434"/>
      <c r="AN32" s="1434"/>
    </row>
    <row r="33" spans="1:50" ht="13.5" customHeight="1" thickBot="1" x14ac:dyDescent="0.25">
      <c r="A33" s="1438"/>
      <c r="B33" s="1438"/>
      <c r="C33" s="1438"/>
      <c r="D33" s="1438"/>
      <c r="E33" s="1439"/>
      <c r="F33" s="1425" t="s">
        <v>342</v>
      </c>
      <c r="G33" s="1426"/>
      <c r="H33" s="1426"/>
      <c r="I33" s="1441"/>
      <c r="J33" s="1442" t="s">
        <v>280</v>
      </c>
      <c r="K33" s="1443"/>
      <c r="L33" s="1443"/>
      <c r="M33" s="1444"/>
      <c r="N33" s="1445" t="s">
        <v>342</v>
      </c>
      <c r="O33" s="1194"/>
      <c r="P33" s="1194"/>
      <c r="Q33" s="1195"/>
      <c r="R33" s="1445" t="s">
        <v>342</v>
      </c>
      <c r="S33" s="1194"/>
      <c r="T33" s="1194"/>
      <c r="U33" s="1194"/>
      <c r="V33" s="1445" t="s">
        <v>281</v>
      </c>
      <c r="W33" s="1194"/>
      <c r="X33" s="1194"/>
      <c r="Y33" s="1195"/>
      <c r="Z33" s="1425" t="s">
        <v>342</v>
      </c>
      <c r="AA33" s="1426"/>
      <c r="AB33" s="1426"/>
      <c r="AC33" s="1441"/>
      <c r="AD33" s="1426" t="s">
        <v>280</v>
      </c>
      <c r="AE33" s="1426"/>
      <c r="AF33" s="1426"/>
      <c r="AG33" s="1441"/>
      <c r="AH33" s="1445" t="s">
        <v>31</v>
      </c>
      <c r="AI33" s="1194"/>
      <c r="AJ33" s="1194"/>
      <c r="AK33" s="1446"/>
      <c r="AL33" s="1423"/>
      <c r="AM33" s="1423"/>
      <c r="AN33" s="1423"/>
    </row>
    <row r="34" spans="1:50" ht="13.5" customHeight="1" thickBot="1" x14ac:dyDescent="0.25">
      <c r="A34" s="1453" t="s">
        <v>0</v>
      </c>
      <c r="B34" s="1454"/>
      <c r="C34" s="1454"/>
      <c r="D34" s="1454"/>
      <c r="E34" s="1474"/>
      <c r="F34" s="1410">
        <f>IF('G2'!$U$21="parascolaire","0",SUMIFS('G2'!F:F,'G2'!A:A,'G2'!P$63,'G2'!B:B,'G2'!Q$62))</f>
        <v>0</v>
      </c>
      <c r="G34" s="1411"/>
      <c r="H34" s="1411"/>
      <c r="I34" s="1412"/>
      <c r="J34" s="1475">
        <f>IF('G2'!$U$21="parascolaire","0",'G2'!J$62)</f>
        <v>0</v>
      </c>
      <c r="K34" s="1476"/>
      <c r="L34" s="1476"/>
      <c r="M34" s="1477"/>
      <c r="N34" s="1416">
        <f>IF('G2'!$U$21="parascolaire","0",SUMIFS('G2'!$F:F,'G2'!$A:$A,'G2'!$P$63,'G2'!$B:$B,'G2'!V$62))</f>
        <v>0</v>
      </c>
      <c r="O34" s="1417"/>
      <c r="P34" s="1417"/>
      <c r="Q34" s="1418"/>
      <c r="R34" s="1410">
        <f>IF('G2'!$U$21="parascolaire","0",SUMIFS('G2'!$F:F,'G2'!$A:$A,'G2'!$P$63,'G2'!$B:$B,'G2'!AA$62))</f>
        <v>0</v>
      </c>
      <c r="S34" s="1411"/>
      <c r="T34" s="1411"/>
      <c r="U34" s="1412"/>
      <c r="V34" s="1440">
        <f>IF('G2'!$U$21="parascolaire","0",'G2'!I$62)</f>
        <v>0</v>
      </c>
      <c r="W34" s="1417"/>
      <c r="X34" s="1417"/>
      <c r="Y34" s="1417"/>
      <c r="Z34" s="1410">
        <f>IF('G2'!$U$21="parascolaire","0",F34+N34)</f>
        <v>0</v>
      </c>
      <c r="AA34" s="1411"/>
      <c r="AB34" s="1411"/>
      <c r="AC34" s="1412"/>
      <c r="AD34" s="1440">
        <f>IF('G2'!$U$21="parascolaire","0",'G2'!H$62)</f>
        <v>0</v>
      </c>
      <c r="AE34" s="1417"/>
      <c r="AF34" s="1417"/>
      <c r="AG34" s="1417"/>
      <c r="AH34" s="1416">
        <f>IF('G2'!$U$21="parascolaire","0",SUM(F34,N34,R34))</f>
        <v>0</v>
      </c>
      <c r="AI34" s="1417"/>
      <c r="AJ34" s="1417"/>
      <c r="AK34" s="1435"/>
      <c r="AL34" s="1422"/>
      <c r="AM34" s="1422"/>
      <c r="AN34" s="1422"/>
      <c r="AO34" s="824"/>
    </row>
    <row r="35" spans="1:50" ht="13.5" customHeight="1" thickBot="1" x14ac:dyDescent="0.25">
      <c r="A35" s="1453" t="s">
        <v>16</v>
      </c>
      <c r="B35" s="1454"/>
      <c r="C35" s="1454"/>
      <c r="D35" s="1454"/>
      <c r="E35" s="1454"/>
      <c r="F35" s="1410">
        <f>IF('G2'!$U$21="parascolaire","0",SUMIFS('G2'!F:F,'G2'!A:A,'G2'!P$64,'G2'!B:B,'G2'!Q$62))</f>
        <v>0</v>
      </c>
      <c r="G35" s="1411"/>
      <c r="H35" s="1411"/>
      <c r="I35" s="1412"/>
      <c r="J35" s="1413">
        <f>IF('G2'!$U$21="parascolaire","0",'G2'!J$63)</f>
        <v>0</v>
      </c>
      <c r="K35" s="1414"/>
      <c r="L35" s="1414"/>
      <c r="M35" s="1415"/>
      <c r="N35" s="1416">
        <f>IF('G2'!$U$21="parascolaire","0",SUMIFS('G2'!$F:F,'G2'!$A:$A,'G2'!$P$64,'G2'!$B:$B,'G2'!V$62))</f>
        <v>0</v>
      </c>
      <c r="O35" s="1417"/>
      <c r="P35" s="1417"/>
      <c r="Q35" s="1418"/>
      <c r="R35" s="1410">
        <f>IF('G2'!$U$21="parascolaire","0",SUMIFS('G2'!$F:F,'G2'!$A:$A,'G2'!$P$64,'G2'!$B:$B,'G2'!AA$62))</f>
        <v>0</v>
      </c>
      <c r="S35" s="1411"/>
      <c r="T35" s="1411"/>
      <c r="U35" s="1412"/>
      <c r="V35" s="1440">
        <f>IF('G2'!$U$21="parascolaire","0",'G2'!I$63)</f>
        <v>0</v>
      </c>
      <c r="W35" s="1417"/>
      <c r="X35" s="1417"/>
      <c r="Y35" s="1417"/>
      <c r="Z35" s="1410">
        <f>IF('G2'!$U$21="parascolaire","0",F35+N35)</f>
        <v>0</v>
      </c>
      <c r="AA35" s="1411"/>
      <c r="AB35" s="1411"/>
      <c r="AC35" s="1412"/>
      <c r="AD35" s="1440">
        <f>IF('G2'!$U$21="parascolaire","0",'G2'!H$63)</f>
        <v>0</v>
      </c>
      <c r="AE35" s="1417"/>
      <c r="AF35" s="1417"/>
      <c r="AG35" s="1417"/>
      <c r="AH35" s="1419">
        <f>IF('G2'!$U$21="parascolaire","0",SUM(F35,N35,R35))</f>
        <v>0</v>
      </c>
      <c r="AI35" s="1420"/>
      <c r="AJ35" s="1420"/>
      <c r="AK35" s="1421"/>
      <c r="AL35" s="1422"/>
      <c r="AM35" s="1422"/>
      <c r="AN35" s="1422"/>
      <c r="AO35" s="824"/>
      <c r="AP35" s="1379" t="s">
        <v>340</v>
      </c>
      <c r="AQ35" s="1380"/>
      <c r="AR35" s="1380"/>
      <c r="AS35" s="1380"/>
      <c r="AT35" s="1381"/>
      <c r="AU35" s="1379" t="s">
        <v>341</v>
      </c>
      <c r="AV35" s="1381"/>
      <c r="AW35" s="1379" t="e">
        <f>IF(AP37&gt;AU37,"surplus","manque")</f>
        <v>#DIV/0!</v>
      </c>
      <c r="AX35" s="1381"/>
    </row>
    <row r="36" spans="1:50" ht="13.5" thickBot="1" x14ac:dyDescent="0.25">
      <c r="A36" s="1453" t="s">
        <v>17</v>
      </c>
      <c r="B36" s="1454"/>
      <c r="C36" s="1454"/>
      <c r="D36" s="1454"/>
      <c r="E36" s="1454"/>
      <c r="F36" s="1410">
        <f>IF('G2'!$U$21="parascolaire","0",SUMIFS('G2'!F:F,'G2'!A:A,'G2'!P$65,'G2'!B:B,'G2'!Q$62))</f>
        <v>0</v>
      </c>
      <c r="G36" s="1411"/>
      <c r="H36" s="1411"/>
      <c r="I36" s="1412"/>
      <c r="J36" s="1413">
        <f>IF('G2'!$U$21="parascolaire","0",'G2'!J$64)</f>
        <v>0</v>
      </c>
      <c r="K36" s="1414"/>
      <c r="L36" s="1414"/>
      <c r="M36" s="1415"/>
      <c r="N36" s="1416">
        <f>IF('G2'!$U$21="parascolaire","0",SUMIFS('G2'!$F:F,'G2'!$A:$A,'G2'!$P$65,'G2'!$B:$B,'G2'!V$62))</f>
        <v>0</v>
      </c>
      <c r="O36" s="1417"/>
      <c r="P36" s="1417"/>
      <c r="Q36" s="1418"/>
      <c r="R36" s="1410">
        <f>IF('G2'!$U$21="parascolaire","0",SUMIFS('G2'!$F:F,'G2'!$A:$A,'G2'!$P$65,'G2'!$B:$B,'G2'!AA$62))</f>
        <v>0</v>
      </c>
      <c r="S36" s="1411"/>
      <c r="T36" s="1411"/>
      <c r="U36" s="1412"/>
      <c r="V36" s="1440">
        <f>IF('G2'!$U$21="parascolaire","0",'G2'!I$64)</f>
        <v>0</v>
      </c>
      <c r="W36" s="1417"/>
      <c r="X36" s="1417"/>
      <c r="Y36" s="1417"/>
      <c r="Z36" s="1410">
        <f>IF('G2'!$U$21="parascolaire","0",F36+N36)</f>
        <v>0</v>
      </c>
      <c r="AA36" s="1411"/>
      <c r="AB36" s="1411"/>
      <c r="AC36" s="1412"/>
      <c r="AD36" s="1440">
        <f>IF('G2'!$U$21="parascolaire","0",'G2'!H$64)</f>
        <v>0</v>
      </c>
      <c r="AE36" s="1417"/>
      <c r="AF36" s="1417"/>
      <c r="AG36" s="1417"/>
      <c r="AH36" s="1419">
        <f>IF('G2'!$U$21="parascolaire","0",SUM(F36,N36,R36))</f>
        <v>0</v>
      </c>
      <c r="AI36" s="1420"/>
      <c r="AJ36" s="1420"/>
      <c r="AK36" s="1421"/>
      <c r="AL36" s="1422"/>
      <c r="AM36" s="1422"/>
      <c r="AN36" s="1422"/>
      <c r="AP36" s="1382"/>
      <c r="AQ36" s="1383"/>
      <c r="AR36" s="1383"/>
      <c r="AS36" s="1383"/>
      <c r="AT36" s="1384"/>
      <c r="AU36" s="1382"/>
      <c r="AV36" s="1384"/>
      <c r="AW36" s="1382"/>
      <c r="AX36" s="1384"/>
    </row>
    <row r="37" spans="1:50" ht="13.5" thickBot="1" x14ac:dyDescent="0.25">
      <c r="A37" s="1453" t="s">
        <v>18</v>
      </c>
      <c r="B37" s="1454"/>
      <c r="C37" s="1454"/>
      <c r="D37" s="1454"/>
      <c r="E37" s="1454"/>
      <c r="F37" s="1410">
        <f>IF('G2'!$U$21="parascolaire","0",SUMIFS('G2'!F:F,'G2'!A:A,'G2'!P$66,'G2'!B:B,'G2'!Q$62))</f>
        <v>0</v>
      </c>
      <c r="G37" s="1411"/>
      <c r="H37" s="1411"/>
      <c r="I37" s="1412"/>
      <c r="J37" s="1413">
        <f>IF('G2'!$U$21="parascolaire","0",'G2'!J$65)</f>
        <v>0</v>
      </c>
      <c r="K37" s="1414"/>
      <c r="L37" s="1414"/>
      <c r="M37" s="1415"/>
      <c r="N37" s="1416">
        <f>IF('G2'!$U$21="parascolaire","0",SUMIFS('G2'!$F:F,'G2'!$A:$A,'G2'!$P$66,'G2'!$B:$B,'G2'!V$62))</f>
        <v>0</v>
      </c>
      <c r="O37" s="1417"/>
      <c r="P37" s="1417"/>
      <c r="Q37" s="1418"/>
      <c r="R37" s="1410">
        <f>IF('G2'!$U$21="parascolaire","0",SUMIFS('G2'!$F:F,'G2'!$A:$A,'G2'!$P$66,'G2'!$B:$B,'G2'!AA$62))</f>
        <v>0</v>
      </c>
      <c r="S37" s="1411"/>
      <c r="T37" s="1411"/>
      <c r="U37" s="1412"/>
      <c r="V37" s="1440">
        <f>IF('G2'!$U$21="parascolaire","0",'G2'!I$65)</f>
        <v>0</v>
      </c>
      <c r="W37" s="1417"/>
      <c r="X37" s="1417"/>
      <c r="Y37" s="1417"/>
      <c r="Z37" s="1410">
        <f>IF('G2'!$U$21="parascolaire","0",F37+N37)</f>
        <v>0</v>
      </c>
      <c r="AA37" s="1411"/>
      <c r="AB37" s="1411"/>
      <c r="AC37" s="1412"/>
      <c r="AD37" s="1440">
        <f>IF('G2'!$U$21="parascolaire","0",'G2'!H$65)</f>
        <v>0</v>
      </c>
      <c r="AE37" s="1417"/>
      <c r="AF37" s="1417"/>
      <c r="AG37" s="1417"/>
      <c r="AH37" s="1419">
        <f>IF('G2'!$U$21="parascolaire","0",SUM(F37,N37,R37))</f>
        <v>0</v>
      </c>
      <c r="AI37" s="1420"/>
      <c r="AJ37" s="1420"/>
      <c r="AK37" s="1421"/>
      <c r="AL37" s="1422"/>
      <c r="AM37" s="1422"/>
      <c r="AN37" s="1422"/>
      <c r="AP37" s="1385" t="e">
        <f>SUM(R39,Z39)/'G2'!BR$15</f>
        <v>#DIV/0!</v>
      </c>
      <c r="AQ37" s="1386"/>
      <c r="AR37" s="1386"/>
      <c r="AS37" s="1386"/>
      <c r="AT37" s="1387"/>
      <c r="AU37" s="1391" t="e">
        <f>SUM(AD39,V39)/'G2'!BR$15</f>
        <v>#DIV/0!</v>
      </c>
      <c r="AV37" s="1392"/>
      <c r="AW37" s="1395" t="e">
        <f>IF(AP37&gt;AU37,(AP37-AU37),(AP37-AU37)*-1)</f>
        <v>#DIV/0!</v>
      </c>
      <c r="AX37" s="1396"/>
    </row>
    <row r="38" spans="1:50" ht="13.5" thickBot="1" x14ac:dyDescent="0.25">
      <c r="A38" s="1453" t="s">
        <v>19</v>
      </c>
      <c r="B38" s="1454"/>
      <c r="C38" s="1454"/>
      <c r="D38" s="1454"/>
      <c r="E38" s="1454"/>
      <c r="F38" s="1410">
        <f>IF('G2'!$U$21="parascolaire","0",SUMIFS('G2'!F:F,'G2'!A:A,'G2'!P$67,'G2'!B:B,'G2'!Q$62))</f>
        <v>0</v>
      </c>
      <c r="G38" s="1411"/>
      <c r="H38" s="1411"/>
      <c r="I38" s="1412"/>
      <c r="J38" s="1468">
        <f>IF('G2'!$U$21="parascolaire","0",'G2'!J$66)</f>
        <v>0</v>
      </c>
      <c r="K38" s="1469"/>
      <c r="L38" s="1469"/>
      <c r="M38" s="1470"/>
      <c r="N38" s="1416">
        <f>IF('G2'!$U$21="parascolaire","0",SUMIFS('G2'!$F:F,'G2'!$A:$A,'G2'!$P$67,'G2'!$B:$B,'G2'!V$62))</f>
        <v>0</v>
      </c>
      <c r="O38" s="1417"/>
      <c r="P38" s="1417"/>
      <c r="Q38" s="1418"/>
      <c r="R38" s="1410">
        <f>IF('G2'!$U$21="parascolaire","0",SUMIFS('G2'!$F:F,'G2'!$A:$A,'G2'!$P$67,'G2'!$B:$B,'G2'!AA$62))</f>
        <v>0</v>
      </c>
      <c r="S38" s="1411"/>
      <c r="T38" s="1411"/>
      <c r="U38" s="1412"/>
      <c r="V38" s="1440">
        <f>IF('G2'!$U$21="parascolaire","0",'G2'!I$66)</f>
        <v>0</v>
      </c>
      <c r="W38" s="1417"/>
      <c r="X38" s="1417"/>
      <c r="Y38" s="1417"/>
      <c r="Z38" s="1410">
        <f>IF('G2'!$U$21="parascolaire","0",F38+N38)</f>
        <v>0</v>
      </c>
      <c r="AA38" s="1411"/>
      <c r="AB38" s="1411"/>
      <c r="AC38" s="1412"/>
      <c r="AD38" s="1440">
        <f>IF('G2'!$U$21="parascolaire","0",'G2'!H$66)</f>
        <v>0</v>
      </c>
      <c r="AE38" s="1417"/>
      <c r="AF38" s="1417"/>
      <c r="AG38" s="1417"/>
      <c r="AH38" s="1471">
        <f>IF('G2'!$U$21="parascolaire","0",SUM(F38,N38,R38))</f>
        <v>0</v>
      </c>
      <c r="AI38" s="1472"/>
      <c r="AJ38" s="1472"/>
      <c r="AK38" s="1473"/>
      <c r="AL38" s="1422"/>
      <c r="AM38" s="1422"/>
      <c r="AN38" s="1422"/>
      <c r="AP38" s="1388"/>
      <c r="AQ38" s="1389"/>
      <c r="AR38" s="1389"/>
      <c r="AS38" s="1389"/>
      <c r="AT38" s="1390"/>
      <c r="AU38" s="1393"/>
      <c r="AV38" s="1394"/>
      <c r="AW38" s="1397"/>
      <c r="AX38" s="1398"/>
    </row>
    <row r="39" spans="1:50" ht="36" customHeight="1" thickBot="1" x14ac:dyDescent="0.25">
      <c r="A39" s="1455" t="s">
        <v>318</v>
      </c>
      <c r="B39" s="1456"/>
      <c r="C39" s="1456"/>
      <c r="D39" s="1456"/>
      <c r="E39" s="1456"/>
      <c r="F39" s="1457">
        <f>IF('G2'!$U$21="parascolaire","0",SUM(F34:I38))</f>
        <v>0</v>
      </c>
      <c r="G39" s="1458"/>
      <c r="H39" s="1458"/>
      <c r="I39" s="1459"/>
      <c r="J39" s="1460">
        <f>IF('G2'!$U$21="parascolaire","0",'G2'!J$67)</f>
        <v>0</v>
      </c>
      <c r="K39" s="1461"/>
      <c r="L39" s="1461"/>
      <c r="M39" s="1462"/>
      <c r="N39" s="1463">
        <f>IF('G2'!$U$21="parascolaire","0",SUM(N34:Q38))</f>
        <v>0</v>
      </c>
      <c r="O39" s="1464"/>
      <c r="P39" s="1464"/>
      <c r="Q39" s="1465"/>
      <c r="R39" s="1466">
        <f>IF('G2'!$U$21="parascolaire","0",SUM(R34:U38))</f>
        <v>0</v>
      </c>
      <c r="S39" s="1464"/>
      <c r="T39" s="1464"/>
      <c r="U39" s="1465"/>
      <c r="V39" s="1463">
        <f>IF('G2'!$U$21="parascolaire","0",SUM(V34:Y38))</f>
        <v>0</v>
      </c>
      <c r="W39" s="1464"/>
      <c r="X39" s="1464"/>
      <c r="Y39" s="1465"/>
      <c r="Z39" s="1463">
        <f>IF('G2'!$U$21="parascolaire","0",F39+N39)</f>
        <v>0</v>
      </c>
      <c r="AA39" s="1464"/>
      <c r="AB39" s="1464"/>
      <c r="AC39" s="1464"/>
      <c r="AD39" s="1467">
        <f>IF('G2'!$U$21="parascolaire","0",SUM(AD34:AG38))</f>
        <v>0</v>
      </c>
      <c r="AE39" s="1443"/>
      <c r="AF39" s="1443"/>
      <c r="AG39" s="1444"/>
      <c r="AH39" s="1442">
        <f>IF('G2'!$U$21="parascolaire","0",SUM(AH34:AK38))</f>
        <v>0</v>
      </c>
      <c r="AI39" s="1443"/>
      <c r="AJ39" s="1443"/>
      <c r="AK39" s="1444"/>
      <c r="AL39" s="1424"/>
      <c r="AM39" s="1424"/>
      <c r="AN39" s="1424"/>
      <c r="AP39" s="869"/>
      <c r="AQ39" s="869"/>
      <c r="AR39" s="869"/>
      <c r="AS39" s="869"/>
      <c r="AT39" s="869"/>
      <c r="AU39" s="869"/>
      <c r="AV39" s="869"/>
      <c r="AW39" s="869"/>
      <c r="AX39" s="869"/>
    </row>
    <row r="40" spans="1:50" ht="36" customHeight="1" thickBot="1" x14ac:dyDescent="0.25">
      <c r="A40" s="1447" t="s">
        <v>303</v>
      </c>
      <c r="B40" s="1448"/>
      <c r="C40" s="1448"/>
      <c r="D40" s="1448"/>
      <c r="E40" s="1448"/>
      <c r="F40" s="1449" t="e">
        <f>IF('G2'!$U$21="parascolaire","",(F39-J39)/'G2'!BR$15)</f>
        <v>#DIV/0!</v>
      </c>
      <c r="G40" s="1450"/>
      <c r="H40" s="1450"/>
      <c r="I40" s="1450"/>
      <c r="J40" s="1450"/>
      <c r="K40" s="1450"/>
      <c r="L40" s="1450"/>
      <c r="M40" s="1451"/>
      <c r="N40" s="1452"/>
      <c r="O40" s="1452"/>
      <c r="P40" s="1452"/>
      <c r="Q40" s="1452"/>
      <c r="R40" s="1449" t="e">
        <f>IF('G2'!$U$21="parascolaire","",IF('G2'!$U$21="parascolaire","",(R39-V39)/'G2'!BR$15))</f>
        <v>#DIV/0!</v>
      </c>
      <c r="S40" s="1450"/>
      <c r="T40" s="1450"/>
      <c r="U40" s="1450"/>
      <c r="V40" s="1450"/>
      <c r="W40" s="1450"/>
      <c r="X40" s="1450"/>
      <c r="Y40" s="1451"/>
      <c r="Z40" s="1450" t="e">
        <f>IF('G2'!$U$21="parascolaire","",(Z39-AD39)/'G2'!BR$15)</f>
        <v>#DIV/0!</v>
      </c>
      <c r="AA40" s="1450"/>
      <c r="AB40" s="1450"/>
      <c r="AC40" s="1450"/>
      <c r="AD40" s="1450"/>
      <c r="AE40" s="1450"/>
      <c r="AF40" s="1450"/>
      <c r="AG40" s="1451"/>
      <c r="AH40" s="770"/>
      <c r="AI40" s="529"/>
      <c r="AJ40" s="794"/>
      <c r="AK40" s="795"/>
      <c r="AL40" s="795"/>
      <c r="AM40" s="795"/>
      <c r="AN40" s="796"/>
    </row>
    <row r="44" spans="1:50" ht="13.5" thickBot="1" x14ac:dyDescent="0.25"/>
    <row r="45" spans="1:50" ht="15.75" customHeight="1" thickBot="1" x14ac:dyDescent="0.25">
      <c r="A45" s="1436" t="s">
        <v>120</v>
      </c>
      <c r="B45" s="1436"/>
      <c r="C45" s="1436"/>
      <c r="D45" s="1436"/>
      <c r="E45" s="1437"/>
      <c r="F45" s="1152" t="s">
        <v>147</v>
      </c>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c r="AI45" s="1153"/>
      <c r="AJ45" s="1153"/>
      <c r="AK45" s="1154"/>
      <c r="AL45" s="818"/>
      <c r="AM45" s="818"/>
      <c r="AN45" s="818"/>
    </row>
    <row r="46" spans="1:50" ht="15.75" customHeight="1" thickBot="1" x14ac:dyDescent="0.25">
      <c r="A46" s="1436"/>
      <c r="B46" s="1436"/>
      <c r="C46" s="1436"/>
      <c r="D46" s="1436"/>
      <c r="E46" s="1437"/>
      <c r="F46" s="1425" t="s">
        <v>20</v>
      </c>
      <c r="G46" s="1426"/>
      <c r="H46" s="1426"/>
      <c r="I46" s="1426"/>
      <c r="J46" s="1426"/>
      <c r="K46" s="1426"/>
      <c r="L46" s="1426"/>
      <c r="M46" s="1427"/>
      <c r="N46" s="1428" t="s">
        <v>22</v>
      </c>
      <c r="O46" s="1429"/>
      <c r="P46" s="1429"/>
      <c r="Q46" s="1430"/>
      <c r="R46" s="1425" t="s">
        <v>26</v>
      </c>
      <c r="S46" s="1426"/>
      <c r="T46" s="1426"/>
      <c r="U46" s="1426"/>
      <c r="V46" s="1426"/>
      <c r="W46" s="1426"/>
      <c r="X46" s="1426"/>
      <c r="Y46" s="1427"/>
      <c r="Z46" s="1425" t="s">
        <v>102</v>
      </c>
      <c r="AA46" s="1426"/>
      <c r="AB46" s="1426"/>
      <c r="AC46" s="1426"/>
      <c r="AD46" s="1426"/>
      <c r="AE46" s="1426"/>
      <c r="AF46" s="1426"/>
      <c r="AG46" s="1427"/>
      <c r="AH46" s="1431"/>
      <c r="AI46" s="1432"/>
      <c r="AJ46" s="1432"/>
      <c r="AK46" s="1433"/>
      <c r="AL46" s="1434"/>
      <c r="AM46" s="1434"/>
      <c r="AN46" s="1434"/>
    </row>
    <row r="47" spans="1:50" ht="13.5" customHeight="1" thickBot="1" x14ac:dyDescent="0.25">
      <c r="A47" s="1438"/>
      <c r="B47" s="1438"/>
      <c r="C47" s="1438"/>
      <c r="D47" s="1438"/>
      <c r="E47" s="1439"/>
      <c r="F47" s="1425" t="s">
        <v>342</v>
      </c>
      <c r="G47" s="1426"/>
      <c r="H47" s="1426"/>
      <c r="I47" s="1441"/>
      <c r="J47" s="1442" t="s">
        <v>280</v>
      </c>
      <c r="K47" s="1443"/>
      <c r="L47" s="1443"/>
      <c r="M47" s="1444"/>
      <c r="N47" s="1445" t="s">
        <v>342</v>
      </c>
      <c r="O47" s="1194"/>
      <c r="P47" s="1194"/>
      <c r="Q47" s="1195"/>
      <c r="R47" s="1445" t="s">
        <v>342</v>
      </c>
      <c r="S47" s="1194"/>
      <c r="T47" s="1194"/>
      <c r="U47" s="1194"/>
      <c r="V47" s="1445" t="s">
        <v>281</v>
      </c>
      <c r="W47" s="1194"/>
      <c r="X47" s="1194"/>
      <c r="Y47" s="1195"/>
      <c r="Z47" s="1425" t="s">
        <v>342</v>
      </c>
      <c r="AA47" s="1426"/>
      <c r="AB47" s="1426"/>
      <c r="AC47" s="1441"/>
      <c r="AD47" s="1426" t="s">
        <v>280</v>
      </c>
      <c r="AE47" s="1426"/>
      <c r="AF47" s="1426"/>
      <c r="AG47" s="1441"/>
      <c r="AH47" s="1445" t="s">
        <v>31</v>
      </c>
      <c r="AI47" s="1194"/>
      <c r="AJ47" s="1194"/>
      <c r="AK47" s="1446"/>
      <c r="AL47" s="1423"/>
      <c r="AM47" s="1423"/>
      <c r="AN47" s="1423"/>
    </row>
    <row r="48" spans="1:50" ht="13.5" customHeight="1" thickBot="1" x14ac:dyDescent="0.25">
      <c r="A48" s="1453" t="s">
        <v>0</v>
      </c>
      <c r="B48" s="1454"/>
      <c r="C48" s="1454"/>
      <c r="D48" s="1454"/>
      <c r="E48" s="1474"/>
      <c r="F48" s="1410">
        <f>IF('G3'!$U$21="parascolaire","0",SUMIFS('G3'!F:F,'G3'!A:A,'G3'!P$63,'G3'!B:B,'G3'!Q$62))</f>
        <v>0</v>
      </c>
      <c r="G48" s="1411"/>
      <c r="H48" s="1411"/>
      <c r="I48" s="1412"/>
      <c r="J48" s="1475">
        <f>IF('G3'!$U$21="parascolaire","0",'G3'!J$62)</f>
        <v>0</v>
      </c>
      <c r="K48" s="1476"/>
      <c r="L48" s="1476"/>
      <c r="M48" s="1477"/>
      <c r="N48" s="1416">
        <f>IF('G3'!$U$21="parascolaire","0",SUMIFS('G3'!$F:F,'G3'!$A:$A,'G3'!$P$63,'G3'!$B:$B,'G3'!V$62))</f>
        <v>0</v>
      </c>
      <c r="O48" s="1417"/>
      <c r="P48" s="1417"/>
      <c r="Q48" s="1418"/>
      <c r="R48" s="1410">
        <f>IF('G3'!$U$21="parascolaire","0",SUMIFS('G3'!$F:F,'G3'!$A:$A,'G3'!$P$63,'G3'!$B:$B,'G3'!AA$62))</f>
        <v>0</v>
      </c>
      <c r="S48" s="1411"/>
      <c r="T48" s="1411"/>
      <c r="U48" s="1412"/>
      <c r="V48" s="1440">
        <f>IF('G3'!$U$21="parascolaire","0",'G3'!I$62)</f>
        <v>0</v>
      </c>
      <c r="W48" s="1417"/>
      <c r="X48" s="1417"/>
      <c r="Y48" s="1417"/>
      <c r="Z48" s="1410">
        <f>IF('G3'!$U$21="parascolaire","0",F48+N48)</f>
        <v>0</v>
      </c>
      <c r="AA48" s="1411"/>
      <c r="AB48" s="1411"/>
      <c r="AC48" s="1412"/>
      <c r="AD48" s="1440">
        <f>IF('G3'!$U$21="parascolaire","0",'G3'!H$62)</f>
        <v>0</v>
      </c>
      <c r="AE48" s="1417"/>
      <c r="AF48" s="1417"/>
      <c r="AG48" s="1417"/>
      <c r="AH48" s="1416">
        <f>IF('G3'!$U$21="parascolaire","0",SUM(F48,N48,R48))</f>
        <v>0</v>
      </c>
      <c r="AI48" s="1417"/>
      <c r="AJ48" s="1417"/>
      <c r="AK48" s="1435"/>
      <c r="AL48" s="1422"/>
      <c r="AM48" s="1422"/>
      <c r="AN48" s="1422"/>
      <c r="AO48" s="824"/>
    </row>
    <row r="49" spans="1:50" ht="13.5" customHeight="1" thickBot="1" x14ac:dyDescent="0.25">
      <c r="A49" s="1453" t="s">
        <v>16</v>
      </c>
      <c r="B49" s="1454"/>
      <c r="C49" s="1454"/>
      <c r="D49" s="1454"/>
      <c r="E49" s="1454"/>
      <c r="F49" s="1410">
        <f>IF('G3'!$U$21="parascolaire","0",SUMIFS('G3'!F:F,'G3'!A:A,'G3'!P$64,'G3'!B:B,'G3'!Q$62))</f>
        <v>0</v>
      </c>
      <c r="G49" s="1411"/>
      <c r="H49" s="1411"/>
      <c r="I49" s="1412"/>
      <c r="J49" s="1413">
        <f>IF('G3'!$U$21="parascolaire","0",'G3'!J$63)</f>
        <v>0</v>
      </c>
      <c r="K49" s="1414"/>
      <c r="L49" s="1414"/>
      <c r="M49" s="1415"/>
      <c r="N49" s="1416">
        <f>IF('G3'!$U$21="parascolaire","0",SUMIFS('G3'!$F:F,'G3'!$A:$A,'G3'!$P$64,'G3'!$B:$B,'G3'!V$62))</f>
        <v>0</v>
      </c>
      <c r="O49" s="1417"/>
      <c r="P49" s="1417"/>
      <c r="Q49" s="1418"/>
      <c r="R49" s="1410">
        <f>IF('G3'!$U$21="parascolaire","0",SUMIFS('G3'!$F:F,'G3'!$A:$A,'G3'!$P$64,'G3'!$B:$B,'G3'!AA$62))</f>
        <v>0</v>
      </c>
      <c r="S49" s="1411"/>
      <c r="T49" s="1411"/>
      <c r="U49" s="1412"/>
      <c r="V49" s="1440">
        <f>IF('G3'!$U$21="parascolaire","0",'G3'!I$63)</f>
        <v>0</v>
      </c>
      <c r="W49" s="1417"/>
      <c r="X49" s="1417"/>
      <c r="Y49" s="1417"/>
      <c r="Z49" s="1410">
        <f>IF('G3'!$U$21="parascolaire","0",F49+N49)</f>
        <v>0</v>
      </c>
      <c r="AA49" s="1411"/>
      <c r="AB49" s="1411"/>
      <c r="AC49" s="1412"/>
      <c r="AD49" s="1440">
        <f>IF('G3'!$U$21="parascolaire","0",'G3'!H$63)</f>
        <v>0</v>
      </c>
      <c r="AE49" s="1417"/>
      <c r="AF49" s="1417"/>
      <c r="AG49" s="1417"/>
      <c r="AH49" s="1419">
        <f>IF('G3'!$U$21="parascolaire","0",SUM(F49,N49,R49))</f>
        <v>0</v>
      </c>
      <c r="AI49" s="1420"/>
      <c r="AJ49" s="1420"/>
      <c r="AK49" s="1421"/>
      <c r="AL49" s="1422"/>
      <c r="AM49" s="1422"/>
      <c r="AN49" s="1422"/>
      <c r="AO49" s="824"/>
      <c r="AP49" s="1379" t="s">
        <v>340</v>
      </c>
      <c r="AQ49" s="1380"/>
      <c r="AR49" s="1380"/>
      <c r="AS49" s="1380"/>
      <c r="AT49" s="1381"/>
      <c r="AU49" s="1379" t="s">
        <v>341</v>
      </c>
      <c r="AV49" s="1381"/>
      <c r="AW49" s="1379" t="e">
        <f>IF(AP51&gt;AU51,"surplus","manque")</f>
        <v>#DIV/0!</v>
      </c>
      <c r="AX49" s="1381"/>
    </row>
    <row r="50" spans="1:50" ht="13.5" thickBot="1" x14ac:dyDescent="0.25">
      <c r="A50" s="1453" t="s">
        <v>17</v>
      </c>
      <c r="B50" s="1454"/>
      <c r="C50" s="1454"/>
      <c r="D50" s="1454"/>
      <c r="E50" s="1454"/>
      <c r="F50" s="1410">
        <f>IF('G3'!$U$21="parascolaire","0",SUMIFS('G3'!F:F,'G3'!A:A,'G3'!P$65,'G3'!B:B,'G3'!Q$62))</f>
        <v>0</v>
      </c>
      <c r="G50" s="1411"/>
      <c r="H50" s="1411"/>
      <c r="I50" s="1412"/>
      <c r="J50" s="1413">
        <f>IF('G3'!$U$21="parascolaire","0",'G3'!J$64)</f>
        <v>0</v>
      </c>
      <c r="K50" s="1414"/>
      <c r="L50" s="1414"/>
      <c r="M50" s="1415"/>
      <c r="N50" s="1416">
        <f>IF('G3'!$U$21="parascolaire","0",SUMIFS('G3'!$F:F,'G3'!$A:$A,'G3'!$P$65,'G3'!$B:$B,'G3'!V$62))</f>
        <v>0</v>
      </c>
      <c r="O50" s="1417"/>
      <c r="P50" s="1417"/>
      <c r="Q50" s="1418"/>
      <c r="R50" s="1410">
        <f>IF('G3'!$U$21="parascolaire","0",SUMIFS('G3'!$F:F,'G3'!$A:$A,'G3'!$P$65,'G3'!$B:$B,'G3'!AA$62))</f>
        <v>0</v>
      </c>
      <c r="S50" s="1411"/>
      <c r="T50" s="1411"/>
      <c r="U50" s="1412"/>
      <c r="V50" s="1440">
        <f>IF('G3'!$U$21="parascolaire","0",'G3'!I$64)</f>
        <v>0</v>
      </c>
      <c r="W50" s="1417"/>
      <c r="X50" s="1417"/>
      <c r="Y50" s="1417"/>
      <c r="Z50" s="1410">
        <f>IF('G3'!$U$21="parascolaire","0",F50+N50)</f>
        <v>0</v>
      </c>
      <c r="AA50" s="1411"/>
      <c r="AB50" s="1411"/>
      <c r="AC50" s="1412"/>
      <c r="AD50" s="1440">
        <f>IF('G3'!$U$21="parascolaire","0",'G3'!H$64)</f>
        <v>0</v>
      </c>
      <c r="AE50" s="1417"/>
      <c r="AF50" s="1417"/>
      <c r="AG50" s="1417"/>
      <c r="AH50" s="1419">
        <f>IF('G3'!$U$21="parascolaire","0",SUM(F50,N50,R50))</f>
        <v>0</v>
      </c>
      <c r="AI50" s="1420"/>
      <c r="AJ50" s="1420"/>
      <c r="AK50" s="1421"/>
      <c r="AL50" s="1422"/>
      <c r="AM50" s="1422"/>
      <c r="AN50" s="1422"/>
      <c r="AP50" s="1382"/>
      <c r="AQ50" s="1383"/>
      <c r="AR50" s="1383"/>
      <c r="AS50" s="1383"/>
      <c r="AT50" s="1384"/>
      <c r="AU50" s="1382"/>
      <c r="AV50" s="1384"/>
      <c r="AW50" s="1382"/>
      <c r="AX50" s="1384"/>
    </row>
    <row r="51" spans="1:50" ht="13.5" thickBot="1" x14ac:dyDescent="0.25">
      <c r="A51" s="1453" t="s">
        <v>18</v>
      </c>
      <c r="B51" s="1454"/>
      <c r="C51" s="1454"/>
      <c r="D51" s="1454"/>
      <c r="E51" s="1454"/>
      <c r="F51" s="1410">
        <f>IF('G3'!$U$21="parascolaire","0",SUMIFS('G3'!F:F,'G3'!A:A,'G3'!P$66,'G3'!B:B,'G3'!Q$62))</f>
        <v>0</v>
      </c>
      <c r="G51" s="1411"/>
      <c r="H51" s="1411"/>
      <c r="I51" s="1412"/>
      <c r="J51" s="1413">
        <f>IF('G3'!$U$21="parascolaire","0",'G3'!J$65)</f>
        <v>0</v>
      </c>
      <c r="K51" s="1414"/>
      <c r="L51" s="1414"/>
      <c r="M51" s="1415"/>
      <c r="N51" s="1416">
        <f>IF('G3'!$U$21="parascolaire","0",SUMIFS('G3'!$F:F,'G3'!$A:$A,'G3'!$P$66,'G3'!$B:$B,'G3'!V$62))</f>
        <v>0</v>
      </c>
      <c r="O51" s="1417"/>
      <c r="P51" s="1417"/>
      <c r="Q51" s="1418"/>
      <c r="R51" s="1410">
        <f>IF('G3'!$U$21="parascolaire","0",SUMIFS('G3'!$F:F,'G3'!$A:$A,'G3'!$P$66,'G3'!$B:$B,'G3'!AA$62))</f>
        <v>0</v>
      </c>
      <c r="S51" s="1411"/>
      <c r="T51" s="1411"/>
      <c r="U51" s="1412"/>
      <c r="V51" s="1440">
        <f>IF('G3'!$U$21="parascolaire","0",'G3'!I$65)</f>
        <v>0</v>
      </c>
      <c r="W51" s="1417"/>
      <c r="X51" s="1417"/>
      <c r="Y51" s="1417"/>
      <c r="Z51" s="1410">
        <f>IF('G3'!$U$21="parascolaire","0",F51+N51)</f>
        <v>0</v>
      </c>
      <c r="AA51" s="1411"/>
      <c r="AB51" s="1411"/>
      <c r="AC51" s="1412"/>
      <c r="AD51" s="1440">
        <f>IF('G3'!$U$21="parascolaire","0",'G3'!H$65)</f>
        <v>0</v>
      </c>
      <c r="AE51" s="1417"/>
      <c r="AF51" s="1417"/>
      <c r="AG51" s="1417"/>
      <c r="AH51" s="1419">
        <f>IF('G3'!$U$21="parascolaire","0",SUM(F51,N51,R51))</f>
        <v>0</v>
      </c>
      <c r="AI51" s="1420"/>
      <c r="AJ51" s="1420"/>
      <c r="AK51" s="1421"/>
      <c r="AL51" s="1422"/>
      <c r="AM51" s="1422"/>
      <c r="AN51" s="1422"/>
      <c r="AP51" s="1385" t="e">
        <f>SUM(R53,Z53)/'G3'!BR$15</f>
        <v>#DIV/0!</v>
      </c>
      <c r="AQ51" s="1386"/>
      <c r="AR51" s="1386"/>
      <c r="AS51" s="1386"/>
      <c r="AT51" s="1387"/>
      <c r="AU51" s="1391" t="e">
        <f>SUM(AD53,V53)/'G3'!BR$15</f>
        <v>#DIV/0!</v>
      </c>
      <c r="AV51" s="1392"/>
      <c r="AW51" s="1395" t="e">
        <f>IF(AP51&gt;AU51,(AP51-AU51),(AP51-AU51)*-1)</f>
        <v>#DIV/0!</v>
      </c>
      <c r="AX51" s="1396"/>
    </row>
    <row r="52" spans="1:50" ht="13.5" thickBot="1" x14ac:dyDescent="0.25">
      <c r="A52" s="1453" t="s">
        <v>19</v>
      </c>
      <c r="B52" s="1454"/>
      <c r="C52" s="1454"/>
      <c r="D52" s="1454"/>
      <c r="E52" s="1454"/>
      <c r="F52" s="1410">
        <f>IF('G3'!$U$21="parascolaire","0",SUMIFS('G3'!F:F,'G3'!A:A,'G3'!P$67,'G3'!B:B,'G3'!Q$62))</f>
        <v>0</v>
      </c>
      <c r="G52" s="1411"/>
      <c r="H52" s="1411"/>
      <c r="I52" s="1412"/>
      <c r="J52" s="1468">
        <f>IF('G3'!$U$21="parascolaire","0",'G3'!J$66)</f>
        <v>0</v>
      </c>
      <c r="K52" s="1469"/>
      <c r="L52" s="1469"/>
      <c r="M52" s="1470"/>
      <c r="N52" s="1416">
        <f>IF('G3'!$U$21="parascolaire","0",SUMIFS('G3'!$F:F,'G3'!$A:$A,'G3'!$P$67,'G3'!$B:$B,'G3'!V$62))</f>
        <v>0</v>
      </c>
      <c r="O52" s="1417"/>
      <c r="P52" s="1417"/>
      <c r="Q52" s="1418"/>
      <c r="R52" s="1410">
        <f>IF('G3'!$U$21="parascolaire","0",SUMIFS('G3'!$F:F,'G3'!$A:$A,'G3'!$P$67,'G3'!$B:$B,'G3'!AA$62))</f>
        <v>0</v>
      </c>
      <c r="S52" s="1411"/>
      <c r="T52" s="1411"/>
      <c r="U52" s="1412"/>
      <c r="V52" s="1440">
        <f>IF('G3'!$U$21="parascolaire","0",'G3'!I$66)</f>
        <v>0</v>
      </c>
      <c r="W52" s="1417"/>
      <c r="X52" s="1417"/>
      <c r="Y52" s="1417"/>
      <c r="Z52" s="1410">
        <f>IF('G3'!$U$21="parascolaire","0",F52+N52)</f>
        <v>0</v>
      </c>
      <c r="AA52" s="1411"/>
      <c r="AB52" s="1411"/>
      <c r="AC52" s="1412"/>
      <c r="AD52" s="1440">
        <f>IF('G3'!$U$21="parascolaire","0",'G3'!H$66)</f>
        <v>0</v>
      </c>
      <c r="AE52" s="1417"/>
      <c r="AF52" s="1417"/>
      <c r="AG52" s="1417"/>
      <c r="AH52" s="1471">
        <f>IF('G3'!$U$21="parascolaire","0",SUM(F52,N52,R52))</f>
        <v>0</v>
      </c>
      <c r="AI52" s="1472"/>
      <c r="AJ52" s="1472"/>
      <c r="AK52" s="1473"/>
      <c r="AL52" s="1422"/>
      <c r="AM52" s="1422"/>
      <c r="AN52" s="1422"/>
      <c r="AP52" s="1388"/>
      <c r="AQ52" s="1389"/>
      <c r="AR52" s="1389"/>
      <c r="AS52" s="1389"/>
      <c r="AT52" s="1390"/>
      <c r="AU52" s="1393"/>
      <c r="AV52" s="1394"/>
      <c r="AW52" s="1397"/>
      <c r="AX52" s="1398"/>
    </row>
    <row r="53" spans="1:50" ht="32.25" customHeight="1" thickBot="1" x14ac:dyDescent="0.25">
      <c r="A53" s="1455" t="s">
        <v>318</v>
      </c>
      <c r="B53" s="1456"/>
      <c r="C53" s="1456"/>
      <c r="D53" s="1456"/>
      <c r="E53" s="1456"/>
      <c r="F53" s="1457">
        <f>IF('G3'!$U$21="parascolaire","0",SUM(F48:I52))</f>
        <v>0</v>
      </c>
      <c r="G53" s="1458"/>
      <c r="H53" s="1458"/>
      <c r="I53" s="1459"/>
      <c r="J53" s="1460">
        <f>IF('G3'!$U$21="parascolaire","0",'G3'!J$67)</f>
        <v>0</v>
      </c>
      <c r="K53" s="1461"/>
      <c r="L53" s="1461"/>
      <c r="M53" s="1462"/>
      <c r="N53" s="1463">
        <f>IF('G3'!$U$21="parascolaire","0",SUM(N48:Q52))</f>
        <v>0</v>
      </c>
      <c r="O53" s="1464"/>
      <c r="P53" s="1464"/>
      <c r="Q53" s="1465"/>
      <c r="R53" s="1466">
        <f>IF('G3'!$U$21="parascolaire","0",SUM(R48:U52))</f>
        <v>0</v>
      </c>
      <c r="S53" s="1464"/>
      <c r="T53" s="1464"/>
      <c r="U53" s="1465"/>
      <c r="V53" s="1463">
        <f>IF('G3'!$U$21="parascolaire","0",SUM(V48:Y52))</f>
        <v>0</v>
      </c>
      <c r="W53" s="1464"/>
      <c r="X53" s="1464"/>
      <c r="Y53" s="1465"/>
      <c r="Z53" s="1463">
        <f>IF('G3'!$U$21="parascolaire","0",F53+N53)</f>
        <v>0</v>
      </c>
      <c r="AA53" s="1464"/>
      <c r="AB53" s="1464"/>
      <c r="AC53" s="1464"/>
      <c r="AD53" s="1467">
        <f>IF('G3'!$U$21="parascolaire","0",SUM(AD48:AG52))</f>
        <v>0</v>
      </c>
      <c r="AE53" s="1443"/>
      <c r="AF53" s="1443"/>
      <c r="AG53" s="1444"/>
      <c r="AH53" s="1442">
        <f>IF('G3'!$U$21="parascolaire","0",SUM(AH48:AK52))</f>
        <v>0</v>
      </c>
      <c r="AI53" s="1443"/>
      <c r="AJ53" s="1443"/>
      <c r="AK53" s="1444"/>
      <c r="AL53" s="1424"/>
      <c r="AM53" s="1424"/>
      <c r="AN53" s="1424"/>
      <c r="AP53" s="869"/>
      <c r="AQ53" s="869"/>
      <c r="AR53" s="869"/>
      <c r="AS53" s="869"/>
      <c r="AT53" s="869"/>
      <c r="AU53" s="869"/>
      <c r="AV53" s="869"/>
      <c r="AW53" s="869"/>
      <c r="AX53" s="869"/>
    </row>
    <row r="54" spans="1:50" ht="36.75" customHeight="1" thickBot="1" x14ac:dyDescent="0.25">
      <c r="A54" s="1447" t="s">
        <v>303</v>
      </c>
      <c r="B54" s="1448"/>
      <c r="C54" s="1448"/>
      <c r="D54" s="1448"/>
      <c r="E54" s="1448"/>
      <c r="F54" s="1449" t="e">
        <f>IF('G3'!$U$21="parascolaire","",(F53-J53)/'G3'!BR$15)</f>
        <v>#DIV/0!</v>
      </c>
      <c r="G54" s="1450"/>
      <c r="H54" s="1450"/>
      <c r="I54" s="1450"/>
      <c r="J54" s="1450"/>
      <c r="K54" s="1450"/>
      <c r="L54" s="1450"/>
      <c r="M54" s="1451"/>
      <c r="N54" s="1452"/>
      <c r="O54" s="1452"/>
      <c r="P54" s="1452"/>
      <c r="Q54" s="1452"/>
      <c r="R54" s="1449" t="e">
        <f>IF('G3'!$U$21="parascolaire","",IF('G3'!$U$21="parascolaire","",(R53-V53)/'G3'!BR$15))</f>
        <v>#DIV/0!</v>
      </c>
      <c r="S54" s="1450"/>
      <c r="T54" s="1450"/>
      <c r="U54" s="1450"/>
      <c r="V54" s="1450"/>
      <c r="W54" s="1450"/>
      <c r="X54" s="1450"/>
      <c r="Y54" s="1451"/>
      <c r="Z54" s="1450" t="e">
        <f>IF('G3'!$U$21="parascolaire","",(Z53-AD53)/'G3'!BR$15)</f>
        <v>#DIV/0!</v>
      </c>
      <c r="AA54" s="1450"/>
      <c r="AB54" s="1450"/>
      <c r="AC54" s="1450"/>
      <c r="AD54" s="1450"/>
      <c r="AE54" s="1450"/>
      <c r="AF54" s="1450"/>
      <c r="AG54" s="1451"/>
      <c r="AH54" s="770"/>
      <c r="AI54" s="529"/>
      <c r="AJ54" s="794"/>
      <c r="AK54" s="795"/>
      <c r="AL54" s="795"/>
      <c r="AM54" s="795"/>
      <c r="AN54" s="796"/>
    </row>
    <row r="58" spans="1:50" ht="13.5" thickBot="1" x14ac:dyDescent="0.25"/>
    <row r="59" spans="1:50" ht="15.75" customHeight="1" thickBot="1" x14ac:dyDescent="0.25">
      <c r="A59" s="1436" t="s">
        <v>121</v>
      </c>
      <c r="B59" s="1436"/>
      <c r="C59" s="1436"/>
      <c r="D59" s="1436"/>
      <c r="E59" s="1437"/>
      <c r="F59" s="1152" t="s">
        <v>147</v>
      </c>
      <c r="G59" s="1153"/>
      <c r="H59" s="1153"/>
      <c r="I59" s="1153"/>
      <c r="J59" s="1153"/>
      <c r="K59" s="1153"/>
      <c r="L59" s="1153"/>
      <c r="M59" s="1153"/>
      <c r="N59" s="1153"/>
      <c r="O59" s="1153"/>
      <c r="P59" s="1153"/>
      <c r="Q59" s="1153"/>
      <c r="R59" s="1153"/>
      <c r="S59" s="1153"/>
      <c r="T59" s="1153"/>
      <c r="U59" s="1153"/>
      <c r="V59" s="1153"/>
      <c r="W59" s="1153"/>
      <c r="X59" s="1153"/>
      <c r="Y59" s="1153"/>
      <c r="Z59" s="1153"/>
      <c r="AA59" s="1153"/>
      <c r="AB59" s="1153"/>
      <c r="AC59" s="1153"/>
      <c r="AD59" s="1153"/>
      <c r="AE59" s="1153"/>
      <c r="AF59" s="1153"/>
      <c r="AG59" s="1153"/>
      <c r="AH59" s="1153"/>
      <c r="AI59" s="1153"/>
      <c r="AJ59" s="1153"/>
      <c r="AK59" s="1154"/>
      <c r="AL59" s="818"/>
      <c r="AM59" s="818"/>
      <c r="AN59" s="818"/>
    </row>
    <row r="60" spans="1:50" ht="15.75" customHeight="1" thickBot="1" x14ac:dyDescent="0.25">
      <c r="A60" s="1436"/>
      <c r="B60" s="1436"/>
      <c r="C60" s="1436"/>
      <c r="D60" s="1436"/>
      <c r="E60" s="1437"/>
      <c r="F60" s="1425" t="s">
        <v>20</v>
      </c>
      <c r="G60" s="1426"/>
      <c r="H60" s="1426"/>
      <c r="I60" s="1426"/>
      <c r="J60" s="1426"/>
      <c r="K60" s="1426"/>
      <c r="L60" s="1426"/>
      <c r="M60" s="1427"/>
      <c r="N60" s="1428" t="s">
        <v>22</v>
      </c>
      <c r="O60" s="1429"/>
      <c r="P60" s="1429"/>
      <c r="Q60" s="1430"/>
      <c r="R60" s="1425" t="s">
        <v>26</v>
      </c>
      <c r="S60" s="1426"/>
      <c r="T60" s="1426"/>
      <c r="U60" s="1426"/>
      <c r="V60" s="1426"/>
      <c r="W60" s="1426"/>
      <c r="X60" s="1426"/>
      <c r="Y60" s="1427"/>
      <c r="Z60" s="1425" t="s">
        <v>102</v>
      </c>
      <c r="AA60" s="1426"/>
      <c r="AB60" s="1426"/>
      <c r="AC60" s="1426"/>
      <c r="AD60" s="1426"/>
      <c r="AE60" s="1426"/>
      <c r="AF60" s="1426"/>
      <c r="AG60" s="1427"/>
      <c r="AH60" s="1431"/>
      <c r="AI60" s="1432"/>
      <c r="AJ60" s="1432"/>
      <c r="AK60" s="1433"/>
      <c r="AL60" s="1434"/>
      <c r="AM60" s="1434"/>
      <c r="AN60" s="1434"/>
    </row>
    <row r="61" spans="1:50" ht="13.5" customHeight="1" thickBot="1" x14ac:dyDescent="0.25">
      <c r="A61" s="1438"/>
      <c r="B61" s="1438"/>
      <c r="C61" s="1438"/>
      <c r="D61" s="1438"/>
      <c r="E61" s="1439"/>
      <c r="F61" s="1425" t="s">
        <v>342</v>
      </c>
      <c r="G61" s="1426"/>
      <c r="H61" s="1426"/>
      <c r="I61" s="1441"/>
      <c r="J61" s="1442" t="s">
        <v>280</v>
      </c>
      <c r="K61" s="1443"/>
      <c r="L61" s="1443"/>
      <c r="M61" s="1444"/>
      <c r="N61" s="1445" t="s">
        <v>342</v>
      </c>
      <c r="O61" s="1194"/>
      <c r="P61" s="1194"/>
      <c r="Q61" s="1195"/>
      <c r="R61" s="1445" t="s">
        <v>342</v>
      </c>
      <c r="S61" s="1194"/>
      <c r="T61" s="1194"/>
      <c r="U61" s="1194"/>
      <c r="V61" s="1445" t="s">
        <v>281</v>
      </c>
      <c r="W61" s="1194"/>
      <c r="X61" s="1194"/>
      <c r="Y61" s="1195"/>
      <c r="Z61" s="1425" t="s">
        <v>342</v>
      </c>
      <c r="AA61" s="1426"/>
      <c r="AB61" s="1426"/>
      <c r="AC61" s="1441"/>
      <c r="AD61" s="1426" t="s">
        <v>280</v>
      </c>
      <c r="AE61" s="1426"/>
      <c r="AF61" s="1426"/>
      <c r="AG61" s="1441"/>
      <c r="AH61" s="1445" t="s">
        <v>31</v>
      </c>
      <c r="AI61" s="1194"/>
      <c r="AJ61" s="1194"/>
      <c r="AK61" s="1446"/>
      <c r="AL61" s="1423"/>
      <c r="AM61" s="1423"/>
      <c r="AN61" s="1423"/>
    </row>
    <row r="62" spans="1:50" ht="13.5" customHeight="1" thickBot="1" x14ac:dyDescent="0.25">
      <c r="A62" s="1453" t="s">
        <v>0</v>
      </c>
      <c r="B62" s="1454"/>
      <c r="C62" s="1454"/>
      <c r="D62" s="1454"/>
      <c r="E62" s="1474"/>
      <c r="F62" s="1410">
        <f>IF('G4'!$U$21="parascolaire","0",SUMIFS('G4'!F:F,'G4'!A:A,'G4'!P$63,'G4'!B:B,'G4'!Q$62))</f>
        <v>0</v>
      </c>
      <c r="G62" s="1411"/>
      <c r="H62" s="1411"/>
      <c r="I62" s="1412"/>
      <c r="J62" s="1475">
        <f>IF('G4'!$U$21="parascolaire","0",'G4'!J$62)</f>
        <v>0</v>
      </c>
      <c r="K62" s="1476"/>
      <c r="L62" s="1476"/>
      <c r="M62" s="1477"/>
      <c r="N62" s="1416">
        <f>IF('G4'!$U$21="parascolaire","0",SUMIFS('G4'!$F:F,'G4'!$A:$A,'G4'!$P$63,'G4'!$B:$B,'G4'!V$62))</f>
        <v>0</v>
      </c>
      <c r="O62" s="1417"/>
      <c r="P62" s="1417"/>
      <c r="Q62" s="1418"/>
      <c r="R62" s="1410">
        <f>IF('G4'!$U$21="parascolaire","0",SUMIFS('G4'!$F:F,'G4'!$A:$A,'G4'!$P$63,'G4'!$B:$B,'G4'!AA$62))</f>
        <v>0</v>
      </c>
      <c r="S62" s="1411"/>
      <c r="T62" s="1411"/>
      <c r="U62" s="1412"/>
      <c r="V62" s="1440">
        <f>IF('G4'!$U$21="parascolaire","0",'G4'!I$62)</f>
        <v>0</v>
      </c>
      <c r="W62" s="1417"/>
      <c r="X62" s="1417"/>
      <c r="Y62" s="1417"/>
      <c r="Z62" s="1410">
        <f>IF('G4'!$U$21="parascolaire","0",F62+N62)</f>
        <v>0</v>
      </c>
      <c r="AA62" s="1411"/>
      <c r="AB62" s="1411"/>
      <c r="AC62" s="1412"/>
      <c r="AD62" s="1440">
        <f>IF('G4'!$U$21="parascolaire","0",'G4'!H$62)</f>
        <v>0</v>
      </c>
      <c r="AE62" s="1417"/>
      <c r="AF62" s="1417"/>
      <c r="AG62" s="1417"/>
      <c r="AH62" s="1416">
        <f>IF('G4'!$U$21="parascolaire","0",SUM(F62,N62,R62))</f>
        <v>0</v>
      </c>
      <c r="AI62" s="1417"/>
      <c r="AJ62" s="1417"/>
      <c r="AK62" s="1435"/>
      <c r="AL62" s="1422"/>
      <c r="AM62" s="1422"/>
      <c r="AN62" s="1422"/>
      <c r="AO62" s="824"/>
    </row>
    <row r="63" spans="1:50" ht="13.5" customHeight="1" thickBot="1" x14ac:dyDescent="0.25">
      <c r="A63" s="1453" t="s">
        <v>16</v>
      </c>
      <c r="B63" s="1454"/>
      <c r="C63" s="1454"/>
      <c r="D63" s="1454"/>
      <c r="E63" s="1454"/>
      <c r="F63" s="1410">
        <f>IF('G4'!$U$21="parascolaire","0",SUMIFS('G4'!F:F,'G4'!A:A,'G4'!P$64,'G4'!B:B,'G4'!Q$62))</f>
        <v>0</v>
      </c>
      <c r="G63" s="1411"/>
      <c r="H63" s="1411"/>
      <c r="I63" s="1412"/>
      <c r="J63" s="1413">
        <f>IF('G4'!$U$21="parascolaire","0",'G4'!J$63)</f>
        <v>0</v>
      </c>
      <c r="K63" s="1414"/>
      <c r="L63" s="1414"/>
      <c r="M63" s="1415"/>
      <c r="N63" s="1416">
        <f>IF('G4'!$U$21="parascolaire","0",SUMIFS('G4'!$F:F,'G4'!$A:$A,'G4'!$P$64,'G4'!$B:$B,'G4'!V$62))</f>
        <v>0</v>
      </c>
      <c r="O63" s="1417"/>
      <c r="P63" s="1417"/>
      <c r="Q63" s="1418"/>
      <c r="R63" s="1410">
        <f>IF('G4'!$U$21="parascolaire","0",SUMIFS('G4'!$F:F,'G4'!$A:$A,'G4'!$P$64,'G4'!$B:$B,'G4'!AA$62))</f>
        <v>0</v>
      </c>
      <c r="S63" s="1411"/>
      <c r="T63" s="1411"/>
      <c r="U63" s="1412"/>
      <c r="V63" s="1440">
        <f>IF('G4'!$U$21="parascolaire","0",'G4'!I$63)</f>
        <v>0</v>
      </c>
      <c r="W63" s="1417"/>
      <c r="X63" s="1417"/>
      <c r="Y63" s="1417"/>
      <c r="Z63" s="1410">
        <f>IF('G4'!$U$21="parascolaire","0",F63+N63)</f>
        <v>0</v>
      </c>
      <c r="AA63" s="1411"/>
      <c r="AB63" s="1411"/>
      <c r="AC63" s="1412"/>
      <c r="AD63" s="1440">
        <f>IF('G4'!$U$21="parascolaire","0",'G4'!H$63)</f>
        <v>0</v>
      </c>
      <c r="AE63" s="1417"/>
      <c r="AF63" s="1417"/>
      <c r="AG63" s="1417"/>
      <c r="AH63" s="1419">
        <f>IF('G4'!$U$21="parascolaire","0",SUM(F63,N63,R63))</f>
        <v>0</v>
      </c>
      <c r="AI63" s="1420"/>
      <c r="AJ63" s="1420"/>
      <c r="AK63" s="1421"/>
      <c r="AL63" s="1422"/>
      <c r="AM63" s="1422"/>
      <c r="AN63" s="1422"/>
      <c r="AO63" s="824"/>
      <c r="AP63" s="1379" t="s">
        <v>340</v>
      </c>
      <c r="AQ63" s="1380"/>
      <c r="AR63" s="1380"/>
      <c r="AS63" s="1380"/>
      <c r="AT63" s="1381"/>
      <c r="AU63" s="1379" t="s">
        <v>341</v>
      </c>
      <c r="AV63" s="1381"/>
      <c r="AW63" s="1379" t="e">
        <f>IF(AP65&gt;AU65,"surplus","manque")</f>
        <v>#DIV/0!</v>
      </c>
      <c r="AX63" s="1381"/>
    </row>
    <row r="64" spans="1:50" ht="13.5" thickBot="1" x14ac:dyDescent="0.25">
      <c r="A64" s="1453" t="s">
        <v>17</v>
      </c>
      <c r="B64" s="1454"/>
      <c r="C64" s="1454"/>
      <c r="D64" s="1454"/>
      <c r="E64" s="1454"/>
      <c r="F64" s="1410">
        <f>IF('G4'!$U$21="parascolaire","0",SUMIFS('G4'!F:F,'G4'!A:A,'G4'!P$65,'G4'!B:B,'G4'!Q$62))</f>
        <v>0</v>
      </c>
      <c r="G64" s="1411"/>
      <c r="H64" s="1411"/>
      <c r="I64" s="1412"/>
      <c r="J64" s="1413">
        <f>IF('G4'!$U$21="parascolaire","0",'G4'!J$64)</f>
        <v>0</v>
      </c>
      <c r="K64" s="1414"/>
      <c r="L64" s="1414"/>
      <c r="M64" s="1415"/>
      <c r="N64" s="1416">
        <f>IF('G4'!$U$21="parascolaire","0",SUMIFS('G4'!$F:F,'G4'!$A:$A,'G4'!$P$65,'G4'!$B:$B,'G4'!V$62))</f>
        <v>0</v>
      </c>
      <c r="O64" s="1417"/>
      <c r="P64" s="1417"/>
      <c r="Q64" s="1418"/>
      <c r="R64" s="1410">
        <f>IF('G4'!$U$21="parascolaire","0",SUMIFS('G4'!$F:F,'G4'!$A:$A,'G4'!$P$65,'G4'!$B:$B,'G4'!AA$62))</f>
        <v>0</v>
      </c>
      <c r="S64" s="1411"/>
      <c r="T64" s="1411"/>
      <c r="U64" s="1412"/>
      <c r="V64" s="1440">
        <f>IF('G4'!$U$21="parascolaire","0",'G4'!I$64)</f>
        <v>0</v>
      </c>
      <c r="W64" s="1417"/>
      <c r="X64" s="1417"/>
      <c r="Y64" s="1417"/>
      <c r="Z64" s="1410">
        <f>IF('G4'!$U$21="parascolaire","0",F64+N64)</f>
        <v>0</v>
      </c>
      <c r="AA64" s="1411"/>
      <c r="AB64" s="1411"/>
      <c r="AC64" s="1412"/>
      <c r="AD64" s="1440">
        <f>IF('G4'!$U$21="parascolaire","0",'G4'!H$64)</f>
        <v>0</v>
      </c>
      <c r="AE64" s="1417"/>
      <c r="AF64" s="1417"/>
      <c r="AG64" s="1417"/>
      <c r="AH64" s="1419">
        <f>IF('G4'!$U$21="parascolaire","0",SUM(F64,N64,R64))</f>
        <v>0</v>
      </c>
      <c r="AI64" s="1420"/>
      <c r="AJ64" s="1420"/>
      <c r="AK64" s="1421"/>
      <c r="AL64" s="1422"/>
      <c r="AM64" s="1422"/>
      <c r="AN64" s="1422"/>
      <c r="AP64" s="1382"/>
      <c r="AQ64" s="1383"/>
      <c r="AR64" s="1383"/>
      <c r="AS64" s="1383"/>
      <c r="AT64" s="1384"/>
      <c r="AU64" s="1382"/>
      <c r="AV64" s="1384"/>
      <c r="AW64" s="1382"/>
      <c r="AX64" s="1384"/>
    </row>
    <row r="65" spans="1:50" ht="13.5" thickBot="1" x14ac:dyDescent="0.25">
      <c r="A65" s="1453" t="s">
        <v>18</v>
      </c>
      <c r="B65" s="1454"/>
      <c r="C65" s="1454"/>
      <c r="D65" s="1454"/>
      <c r="E65" s="1454"/>
      <c r="F65" s="1410">
        <f>IF('G4'!$U$21="parascolaire","0",SUMIFS('G4'!F:F,'G4'!A:A,'G4'!P$66,'G4'!B:B,'G4'!Q$62))</f>
        <v>0</v>
      </c>
      <c r="G65" s="1411"/>
      <c r="H65" s="1411"/>
      <c r="I65" s="1412"/>
      <c r="J65" s="1413">
        <f>IF('G4'!$U$21="parascolaire","0",'G4'!J$65)</f>
        <v>0</v>
      </c>
      <c r="K65" s="1414"/>
      <c r="L65" s="1414"/>
      <c r="M65" s="1415"/>
      <c r="N65" s="1416">
        <f>IF('G4'!$U$21="parascolaire","0",SUMIFS('G4'!$F:F,'G4'!$A:$A,'G4'!$P$66,'G4'!$B:$B,'G4'!V$62))</f>
        <v>0</v>
      </c>
      <c r="O65" s="1417"/>
      <c r="P65" s="1417"/>
      <c r="Q65" s="1418"/>
      <c r="R65" s="1410">
        <f>IF('G4'!$U$21="parascolaire","0",SUMIFS('G4'!$F:F,'G4'!$A:$A,'G4'!$P$66,'G4'!$B:$B,'G4'!AA$62))</f>
        <v>0</v>
      </c>
      <c r="S65" s="1411"/>
      <c r="T65" s="1411"/>
      <c r="U65" s="1412"/>
      <c r="V65" s="1440">
        <f>IF('G4'!$U$21="parascolaire","0",'G4'!I$65)</f>
        <v>0</v>
      </c>
      <c r="W65" s="1417"/>
      <c r="X65" s="1417"/>
      <c r="Y65" s="1417"/>
      <c r="Z65" s="1410">
        <f>IF('G4'!$U$21="parascolaire","0",F65+N65)</f>
        <v>0</v>
      </c>
      <c r="AA65" s="1411"/>
      <c r="AB65" s="1411"/>
      <c r="AC65" s="1412"/>
      <c r="AD65" s="1440">
        <f>IF('G4'!$U$21="parascolaire","0",'G4'!H$65)</f>
        <v>0</v>
      </c>
      <c r="AE65" s="1417"/>
      <c r="AF65" s="1417"/>
      <c r="AG65" s="1417"/>
      <c r="AH65" s="1419">
        <f>IF('G4'!$U$21="parascolaire","0",SUM(F65,N65,R65))</f>
        <v>0</v>
      </c>
      <c r="AI65" s="1420"/>
      <c r="AJ65" s="1420"/>
      <c r="AK65" s="1421"/>
      <c r="AL65" s="1422"/>
      <c r="AM65" s="1422"/>
      <c r="AN65" s="1422"/>
      <c r="AP65" s="1385" t="e">
        <f>SUM(R67,Z67)/'G4'!BR$15</f>
        <v>#DIV/0!</v>
      </c>
      <c r="AQ65" s="1386"/>
      <c r="AR65" s="1386"/>
      <c r="AS65" s="1386"/>
      <c r="AT65" s="1387"/>
      <c r="AU65" s="1391" t="e">
        <f>SUM(AD67,V67)/'G4'!BR$15</f>
        <v>#DIV/0!</v>
      </c>
      <c r="AV65" s="1392"/>
      <c r="AW65" s="1395" t="e">
        <f>IF(AP65&gt;AU65,(AP65-AU65),(AP65-AU65)*-1)</f>
        <v>#DIV/0!</v>
      </c>
      <c r="AX65" s="1396"/>
    </row>
    <row r="66" spans="1:50" ht="13.5" thickBot="1" x14ac:dyDescent="0.25">
      <c r="A66" s="1453" t="s">
        <v>19</v>
      </c>
      <c r="B66" s="1454"/>
      <c r="C66" s="1454"/>
      <c r="D66" s="1454"/>
      <c r="E66" s="1454"/>
      <c r="F66" s="1410">
        <f>IF('G4'!$U$21="parascolaire","0",SUMIFS('G4'!F:F,'G4'!A:A,'G4'!P$67,'G4'!B:B,'G4'!Q$62))</f>
        <v>0</v>
      </c>
      <c r="G66" s="1411"/>
      <c r="H66" s="1411"/>
      <c r="I66" s="1412"/>
      <c r="J66" s="1468">
        <f>IF('G4'!$U$21="parascolaire","0",'G4'!J$66)</f>
        <v>0</v>
      </c>
      <c r="K66" s="1469"/>
      <c r="L66" s="1469"/>
      <c r="M66" s="1470"/>
      <c r="N66" s="1416">
        <f>IF('G4'!$U$21="parascolaire","0",SUMIFS('G4'!$F:F,'G4'!$A:$A,'G4'!$P$67,'G4'!$B:$B,'G4'!V$62))</f>
        <v>0</v>
      </c>
      <c r="O66" s="1417"/>
      <c r="P66" s="1417"/>
      <c r="Q66" s="1418"/>
      <c r="R66" s="1410">
        <f>IF('G4'!$U$21="parascolaire","0",SUMIFS('G4'!$F:F,'G4'!$A:$A,'G4'!$P$67,'G4'!$B:$B,'G4'!AA$62))</f>
        <v>0</v>
      </c>
      <c r="S66" s="1411"/>
      <c r="T66" s="1411"/>
      <c r="U66" s="1412"/>
      <c r="V66" s="1440">
        <f>IF('G4'!$U$21="parascolaire","0",'G4'!I$66)</f>
        <v>0</v>
      </c>
      <c r="W66" s="1417"/>
      <c r="X66" s="1417"/>
      <c r="Y66" s="1417"/>
      <c r="Z66" s="1410">
        <f>IF('G4'!$U$21="parascolaire","0",F66+N66)</f>
        <v>0</v>
      </c>
      <c r="AA66" s="1411"/>
      <c r="AB66" s="1411"/>
      <c r="AC66" s="1412"/>
      <c r="AD66" s="1440">
        <f>IF('G4'!$U$21="parascolaire","0",'G4'!H$66)</f>
        <v>0</v>
      </c>
      <c r="AE66" s="1417"/>
      <c r="AF66" s="1417"/>
      <c r="AG66" s="1417"/>
      <c r="AH66" s="1471">
        <f>IF('G4'!$U$21="parascolaire","0",SUM(F66,N66,R66))</f>
        <v>0</v>
      </c>
      <c r="AI66" s="1472"/>
      <c r="AJ66" s="1472"/>
      <c r="AK66" s="1473"/>
      <c r="AL66" s="1422"/>
      <c r="AM66" s="1422"/>
      <c r="AN66" s="1422"/>
      <c r="AP66" s="1388"/>
      <c r="AQ66" s="1389"/>
      <c r="AR66" s="1389"/>
      <c r="AS66" s="1389"/>
      <c r="AT66" s="1390"/>
      <c r="AU66" s="1393"/>
      <c r="AV66" s="1394"/>
      <c r="AW66" s="1397"/>
      <c r="AX66" s="1398"/>
    </row>
    <row r="67" spans="1:50" ht="32.25" customHeight="1" thickBot="1" x14ac:dyDescent="0.25">
      <c r="A67" s="1455" t="s">
        <v>318</v>
      </c>
      <c r="B67" s="1456"/>
      <c r="C67" s="1456"/>
      <c r="D67" s="1456"/>
      <c r="E67" s="1456"/>
      <c r="F67" s="1457">
        <f>IF('G4'!$U$21="parascolaire","0",SUM(F62:I66))</f>
        <v>0</v>
      </c>
      <c r="G67" s="1458"/>
      <c r="H67" s="1458"/>
      <c r="I67" s="1459"/>
      <c r="J67" s="1460">
        <f>IF('G4'!$U$21="parascolaire","0",'G4'!J$67)</f>
        <v>0</v>
      </c>
      <c r="K67" s="1461"/>
      <c r="L67" s="1461"/>
      <c r="M67" s="1462"/>
      <c r="N67" s="1463">
        <f>IF('G4'!$U$21="parascolaire","0",SUM(N62:Q66))</f>
        <v>0</v>
      </c>
      <c r="O67" s="1464"/>
      <c r="P67" s="1464"/>
      <c r="Q67" s="1465"/>
      <c r="R67" s="1466">
        <f>IF('G4'!$U$21="parascolaire","0",SUM(R62:U66))</f>
        <v>0</v>
      </c>
      <c r="S67" s="1464"/>
      <c r="T67" s="1464"/>
      <c r="U67" s="1465"/>
      <c r="V67" s="1463">
        <f>IF('G4'!$U$21="parascolaire","0",SUM(V62:Y66))</f>
        <v>0</v>
      </c>
      <c r="W67" s="1464"/>
      <c r="X67" s="1464"/>
      <c r="Y67" s="1465"/>
      <c r="Z67" s="1463">
        <f>IF('G4'!$U$21="parascolaire","0",F67+N67)</f>
        <v>0</v>
      </c>
      <c r="AA67" s="1464"/>
      <c r="AB67" s="1464"/>
      <c r="AC67" s="1464"/>
      <c r="AD67" s="1467">
        <f>IF('G4'!$U$21="parascolaire","0",SUM(AD62:AG66))</f>
        <v>0</v>
      </c>
      <c r="AE67" s="1443"/>
      <c r="AF67" s="1443"/>
      <c r="AG67" s="1444"/>
      <c r="AH67" s="1442">
        <f>IF('G4'!$U$21="parascolaire","0",SUM(AH62:AK66))</f>
        <v>0</v>
      </c>
      <c r="AI67" s="1443"/>
      <c r="AJ67" s="1443"/>
      <c r="AK67" s="1444"/>
      <c r="AL67" s="1424"/>
      <c r="AM67" s="1424"/>
      <c r="AN67" s="1424"/>
      <c r="AP67" s="869"/>
      <c r="AQ67" s="869"/>
      <c r="AR67" s="869"/>
      <c r="AS67" s="869"/>
      <c r="AT67" s="869"/>
      <c r="AU67" s="869"/>
      <c r="AV67" s="869"/>
      <c r="AW67" s="869"/>
      <c r="AX67" s="869"/>
    </row>
    <row r="68" spans="1:50" ht="39" customHeight="1" thickBot="1" x14ac:dyDescent="0.25">
      <c r="A68" s="1447" t="s">
        <v>303</v>
      </c>
      <c r="B68" s="1448"/>
      <c r="C68" s="1448"/>
      <c r="D68" s="1448"/>
      <c r="E68" s="1448"/>
      <c r="F68" s="1449" t="e">
        <f>IF('G4'!$U$21="parascolaire","",(F67-J67)/'G4'!BR$15)</f>
        <v>#DIV/0!</v>
      </c>
      <c r="G68" s="1450"/>
      <c r="H68" s="1450"/>
      <c r="I68" s="1450"/>
      <c r="J68" s="1450"/>
      <c r="K68" s="1450"/>
      <c r="L68" s="1450"/>
      <c r="M68" s="1451"/>
      <c r="N68" s="1452"/>
      <c r="O68" s="1452"/>
      <c r="P68" s="1452"/>
      <c r="Q68" s="1452"/>
      <c r="R68" s="1449" t="e">
        <f>IF('G4'!$U$21="parascolaire","",IF('G4'!$U$21="parascolaire","",(R67-V67)/'G4'!BR$15))</f>
        <v>#DIV/0!</v>
      </c>
      <c r="S68" s="1450"/>
      <c r="T68" s="1450"/>
      <c r="U68" s="1450"/>
      <c r="V68" s="1450"/>
      <c r="W68" s="1450"/>
      <c r="X68" s="1450"/>
      <c r="Y68" s="1451"/>
      <c r="Z68" s="1450" t="e">
        <f>IF('G4'!$U$21="parascolaire","",(Z67-AD67)/'G4'!BR$15)</f>
        <v>#DIV/0!</v>
      </c>
      <c r="AA68" s="1450"/>
      <c r="AB68" s="1450"/>
      <c r="AC68" s="1450"/>
      <c r="AD68" s="1450"/>
      <c r="AE68" s="1450"/>
      <c r="AF68" s="1450"/>
      <c r="AG68" s="1451"/>
      <c r="AH68" s="770"/>
      <c r="AI68" s="529"/>
      <c r="AJ68" s="794"/>
      <c r="AK68" s="795"/>
      <c r="AL68" s="795"/>
      <c r="AM68" s="795"/>
      <c r="AN68" s="796"/>
    </row>
    <row r="72" spans="1:50" ht="13.5" thickBot="1" x14ac:dyDescent="0.25"/>
    <row r="73" spans="1:50" ht="15.75" customHeight="1" thickBot="1" x14ac:dyDescent="0.25">
      <c r="A73" s="1436" t="s">
        <v>122</v>
      </c>
      <c r="B73" s="1436"/>
      <c r="C73" s="1436"/>
      <c r="D73" s="1436"/>
      <c r="E73" s="1437"/>
      <c r="F73" s="1152" t="s">
        <v>147</v>
      </c>
      <c r="G73" s="1153"/>
      <c r="H73" s="1153"/>
      <c r="I73" s="1153"/>
      <c r="J73" s="1153"/>
      <c r="K73" s="1153"/>
      <c r="L73" s="1153"/>
      <c r="M73" s="1153"/>
      <c r="N73" s="1153"/>
      <c r="O73" s="1153"/>
      <c r="P73" s="1153"/>
      <c r="Q73" s="1153"/>
      <c r="R73" s="1153"/>
      <c r="S73" s="1153"/>
      <c r="T73" s="1153"/>
      <c r="U73" s="1153"/>
      <c r="V73" s="1153"/>
      <c r="W73" s="1153"/>
      <c r="X73" s="1153"/>
      <c r="Y73" s="1153"/>
      <c r="Z73" s="1153"/>
      <c r="AA73" s="1153"/>
      <c r="AB73" s="1153"/>
      <c r="AC73" s="1153"/>
      <c r="AD73" s="1153"/>
      <c r="AE73" s="1153"/>
      <c r="AF73" s="1153"/>
      <c r="AG73" s="1153"/>
      <c r="AH73" s="1153"/>
      <c r="AI73" s="1153"/>
      <c r="AJ73" s="1153"/>
      <c r="AK73" s="1154"/>
      <c r="AL73" s="818"/>
      <c r="AM73" s="818"/>
      <c r="AN73" s="818"/>
    </row>
    <row r="74" spans="1:50" ht="15.75" customHeight="1" thickBot="1" x14ac:dyDescent="0.25">
      <c r="A74" s="1436"/>
      <c r="B74" s="1436"/>
      <c r="C74" s="1436"/>
      <c r="D74" s="1436"/>
      <c r="E74" s="1437"/>
      <c r="F74" s="1425" t="s">
        <v>20</v>
      </c>
      <c r="G74" s="1426"/>
      <c r="H74" s="1426"/>
      <c r="I74" s="1426"/>
      <c r="J74" s="1426"/>
      <c r="K74" s="1426"/>
      <c r="L74" s="1426"/>
      <c r="M74" s="1427"/>
      <c r="N74" s="1428" t="s">
        <v>22</v>
      </c>
      <c r="O74" s="1429"/>
      <c r="P74" s="1429"/>
      <c r="Q74" s="1430"/>
      <c r="R74" s="1425" t="s">
        <v>26</v>
      </c>
      <c r="S74" s="1426"/>
      <c r="T74" s="1426"/>
      <c r="U74" s="1426"/>
      <c r="V74" s="1426"/>
      <c r="W74" s="1426"/>
      <c r="X74" s="1426"/>
      <c r="Y74" s="1427"/>
      <c r="Z74" s="1425" t="s">
        <v>102</v>
      </c>
      <c r="AA74" s="1426"/>
      <c r="AB74" s="1426"/>
      <c r="AC74" s="1426"/>
      <c r="AD74" s="1426"/>
      <c r="AE74" s="1426"/>
      <c r="AF74" s="1426"/>
      <c r="AG74" s="1427"/>
      <c r="AH74" s="1431"/>
      <c r="AI74" s="1432"/>
      <c r="AJ74" s="1432"/>
      <c r="AK74" s="1433"/>
      <c r="AL74" s="1434"/>
      <c r="AM74" s="1434"/>
      <c r="AN74" s="1434"/>
    </row>
    <row r="75" spans="1:50" ht="13.5" customHeight="1" thickBot="1" x14ac:dyDescent="0.25">
      <c r="A75" s="1438"/>
      <c r="B75" s="1438"/>
      <c r="C75" s="1438"/>
      <c r="D75" s="1438"/>
      <c r="E75" s="1439"/>
      <c r="F75" s="1425" t="s">
        <v>342</v>
      </c>
      <c r="G75" s="1426"/>
      <c r="H75" s="1426"/>
      <c r="I75" s="1441"/>
      <c r="J75" s="1442" t="s">
        <v>280</v>
      </c>
      <c r="K75" s="1443"/>
      <c r="L75" s="1443"/>
      <c r="M75" s="1444"/>
      <c r="N75" s="1445" t="s">
        <v>342</v>
      </c>
      <c r="O75" s="1194"/>
      <c r="P75" s="1194"/>
      <c r="Q75" s="1195"/>
      <c r="R75" s="1445" t="s">
        <v>342</v>
      </c>
      <c r="S75" s="1194"/>
      <c r="T75" s="1194"/>
      <c r="U75" s="1194"/>
      <c r="V75" s="1445" t="s">
        <v>281</v>
      </c>
      <c r="W75" s="1194"/>
      <c r="X75" s="1194"/>
      <c r="Y75" s="1195"/>
      <c r="Z75" s="1425" t="s">
        <v>342</v>
      </c>
      <c r="AA75" s="1426"/>
      <c r="AB75" s="1426"/>
      <c r="AC75" s="1441"/>
      <c r="AD75" s="1426" t="s">
        <v>280</v>
      </c>
      <c r="AE75" s="1426"/>
      <c r="AF75" s="1426"/>
      <c r="AG75" s="1441"/>
      <c r="AH75" s="1445" t="s">
        <v>31</v>
      </c>
      <c r="AI75" s="1194"/>
      <c r="AJ75" s="1194"/>
      <c r="AK75" s="1446"/>
      <c r="AL75" s="1423"/>
      <c r="AM75" s="1423"/>
      <c r="AN75" s="1423"/>
    </row>
    <row r="76" spans="1:50" ht="13.5" customHeight="1" thickBot="1" x14ac:dyDescent="0.25">
      <c r="A76" s="1453" t="s">
        <v>0</v>
      </c>
      <c r="B76" s="1454"/>
      <c r="C76" s="1454"/>
      <c r="D76" s="1454"/>
      <c r="E76" s="1474"/>
      <c r="F76" s="1410">
        <f>IF('G5'!$U$21="parascolaire","0",SUMIFS('G5'!F:F,'G5'!A:A,'G5'!P$63,'G5'!B:B,'G5'!Q$62))</f>
        <v>0</v>
      </c>
      <c r="G76" s="1411"/>
      <c r="H76" s="1411"/>
      <c r="I76" s="1412"/>
      <c r="J76" s="1475">
        <f>IF('G5'!$U$21="parascolaire","0",'G5'!J$62)</f>
        <v>0</v>
      </c>
      <c r="K76" s="1476"/>
      <c r="L76" s="1476"/>
      <c r="M76" s="1477"/>
      <c r="N76" s="1416">
        <f>IF('G5'!$U$21="parascolaire","0",SUMIFS('G5'!$F:F,'G5'!$A:$A,'G5'!$P$63,'G5'!$B:$B,'G5'!V$62))</f>
        <v>0</v>
      </c>
      <c r="O76" s="1417"/>
      <c r="P76" s="1417"/>
      <c r="Q76" s="1418"/>
      <c r="R76" s="1410">
        <f>IF('G5'!$U$21="parascolaire","0",SUMIFS('G5'!$F:F,'G5'!$A:$A,'G5'!$P$63,'G5'!$B:$B,'G5'!AA$62))</f>
        <v>0</v>
      </c>
      <c r="S76" s="1411"/>
      <c r="T76" s="1411"/>
      <c r="U76" s="1412"/>
      <c r="V76" s="1440">
        <f>IF('G5'!$U$21="parascolaire","0",'G5'!I$62)</f>
        <v>0</v>
      </c>
      <c r="W76" s="1417"/>
      <c r="X76" s="1417"/>
      <c r="Y76" s="1417"/>
      <c r="Z76" s="1410">
        <f>IF('G5'!$U$21="parascolaire","0",F76+N76)</f>
        <v>0</v>
      </c>
      <c r="AA76" s="1411"/>
      <c r="AB76" s="1411"/>
      <c r="AC76" s="1412"/>
      <c r="AD76" s="1440">
        <f>IF('G5'!$U$21="parascolaire","0",'G5'!H$62)</f>
        <v>0</v>
      </c>
      <c r="AE76" s="1417"/>
      <c r="AF76" s="1417"/>
      <c r="AG76" s="1417"/>
      <c r="AH76" s="1416">
        <f>IF('G5'!$U$21="parascolaire","0",SUM(F76,N76,R76))</f>
        <v>0</v>
      </c>
      <c r="AI76" s="1417"/>
      <c r="AJ76" s="1417"/>
      <c r="AK76" s="1435"/>
      <c r="AL76" s="1422"/>
      <c r="AM76" s="1422"/>
      <c r="AN76" s="1422"/>
      <c r="AO76" s="824"/>
    </row>
    <row r="77" spans="1:50" ht="13.5" customHeight="1" thickBot="1" x14ac:dyDescent="0.25">
      <c r="A77" s="1453" t="s">
        <v>16</v>
      </c>
      <c r="B77" s="1454"/>
      <c r="C77" s="1454"/>
      <c r="D77" s="1454"/>
      <c r="E77" s="1454"/>
      <c r="F77" s="1410">
        <f>IF('G5'!$U$21="parascolaire","0",SUMIFS('G5'!F:F,'G5'!A:A,'G5'!P$64,'G5'!B:B,'G5'!Q$62))</f>
        <v>0</v>
      </c>
      <c r="G77" s="1411"/>
      <c r="H77" s="1411"/>
      <c r="I77" s="1412"/>
      <c r="J77" s="1413">
        <f>IF('G5'!$U$21="parascolaire","0",'G5'!J$63)</f>
        <v>0</v>
      </c>
      <c r="K77" s="1414"/>
      <c r="L77" s="1414"/>
      <c r="M77" s="1415"/>
      <c r="N77" s="1416">
        <f>IF('G5'!$U$21="parascolaire","0",SUMIFS('G5'!$F:F,'G5'!$A:$A,'G5'!$P$64,'G5'!$B:$B,'G5'!V$62))</f>
        <v>0</v>
      </c>
      <c r="O77" s="1417"/>
      <c r="P77" s="1417"/>
      <c r="Q77" s="1418"/>
      <c r="R77" s="1410">
        <f>IF('G5'!$U$21="parascolaire","0",SUMIFS('G5'!$F:F,'G5'!$A:$A,'G5'!$P$64,'G5'!$B:$B,'G5'!AA$62))</f>
        <v>0</v>
      </c>
      <c r="S77" s="1411"/>
      <c r="T77" s="1411"/>
      <c r="U77" s="1412"/>
      <c r="V77" s="1440">
        <f>IF('G5'!$U$21="parascolaire","0",'G5'!I$63)</f>
        <v>0</v>
      </c>
      <c r="W77" s="1417"/>
      <c r="X77" s="1417"/>
      <c r="Y77" s="1417"/>
      <c r="Z77" s="1410">
        <f>IF('G5'!$U$21="parascolaire","0",F77+N77)</f>
        <v>0</v>
      </c>
      <c r="AA77" s="1411"/>
      <c r="AB77" s="1411"/>
      <c r="AC77" s="1412"/>
      <c r="AD77" s="1440">
        <f>IF('G5'!$U$21="parascolaire","0",'G5'!H$63)</f>
        <v>0</v>
      </c>
      <c r="AE77" s="1417"/>
      <c r="AF77" s="1417"/>
      <c r="AG77" s="1417"/>
      <c r="AH77" s="1419">
        <f>IF('G5'!$U$21="parascolaire","0",SUM(F77,N77,R77))</f>
        <v>0</v>
      </c>
      <c r="AI77" s="1420"/>
      <c r="AJ77" s="1420"/>
      <c r="AK77" s="1421"/>
      <c r="AL77" s="1422"/>
      <c r="AM77" s="1422"/>
      <c r="AN77" s="1422"/>
      <c r="AO77" s="824"/>
      <c r="AP77" s="1379" t="s">
        <v>340</v>
      </c>
      <c r="AQ77" s="1380"/>
      <c r="AR77" s="1380"/>
      <c r="AS77" s="1380"/>
      <c r="AT77" s="1381"/>
      <c r="AU77" s="1379" t="s">
        <v>341</v>
      </c>
      <c r="AV77" s="1381"/>
      <c r="AW77" s="1379" t="e">
        <f>IF(AP79&gt;AU79,"surplus","manque")</f>
        <v>#DIV/0!</v>
      </c>
      <c r="AX77" s="1381"/>
    </row>
    <row r="78" spans="1:50" ht="13.5" thickBot="1" x14ac:dyDescent="0.25">
      <c r="A78" s="1453" t="s">
        <v>17</v>
      </c>
      <c r="B78" s="1454"/>
      <c r="C78" s="1454"/>
      <c r="D78" s="1454"/>
      <c r="E78" s="1454"/>
      <c r="F78" s="1410">
        <f>IF('G5'!$U$21="parascolaire","0",SUMIFS('G5'!F:F,'G5'!A:A,'G5'!P$65,'G5'!B:B,'G5'!Q$62))</f>
        <v>0</v>
      </c>
      <c r="G78" s="1411"/>
      <c r="H78" s="1411"/>
      <c r="I78" s="1412"/>
      <c r="J78" s="1413">
        <f>IF('G5'!$U$21="parascolaire","0",'G5'!J$64)</f>
        <v>0</v>
      </c>
      <c r="K78" s="1414"/>
      <c r="L78" s="1414"/>
      <c r="M78" s="1415"/>
      <c r="N78" s="1416">
        <f>IF('G5'!$U$21="parascolaire","0",SUMIFS('G5'!$F:F,'G5'!$A:$A,'G5'!$P$65,'G5'!$B:$B,'G5'!V$62))</f>
        <v>0</v>
      </c>
      <c r="O78" s="1417"/>
      <c r="P78" s="1417"/>
      <c r="Q78" s="1418"/>
      <c r="R78" s="1410">
        <f>IF('G5'!$U$21="parascolaire","0",SUMIFS('G5'!$F:F,'G5'!$A:$A,'G5'!$P$65,'G5'!$B:$B,'G5'!AA$62))</f>
        <v>0</v>
      </c>
      <c r="S78" s="1411"/>
      <c r="T78" s="1411"/>
      <c r="U78" s="1412"/>
      <c r="V78" s="1440">
        <f>IF('G5'!$U$21="parascolaire","0",'G5'!I$64)</f>
        <v>0</v>
      </c>
      <c r="W78" s="1417"/>
      <c r="X78" s="1417"/>
      <c r="Y78" s="1417"/>
      <c r="Z78" s="1410">
        <f>IF('G5'!$U$21="parascolaire","0",F78+N78)</f>
        <v>0</v>
      </c>
      <c r="AA78" s="1411"/>
      <c r="AB78" s="1411"/>
      <c r="AC78" s="1412"/>
      <c r="AD78" s="1440">
        <f>IF('G5'!$U$21="parascolaire","0",'G5'!H$64)</f>
        <v>0</v>
      </c>
      <c r="AE78" s="1417"/>
      <c r="AF78" s="1417"/>
      <c r="AG78" s="1417"/>
      <c r="AH78" s="1419">
        <f>IF('G5'!$U$21="parascolaire","0",SUM(F78,N78,R78))</f>
        <v>0</v>
      </c>
      <c r="AI78" s="1420"/>
      <c r="AJ78" s="1420"/>
      <c r="AK78" s="1421"/>
      <c r="AL78" s="1422"/>
      <c r="AM78" s="1422"/>
      <c r="AN78" s="1422"/>
      <c r="AP78" s="1382"/>
      <c r="AQ78" s="1383"/>
      <c r="AR78" s="1383"/>
      <c r="AS78" s="1383"/>
      <c r="AT78" s="1384"/>
      <c r="AU78" s="1382"/>
      <c r="AV78" s="1384"/>
      <c r="AW78" s="1382"/>
      <c r="AX78" s="1384"/>
    </row>
    <row r="79" spans="1:50" ht="13.5" thickBot="1" x14ac:dyDescent="0.25">
      <c r="A79" s="1453" t="s">
        <v>18</v>
      </c>
      <c r="B79" s="1454"/>
      <c r="C79" s="1454"/>
      <c r="D79" s="1454"/>
      <c r="E79" s="1454"/>
      <c r="F79" s="1410">
        <f>IF('G5'!$U$21="parascolaire","0",SUMIFS('G5'!F:F,'G5'!A:A,'G5'!P$66,'G5'!B:B,'G5'!Q$62))</f>
        <v>0</v>
      </c>
      <c r="G79" s="1411"/>
      <c r="H79" s="1411"/>
      <c r="I79" s="1412"/>
      <c r="J79" s="1413">
        <f>IF('G5'!$U$21="parascolaire","0",'G5'!J$65)</f>
        <v>0</v>
      </c>
      <c r="K79" s="1414"/>
      <c r="L79" s="1414"/>
      <c r="M79" s="1415"/>
      <c r="N79" s="1416">
        <f>IF('G5'!$U$21="parascolaire","0",SUMIFS('G5'!$F:F,'G5'!$A:$A,'G5'!$P$66,'G5'!$B:$B,'G5'!V$62))</f>
        <v>0</v>
      </c>
      <c r="O79" s="1417"/>
      <c r="P79" s="1417"/>
      <c r="Q79" s="1418"/>
      <c r="R79" s="1410">
        <f>IF('G5'!$U$21="parascolaire","0",SUMIFS('G5'!$F:F,'G5'!$A:$A,'G5'!$P$66,'G5'!$B:$B,'G5'!AA$62))</f>
        <v>0</v>
      </c>
      <c r="S79" s="1411"/>
      <c r="T79" s="1411"/>
      <c r="U79" s="1412"/>
      <c r="V79" s="1440">
        <f>IF('G5'!$U$21="parascolaire","0",'G5'!I$65)</f>
        <v>0</v>
      </c>
      <c r="W79" s="1417"/>
      <c r="X79" s="1417"/>
      <c r="Y79" s="1417"/>
      <c r="Z79" s="1410">
        <f>IF('G5'!$U$21="parascolaire","0",F79+N79)</f>
        <v>0</v>
      </c>
      <c r="AA79" s="1411"/>
      <c r="AB79" s="1411"/>
      <c r="AC79" s="1412"/>
      <c r="AD79" s="1440">
        <f>IF('G5'!$U$21="parascolaire","0",'G5'!H$65)</f>
        <v>0</v>
      </c>
      <c r="AE79" s="1417"/>
      <c r="AF79" s="1417"/>
      <c r="AG79" s="1417"/>
      <c r="AH79" s="1419">
        <f>IF('G5'!$U$21="parascolaire","0",SUM(F79,N79,R79))</f>
        <v>0</v>
      </c>
      <c r="AI79" s="1420"/>
      <c r="AJ79" s="1420"/>
      <c r="AK79" s="1421"/>
      <c r="AL79" s="1422"/>
      <c r="AM79" s="1422"/>
      <c r="AN79" s="1422"/>
      <c r="AP79" s="1385" t="e">
        <f>SUM(R81,Z81)/'G5'!BR$15</f>
        <v>#DIV/0!</v>
      </c>
      <c r="AQ79" s="1386"/>
      <c r="AR79" s="1386"/>
      <c r="AS79" s="1386"/>
      <c r="AT79" s="1387"/>
      <c r="AU79" s="1391" t="e">
        <f>SUM(AD81,V81)/'G5'!BR$15</f>
        <v>#DIV/0!</v>
      </c>
      <c r="AV79" s="1392"/>
      <c r="AW79" s="1395" t="e">
        <f>IF(AP79&gt;AU79,(AP79-AU79),(AP79-AU79)*-1)</f>
        <v>#DIV/0!</v>
      </c>
      <c r="AX79" s="1396"/>
    </row>
    <row r="80" spans="1:50" ht="13.5" thickBot="1" x14ac:dyDescent="0.25">
      <c r="A80" s="1453" t="s">
        <v>19</v>
      </c>
      <c r="B80" s="1454"/>
      <c r="C80" s="1454"/>
      <c r="D80" s="1454"/>
      <c r="E80" s="1454"/>
      <c r="F80" s="1410">
        <f>IF('G5'!$U$21="parascolaire","0",SUMIFS('G5'!F:F,'G5'!A:A,'G5'!P$67,'G5'!B:B,'G5'!Q$62))</f>
        <v>0</v>
      </c>
      <c r="G80" s="1411"/>
      <c r="H80" s="1411"/>
      <c r="I80" s="1412"/>
      <c r="J80" s="1468">
        <f>IF('G5'!$U$21="parascolaire","0",'G5'!J$66)</f>
        <v>0</v>
      </c>
      <c r="K80" s="1469"/>
      <c r="L80" s="1469"/>
      <c r="M80" s="1470"/>
      <c r="N80" s="1416">
        <f>IF('G5'!$U$21="parascolaire","0",SUMIFS('G5'!$F:F,'G5'!$A:$A,'G5'!$P$67,'G5'!$B:$B,'G5'!V$62))</f>
        <v>0</v>
      </c>
      <c r="O80" s="1417"/>
      <c r="P80" s="1417"/>
      <c r="Q80" s="1418"/>
      <c r="R80" s="1410">
        <f>IF('G5'!$U$21="parascolaire","0",SUMIFS('G5'!$F:F,'G5'!$A:$A,'G5'!$P$67,'G5'!$B:$B,'G5'!AA$62))</f>
        <v>0</v>
      </c>
      <c r="S80" s="1411"/>
      <c r="T80" s="1411"/>
      <c r="U80" s="1412"/>
      <c r="V80" s="1440">
        <f>IF('G5'!$U$21="parascolaire","0",'G5'!I$66)</f>
        <v>0</v>
      </c>
      <c r="W80" s="1417"/>
      <c r="X80" s="1417"/>
      <c r="Y80" s="1417"/>
      <c r="Z80" s="1410">
        <f>IF('G5'!$U$21="parascolaire","0",F80+N80)</f>
        <v>0</v>
      </c>
      <c r="AA80" s="1411"/>
      <c r="AB80" s="1411"/>
      <c r="AC80" s="1412"/>
      <c r="AD80" s="1440">
        <f>IF('G5'!$U$21="parascolaire","0",'G5'!H$66)</f>
        <v>0</v>
      </c>
      <c r="AE80" s="1417"/>
      <c r="AF80" s="1417"/>
      <c r="AG80" s="1417"/>
      <c r="AH80" s="1471">
        <f>IF('G5'!$U$21="parascolaire","0",SUM(F80,N80,R80))</f>
        <v>0</v>
      </c>
      <c r="AI80" s="1472"/>
      <c r="AJ80" s="1472"/>
      <c r="AK80" s="1473"/>
      <c r="AL80" s="1422"/>
      <c r="AM80" s="1422"/>
      <c r="AN80" s="1422"/>
      <c r="AP80" s="1388"/>
      <c r="AQ80" s="1389"/>
      <c r="AR80" s="1389"/>
      <c r="AS80" s="1389"/>
      <c r="AT80" s="1390"/>
      <c r="AU80" s="1393"/>
      <c r="AV80" s="1394"/>
      <c r="AW80" s="1397"/>
      <c r="AX80" s="1398"/>
    </row>
    <row r="81" spans="1:50" ht="36" customHeight="1" thickBot="1" x14ac:dyDescent="0.25">
      <c r="A81" s="1455" t="s">
        <v>318</v>
      </c>
      <c r="B81" s="1456"/>
      <c r="C81" s="1456"/>
      <c r="D81" s="1456"/>
      <c r="E81" s="1456"/>
      <c r="F81" s="1457">
        <f>IF('G5'!$U$21="parascolaire","0",SUM(F76:I80))</f>
        <v>0</v>
      </c>
      <c r="G81" s="1458"/>
      <c r="H81" s="1458"/>
      <c r="I81" s="1459"/>
      <c r="J81" s="1460">
        <f>IF('G5'!$U$21="parascolaire","0",'G5'!J$67)</f>
        <v>0</v>
      </c>
      <c r="K81" s="1461"/>
      <c r="L81" s="1461"/>
      <c r="M81" s="1462"/>
      <c r="N81" s="1463">
        <f>IF('G5'!$U$21="parascolaire","0",SUM(N76:Q80))</f>
        <v>0</v>
      </c>
      <c r="O81" s="1464"/>
      <c r="P81" s="1464"/>
      <c r="Q81" s="1465"/>
      <c r="R81" s="1466">
        <f>IF('G5'!$U$21="parascolaire","0",SUM(R76:U80))</f>
        <v>0</v>
      </c>
      <c r="S81" s="1464"/>
      <c r="T81" s="1464"/>
      <c r="U81" s="1465"/>
      <c r="V81" s="1463">
        <f>IF('G5'!$U$21="parascolaire","0",SUM(V76:Y80))</f>
        <v>0</v>
      </c>
      <c r="W81" s="1464"/>
      <c r="X81" s="1464"/>
      <c r="Y81" s="1465"/>
      <c r="Z81" s="1463">
        <f>IF('G5'!$U$21="parascolaire","0",F81+N81)</f>
        <v>0</v>
      </c>
      <c r="AA81" s="1464"/>
      <c r="AB81" s="1464"/>
      <c r="AC81" s="1464"/>
      <c r="AD81" s="1467">
        <f>IF('G5'!$U$21="parascolaire","0",SUM(AD76:AG80))</f>
        <v>0</v>
      </c>
      <c r="AE81" s="1443"/>
      <c r="AF81" s="1443"/>
      <c r="AG81" s="1444"/>
      <c r="AH81" s="1442">
        <f>IF('G5'!$U$21="parascolaire","0",SUM(AH76:AK80))</f>
        <v>0</v>
      </c>
      <c r="AI81" s="1443"/>
      <c r="AJ81" s="1443"/>
      <c r="AK81" s="1444"/>
      <c r="AL81" s="1424"/>
      <c r="AM81" s="1424"/>
      <c r="AN81" s="1424"/>
      <c r="AP81" s="869"/>
      <c r="AQ81" s="869"/>
      <c r="AR81" s="869"/>
      <c r="AS81" s="869"/>
      <c r="AT81" s="869"/>
      <c r="AU81" s="869"/>
      <c r="AV81" s="869"/>
      <c r="AW81" s="869"/>
      <c r="AX81" s="869"/>
    </row>
    <row r="82" spans="1:50" ht="33.75" customHeight="1" thickBot="1" x14ac:dyDescent="0.25">
      <c r="A82" s="1447" t="s">
        <v>303</v>
      </c>
      <c r="B82" s="1448"/>
      <c r="C82" s="1448"/>
      <c r="D82" s="1448"/>
      <c r="E82" s="1448"/>
      <c r="F82" s="1449" t="e">
        <f>IF('G5'!$U$21="parascolaire","",(F81-J81)/'G5'!BR$15)</f>
        <v>#DIV/0!</v>
      </c>
      <c r="G82" s="1450"/>
      <c r="H82" s="1450"/>
      <c r="I82" s="1450"/>
      <c r="J82" s="1450"/>
      <c r="K82" s="1450"/>
      <c r="L82" s="1450"/>
      <c r="M82" s="1451"/>
      <c r="N82" s="1452"/>
      <c r="O82" s="1452"/>
      <c r="P82" s="1452"/>
      <c r="Q82" s="1452"/>
      <c r="R82" s="1449" t="e">
        <f>IF('G5'!$U$21="parascolaire","",IF('G5'!$U$21="parascolaire","",(R81-V81)/'G5'!BR$15))</f>
        <v>#DIV/0!</v>
      </c>
      <c r="S82" s="1450"/>
      <c r="T82" s="1450"/>
      <c r="U82" s="1450"/>
      <c r="V82" s="1450"/>
      <c r="W82" s="1450"/>
      <c r="X82" s="1450"/>
      <c r="Y82" s="1451"/>
      <c r="Z82" s="1450" t="e">
        <f>IF('G5'!$U$21="parascolaire","",(Z81-AD81)/'G5'!BR$15)</f>
        <v>#DIV/0!</v>
      </c>
      <c r="AA82" s="1450"/>
      <c r="AB82" s="1450"/>
      <c r="AC82" s="1450"/>
      <c r="AD82" s="1450"/>
      <c r="AE82" s="1450"/>
      <c r="AF82" s="1450"/>
      <c r="AG82" s="1451"/>
      <c r="AH82" s="770"/>
      <c r="AI82" s="529"/>
      <c r="AJ82" s="794"/>
      <c r="AK82" s="795"/>
      <c r="AL82" s="795"/>
      <c r="AM82" s="795"/>
      <c r="AN82" s="796"/>
    </row>
    <row r="86" spans="1:50" ht="13.5" thickBot="1" x14ac:dyDescent="0.25"/>
    <row r="87" spans="1:50" ht="15.75" customHeight="1" thickBot="1" x14ac:dyDescent="0.25">
      <c r="A87" s="1436" t="s">
        <v>123</v>
      </c>
      <c r="B87" s="1436"/>
      <c r="C87" s="1436"/>
      <c r="D87" s="1436"/>
      <c r="E87" s="1437"/>
      <c r="F87" s="1152" t="s">
        <v>147</v>
      </c>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4"/>
      <c r="AL87" s="818"/>
      <c r="AM87" s="818"/>
      <c r="AN87" s="818"/>
    </row>
    <row r="88" spans="1:50" ht="15.75" customHeight="1" thickBot="1" x14ac:dyDescent="0.25">
      <c r="A88" s="1436"/>
      <c r="B88" s="1436"/>
      <c r="C88" s="1436"/>
      <c r="D88" s="1436"/>
      <c r="E88" s="1437"/>
      <c r="F88" s="1425" t="s">
        <v>20</v>
      </c>
      <c r="G88" s="1426"/>
      <c r="H88" s="1426"/>
      <c r="I88" s="1426"/>
      <c r="J88" s="1426"/>
      <c r="K88" s="1426"/>
      <c r="L88" s="1426"/>
      <c r="M88" s="1427"/>
      <c r="N88" s="1428" t="s">
        <v>22</v>
      </c>
      <c r="O88" s="1429"/>
      <c r="P88" s="1429"/>
      <c r="Q88" s="1430"/>
      <c r="R88" s="1425" t="s">
        <v>26</v>
      </c>
      <c r="S88" s="1426"/>
      <c r="T88" s="1426"/>
      <c r="U88" s="1426"/>
      <c r="V88" s="1426"/>
      <c r="W88" s="1426"/>
      <c r="X88" s="1426"/>
      <c r="Y88" s="1427"/>
      <c r="Z88" s="1425" t="s">
        <v>102</v>
      </c>
      <c r="AA88" s="1426"/>
      <c r="AB88" s="1426"/>
      <c r="AC88" s="1426"/>
      <c r="AD88" s="1426"/>
      <c r="AE88" s="1426"/>
      <c r="AF88" s="1426"/>
      <c r="AG88" s="1427"/>
      <c r="AH88" s="1431"/>
      <c r="AI88" s="1432"/>
      <c r="AJ88" s="1432"/>
      <c r="AK88" s="1433"/>
      <c r="AL88" s="1434"/>
      <c r="AM88" s="1434"/>
      <c r="AN88" s="1434"/>
    </row>
    <row r="89" spans="1:50" ht="13.5" customHeight="1" thickBot="1" x14ac:dyDescent="0.25">
      <c r="A89" s="1438"/>
      <c r="B89" s="1438"/>
      <c r="C89" s="1438"/>
      <c r="D89" s="1438"/>
      <c r="E89" s="1439"/>
      <c r="F89" s="1425" t="s">
        <v>342</v>
      </c>
      <c r="G89" s="1426"/>
      <c r="H89" s="1426"/>
      <c r="I89" s="1441"/>
      <c r="J89" s="1442" t="s">
        <v>280</v>
      </c>
      <c r="K89" s="1443"/>
      <c r="L89" s="1443"/>
      <c r="M89" s="1444"/>
      <c r="N89" s="1445" t="s">
        <v>342</v>
      </c>
      <c r="O89" s="1194"/>
      <c r="P89" s="1194"/>
      <c r="Q89" s="1195"/>
      <c r="R89" s="1445" t="s">
        <v>342</v>
      </c>
      <c r="S89" s="1194"/>
      <c r="T89" s="1194"/>
      <c r="U89" s="1194"/>
      <c r="V89" s="1445" t="s">
        <v>281</v>
      </c>
      <c r="W89" s="1194"/>
      <c r="X89" s="1194"/>
      <c r="Y89" s="1195"/>
      <c r="Z89" s="1425" t="s">
        <v>342</v>
      </c>
      <c r="AA89" s="1426"/>
      <c r="AB89" s="1426"/>
      <c r="AC89" s="1441"/>
      <c r="AD89" s="1426" t="s">
        <v>280</v>
      </c>
      <c r="AE89" s="1426"/>
      <c r="AF89" s="1426"/>
      <c r="AG89" s="1441"/>
      <c r="AH89" s="1445" t="s">
        <v>31</v>
      </c>
      <c r="AI89" s="1194"/>
      <c r="AJ89" s="1194"/>
      <c r="AK89" s="1446"/>
      <c r="AL89" s="1423"/>
      <c r="AM89" s="1423"/>
      <c r="AN89" s="1423"/>
    </row>
    <row r="90" spans="1:50" ht="13.5" customHeight="1" thickBot="1" x14ac:dyDescent="0.25">
      <c r="A90" s="1453" t="s">
        <v>0</v>
      </c>
      <c r="B90" s="1454"/>
      <c r="C90" s="1454"/>
      <c r="D90" s="1454"/>
      <c r="E90" s="1474"/>
      <c r="F90" s="1410">
        <f>IF('G6'!$U$21="parascolaire","0",SUMIFS('G6'!F:F,'G6'!A:A,'G6'!P$63,'G6'!B:B,'G6'!Q$62))</f>
        <v>0</v>
      </c>
      <c r="G90" s="1411"/>
      <c r="H90" s="1411"/>
      <c r="I90" s="1412"/>
      <c r="J90" s="1475">
        <f>IF('G6'!$U$21="parascolaire","0",'G6'!J$62)</f>
        <v>0</v>
      </c>
      <c r="K90" s="1476"/>
      <c r="L90" s="1476"/>
      <c r="M90" s="1477"/>
      <c r="N90" s="1416">
        <f>IF('G6'!$U$21="parascolaire","0",SUMIFS('G6'!$F:F,'G6'!$A:$A,'G6'!$P$63,'G6'!$B:$B,'G6'!V$62))</f>
        <v>0</v>
      </c>
      <c r="O90" s="1417"/>
      <c r="P90" s="1417"/>
      <c r="Q90" s="1418"/>
      <c r="R90" s="1410">
        <f>IF('G6'!$U$21="parascolaire","0",SUMIFS('G6'!$F:F,'G6'!$A:$A,'G6'!$P$63,'G6'!$B:$B,'G6'!AA$62))</f>
        <v>0</v>
      </c>
      <c r="S90" s="1411"/>
      <c r="T90" s="1411"/>
      <c r="U90" s="1412"/>
      <c r="V90" s="1440">
        <f>IF('G6'!$U$21="parascolaire","0",'G6'!I$62)</f>
        <v>0</v>
      </c>
      <c r="W90" s="1417"/>
      <c r="X90" s="1417"/>
      <c r="Y90" s="1417"/>
      <c r="Z90" s="1410">
        <f>IF('G6'!$U$21="parascolaire","0",F90+N90)</f>
        <v>0</v>
      </c>
      <c r="AA90" s="1411"/>
      <c r="AB90" s="1411"/>
      <c r="AC90" s="1412"/>
      <c r="AD90" s="1440">
        <f>IF('G6'!$U$21="parascolaire","0",'G6'!H$62)</f>
        <v>0</v>
      </c>
      <c r="AE90" s="1417"/>
      <c r="AF90" s="1417"/>
      <c r="AG90" s="1417"/>
      <c r="AH90" s="1416">
        <f>IF('G6'!$U$21="parascolaire","0",SUM(F90,N90,R90))</f>
        <v>0</v>
      </c>
      <c r="AI90" s="1417"/>
      <c r="AJ90" s="1417"/>
      <c r="AK90" s="1435"/>
      <c r="AL90" s="1422"/>
      <c r="AM90" s="1422"/>
      <c r="AN90" s="1422"/>
      <c r="AO90" s="824"/>
    </row>
    <row r="91" spans="1:50" ht="13.5" customHeight="1" thickBot="1" x14ac:dyDescent="0.25">
      <c r="A91" s="1453" t="s">
        <v>16</v>
      </c>
      <c r="B91" s="1454"/>
      <c r="C91" s="1454"/>
      <c r="D91" s="1454"/>
      <c r="E91" s="1454"/>
      <c r="F91" s="1410">
        <f>IF('G6'!$U$21="parascolaire","0",SUMIFS('G6'!F:F,'G6'!A:A,'G6'!P$64,'G6'!B:B,'G6'!Q$62))</f>
        <v>0</v>
      </c>
      <c r="G91" s="1411"/>
      <c r="H91" s="1411"/>
      <c r="I91" s="1412"/>
      <c r="J91" s="1413">
        <f>IF('G6'!$U$21="parascolaire","0",'G6'!J$63)</f>
        <v>0</v>
      </c>
      <c r="K91" s="1414"/>
      <c r="L91" s="1414"/>
      <c r="M91" s="1415"/>
      <c r="N91" s="1416">
        <f>IF('G6'!$U$21="parascolaire","0",SUMIFS('G6'!$F:F,'G6'!$A:$A,'G6'!$P$64,'G6'!$B:$B,'G6'!V$62))</f>
        <v>0</v>
      </c>
      <c r="O91" s="1417"/>
      <c r="P91" s="1417"/>
      <c r="Q91" s="1418"/>
      <c r="R91" s="1410">
        <f>IF('G6'!$U$21="parascolaire","0",SUMIFS('G6'!$F:F,'G6'!$A:$A,'G6'!$P$64,'G6'!$B:$B,'G6'!AA$62))</f>
        <v>0</v>
      </c>
      <c r="S91" s="1411"/>
      <c r="T91" s="1411"/>
      <c r="U91" s="1412"/>
      <c r="V91" s="1440">
        <f>IF('G6'!$U$21="parascolaire","0",'G6'!I$63)</f>
        <v>0</v>
      </c>
      <c r="W91" s="1417"/>
      <c r="X91" s="1417"/>
      <c r="Y91" s="1417"/>
      <c r="Z91" s="1410">
        <f>IF('G6'!$U$21="parascolaire","0",F91+N91)</f>
        <v>0</v>
      </c>
      <c r="AA91" s="1411"/>
      <c r="AB91" s="1411"/>
      <c r="AC91" s="1412"/>
      <c r="AD91" s="1440">
        <f>IF('G6'!$U$21="parascolaire","0",'G6'!H$63)</f>
        <v>0</v>
      </c>
      <c r="AE91" s="1417"/>
      <c r="AF91" s="1417"/>
      <c r="AG91" s="1417"/>
      <c r="AH91" s="1419">
        <f>IF('G6'!$U$21="parascolaire","0",SUM(F91,N91,R91))</f>
        <v>0</v>
      </c>
      <c r="AI91" s="1420"/>
      <c r="AJ91" s="1420"/>
      <c r="AK91" s="1421"/>
      <c r="AL91" s="1422"/>
      <c r="AM91" s="1422"/>
      <c r="AN91" s="1422"/>
      <c r="AO91" s="824"/>
      <c r="AP91" s="1379" t="s">
        <v>340</v>
      </c>
      <c r="AQ91" s="1380"/>
      <c r="AR91" s="1380"/>
      <c r="AS91" s="1380"/>
      <c r="AT91" s="1381"/>
      <c r="AU91" s="1379" t="s">
        <v>341</v>
      </c>
      <c r="AV91" s="1381"/>
      <c r="AW91" s="1379" t="e">
        <f>IF(AP93&gt;AU93,"surplus","manque")</f>
        <v>#DIV/0!</v>
      </c>
      <c r="AX91" s="1381"/>
    </row>
    <row r="92" spans="1:50" ht="13.5" thickBot="1" x14ac:dyDescent="0.25">
      <c r="A92" s="1453" t="s">
        <v>17</v>
      </c>
      <c r="B92" s="1454"/>
      <c r="C92" s="1454"/>
      <c r="D92" s="1454"/>
      <c r="E92" s="1454"/>
      <c r="F92" s="1410">
        <f>IF('G6'!$U$21="parascolaire","0",SUMIFS('G6'!F:F,'G6'!A:A,'G6'!P$65,'G6'!B:B,'G6'!Q$62))</f>
        <v>0</v>
      </c>
      <c r="G92" s="1411"/>
      <c r="H92" s="1411"/>
      <c r="I92" s="1412"/>
      <c r="J92" s="1413">
        <f>IF('G6'!$U$21="parascolaire","0",'G6'!J$64)</f>
        <v>0</v>
      </c>
      <c r="K92" s="1414"/>
      <c r="L92" s="1414"/>
      <c r="M92" s="1415"/>
      <c r="N92" s="1416">
        <f>IF('G6'!$U$21="parascolaire","0",SUMIFS('G6'!$F:F,'G6'!$A:$A,'G6'!$P$65,'G6'!$B:$B,'G6'!V$62))</f>
        <v>0</v>
      </c>
      <c r="O92" s="1417"/>
      <c r="P92" s="1417"/>
      <c r="Q92" s="1418"/>
      <c r="R92" s="1410">
        <f>IF('G6'!$U$21="parascolaire","0",SUMIFS('G6'!$F:F,'G6'!$A:$A,'G6'!$P$65,'G6'!$B:$B,'G6'!AA$62))</f>
        <v>0</v>
      </c>
      <c r="S92" s="1411"/>
      <c r="T92" s="1411"/>
      <c r="U92" s="1412"/>
      <c r="V92" s="1440">
        <f>IF('G6'!$U$21="parascolaire","0",'G6'!I$64)</f>
        <v>0</v>
      </c>
      <c r="W92" s="1417"/>
      <c r="X92" s="1417"/>
      <c r="Y92" s="1417"/>
      <c r="Z92" s="1410">
        <f>IF('G6'!$U$21="parascolaire","0",F92+N92)</f>
        <v>0</v>
      </c>
      <c r="AA92" s="1411"/>
      <c r="AB92" s="1411"/>
      <c r="AC92" s="1412"/>
      <c r="AD92" s="1440">
        <f>IF('G6'!$U$21="parascolaire","0",'G6'!H$64)</f>
        <v>0</v>
      </c>
      <c r="AE92" s="1417"/>
      <c r="AF92" s="1417"/>
      <c r="AG92" s="1417"/>
      <c r="AH92" s="1419">
        <f>IF('G6'!$U$21="parascolaire","0",SUM(F92,N92,R92))</f>
        <v>0</v>
      </c>
      <c r="AI92" s="1420"/>
      <c r="AJ92" s="1420"/>
      <c r="AK92" s="1421"/>
      <c r="AL92" s="1422"/>
      <c r="AM92" s="1422"/>
      <c r="AN92" s="1422"/>
      <c r="AP92" s="1382"/>
      <c r="AQ92" s="1383"/>
      <c r="AR92" s="1383"/>
      <c r="AS92" s="1383"/>
      <c r="AT92" s="1384"/>
      <c r="AU92" s="1382"/>
      <c r="AV92" s="1384"/>
      <c r="AW92" s="1382"/>
      <c r="AX92" s="1384"/>
    </row>
    <row r="93" spans="1:50" ht="13.5" thickBot="1" x14ac:dyDescent="0.25">
      <c r="A93" s="1453" t="s">
        <v>18</v>
      </c>
      <c r="B93" s="1454"/>
      <c r="C93" s="1454"/>
      <c r="D93" s="1454"/>
      <c r="E93" s="1454"/>
      <c r="F93" s="1410">
        <f>IF('G6'!$U$21="parascolaire","0",SUMIFS('G6'!F:F,'G6'!A:A,'G6'!P$66,'G6'!B:B,'G6'!Q$62))</f>
        <v>0</v>
      </c>
      <c r="G93" s="1411"/>
      <c r="H93" s="1411"/>
      <c r="I93" s="1412"/>
      <c r="J93" s="1413">
        <f>IF('G6'!$U$21="parascolaire","0",'G6'!J$65)</f>
        <v>0</v>
      </c>
      <c r="K93" s="1414"/>
      <c r="L93" s="1414"/>
      <c r="M93" s="1415"/>
      <c r="N93" s="1416">
        <f>IF('G6'!$U$21="parascolaire","0",SUMIFS('G6'!$F:F,'G6'!$A:$A,'G6'!$P$66,'G6'!$B:$B,'G6'!V$62))</f>
        <v>0</v>
      </c>
      <c r="O93" s="1417"/>
      <c r="P93" s="1417"/>
      <c r="Q93" s="1418"/>
      <c r="R93" s="1410">
        <f>IF('G6'!$U$21="parascolaire","0",SUMIFS('G6'!$F:F,'G6'!$A:$A,'G6'!$P$66,'G6'!$B:$B,'G6'!AA$62))</f>
        <v>0</v>
      </c>
      <c r="S93" s="1411"/>
      <c r="T93" s="1411"/>
      <c r="U93" s="1412"/>
      <c r="V93" s="1440">
        <f>IF('G6'!$U$21="parascolaire","0",'G6'!I$65)</f>
        <v>0</v>
      </c>
      <c r="W93" s="1417"/>
      <c r="X93" s="1417"/>
      <c r="Y93" s="1417"/>
      <c r="Z93" s="1410">
        <f>IF('G6'!$U$21="parascolaire","0",F93+N93)</f>
        <v>0</v>
      </c>
      <c r="AA93" s="1411"/>
      <c r="AB93" s="1411"/>
      <c r="AC93" s="1412"/>
      <c r="AD93" s="1440">
        <f>IF('G6'!$U$21="parascolaire","0",'G6'!H$65)</f>
        <v>0</v>
      </c>
      <c r="AE93" s="1417"/>
      <c r="AF93" s="1417"/>
      <c r="AG93" s="1417"/>
      <c r="AH93" s="1419">
        <f>IF('G6'!$U$21="parascolaire","0",SUM(F93,N93,R93))</f>
        <v>0</v>
      </c>
      <c r="AI93" s="1420"/>
      <c r="AJ93" s="1420"/>
      <c r="AK93" s="1421"/>
      <c r="AL93" s="1422"/>
      <c r="AM93" s="1422"/>
      <c r="AN93" s="1422"/>
      <c r="AP93" s="1385" t="e">
        <f>SUM(R95,Z95)/'G6'!BR$15</f>
        <v>#DIV/0!</v>
      </c>
      <c r="AQ93" s="1386"/>
      <c r="AR93" s="1386"/>
      <c r="AS93" s="1386"/>
      <c r="AT93" s="1387"/>
      <c r="AU93" s="1391" t="e">
        <f>SUM(AD95,V95)/'G6'!BR$15</f>
        <v>#DIV/0!</v>
      </c>
      <c r="AV93" s="1392"/>
      <c r="AW93" s="1395" t="e">
        <f>IF(AP93&gt;AU93,(AP93-AU93),(AP93-AU93)*-1)</f>
        <v>#DIV/0!</v>
      </c>
      <c r="AX93" s="1396"/>
    </row>
    <row r="94" spans="1:50" ht="13.5" thickBot="1" x14ac:dyDescent="0.25">
      <c r="A94" s="1453" t="s">
        <v>19</v>
      </c>
      <c r="B94" s="1454"/>
      <c r="C94" s="1454"/>
      <c r="D94" s="1454"/>
      <c r="E94" s="1454"/>
      <c r="F94" s="1410">
        <f>IF('G6'!$U$21="parascolaire","0",SUMIFS('G6'!F:F,'G6'!A:A,'G6'!P$67,'G6'!B:B,'G6'!Q$62))</f>
        <v>0</v>
      </c>
      <c r="G94" s="1411"/>
      <c r="H94" s="1411"/>
      <c r="I94" s="1412"/>
      <c r="J94" s="1468">
        <f>IF('G6'!$U$21="parascolaire","0",'G6'!J$66)</f>
        <v>0</v>
      </c>
      <c r="K94" s="1469"/>
      <c r="L94" s="1469"/>
      <c r="M94" s="1470"/>
      <c r="N94" s="1416">
        <f>IF('G6'!$U$21="parascolaire","0",SUMIFS('G6'!$F:F,'G6'!$A:$A,'G6'!$P$67,'G6'!$B:$B,'G6'!V$62))</f>
        <v>0</v>
      </c>
      <c r="O94" s="1417"/>
      <c r="P94" s="1417"/>
      <c r="Q94" s="1418"/>
      <c r="R94" s="1410">
        <f>IF('G6'!$U$21="parascolaire","0",SUMIFS('G6'!$F:F,'G6'!$A:$A,'G6'!$P$67,'G6'!$B:$B,'G6'!AA$62))</f>
        <v>0</v>
      </c>
      <c r="S94" s="1411"/>
      <c r="T94" s="1411"/>
      <c r="U94" s="1412"/>
      <c r="V94" s="1440">
        <f>IF('G6'!$U$21="parascolaire","0",'G6'!I$66)</f>
        <v>0</v>
      </c>
      <c r="W94" s="1417"/>
      <c r="X94" s="1417"/>
      <c r="Y94" s="1417"/>
      <c r="Z94" s="1410">
        <f>IF('G6'!$U$21="parascolaire","0",F94+N94)</f>
        <v>0</v>
      </c>
      <c r="AA94" s="1411"/>
      <c r="AB94" s="1411"/>
      <c r="AC94" s="1412"/>
      <c r="AD94" s="1440">
        <f>IF('G6'!$U$21="parascolaire","0",'G6'!H$66)</f>
        <v>0</v>
      </c>
      <c r="AE94" s="1417"/>
      <c r="AF94" s="1417"/>
      <c r="AG94" s="1417"/>
      <c r="AH94" s="1471">
        <f>IF('G6'!$U$21="parascolaire","0",SUM(F94,N94,R94))</f>
        <v>0</v>
      </c>
      <c r="AI94" s="1472"/>
      <c r="AJ94" s="1472"/>
      <c r="AK94" s="1473"/>
      <c r="AL94" s="1422"/>
      <c r="AM94" s="1422"/>
      <c r="AN94" s="1422"/>
      <c r="AP94" s="1388"/>
      <c r="AQ94" s="1389"/>
      <c r="AR94" s="1389"/>
      <c r="AS94" s="1389"/>
      <c r="AT94" s="1390"/>
      <c r="AU94" s="1393"/>
      <c r="AV94" s="1394"/>
      <c r="AW94" s="1397"/>
      <c r="AX94" s="1398"/>
    </row>
    <row r="95" spans="1:50" ht="31.5" customHeight="1" thickBot="1" x14ac:dyDescent="0.25">
      <c r="A95" s="1455" t="s">
        <v>318</v>
      </c>
      <c r="B95" s="1456"/>
      <c r="C95" s="1456"/>
      <c r="D95" s="1456"/>
      <c r="E95" s="1456"/>
      <c r="F95" s="1457">
        <f>IF('G6'!$U$21="parascolaire","0",SUM(F90:I94))</f>
        <v>0</v>
      </c>
      <c r="G95" s="1458"/>
      <c r="H95" s="1458"/>
      <c r="I95" s="1459"/>
      <c r="J95" s="1460">
        <f>IF('G6'!$U$21="parascolaire","0",'G6'!J$67)</f>
        <v>0</v>
      </c>
      <c r="K95" s="1461"/>
      <c r="L95" s="1461"/>
      <c r="M95" s="1462"/>
      <c r="N95" s="1463">
        <f>IF('G6'!$U$21="parascolaire","0",SUM(N90:Q94))</f>
        <v>0</v>
      </c>
      <c r="O95" s="1464"/>
      <c r="P95" s="1464"/>
      <c r="Q95" s="1465"/>
      <c r="R95" s="1466">
        <f>IF('G6'!$U$21="parascolaire","0",SUM(R90:U94))</f>
        <v>0</v>
      </c>
      <c r="S95" s="1464"/>
      <c r="T95" s="1464"/>
      <c r="U95" s="1465"/>
      <c r="V95" s="1463">
        <f>IF('G6'!$U$21="parascolaire","0",SUM(V90:Y94))</f>
        <v>0</v>
      </c>
      <c r="W95" s="1464"/>
      <c r="X95" s="1464"/>
      <c r="Y95" s="1465"/>
      <c r="Z95" s="1463">
        <f>IF('G6'!$U$21="parascolaire","0",F95+N95)</f>
        <v>0</v>
      </c>
      <c r="AA95" s="1464"/>
      <c r="AB95" s="1464"/>
      <c r="AC95" s="1464"/>
      <c r="AD95" s="1467">
        <f>IF('G6'!$U$21="parascolaire","0",SUM(AD90:AG94))</f>
        <v>0</v>
      </c>
      <c r="AE95" s="1443"/>
      <c r="AF95" s="1443"/>
      <c r="AG95" s="1444"/>
      <c r="AH95" s="1442">
        <f>IF('G6'!$U$21="parascolaire","0",SUM(AH90:AK94))</f>
        <v>0</v>
      </c>
      <c r="AI95" s="1443"/>
      <c r="AJ95" s="1443"/>
      <c r="AK95" s="1444"/>
      <c r="AL95" s="1424"/>
      <c r="AM95" s="1424"/>
      <c r="AN95" s="1424"/>
      <c r="AP95" s="869"/>
      <c r="AQ95" s="869"/>
      <c r="AR95" s="869"/>
      <c r="AS95" s="869"/>
      <c r="AT95" s="869"/>
      <c r="AU95" s="869"/>
      <c r="AV95" s="869"/>
      <c r="AW95" s="869"/>
      <c r="AX95" s="869"/>
    </row>
    <row r="96" spans="1:50" s="837" customFormat="1" ht="33" customHeight="1" thickBot="1" x14ac:dyDescent="0.25">
      <c r="A96" s="1447" t="s">
        <v>303</v>
      </c>
      <c r="B96" s="1448"/>
      <c r="C96" s="1448"/>
      <c r="D96" s="1448"/>
      <c r="E96" s="1448"/>
      <c r="F96" s="1449" t="e">
        <f>IF('G6'!$U$21="parascolaire","",(F95-J95)/'G6'!BR$15)</f>
        <v>#DIV/0!</v>
      </c>
      <c r="G96" s="1450"/>
      <c r="H96" s="1450"/>
      <c r="I96" s="1450"/>
      <c r="J96" s="1450"/>
      <c r="K96" s="1450"/>
      <c r="L96" s="1450"/>
      <c r="M96" s="1451"/>
      <c r="N96" s="1452"/>
      <c r="O96" s="1452"/>
      <c r="P96" s="1452"/>
      <c r="Q96" s="1452"/>
      <c r="R96" s="1449" t="e">
        <f>IF('G6'!$U$21="parascolaire","",IF('G6'!$U$21="parascolaire","",(R95-V95)/'G6'!BR$15))</f>
        <v>#DIV/0!</v>
      </c>
      <c r="S96" s="1450"/>
      <c r="T96" s="1450"/>
      <c r="U96" s="1450"/>
      <c r="V96" s="1450"/>
      <c r="W96" s="1450"/>
      <c r="X96" s="1450"/>
      <c r="Y96" s="1451"/>
      <c r="Z96" s="1450" t="e">
        <f>IF('G6'!$U$21="parascolaire","",(Z95-AD95)/'G6'!BR$15)</f>
        <v>#DIV/0!</v>
      </c>
      <c r="AA96" s="1450"/>
      <c r="AB96" s="1450"/>
      <c r="AC96" s="1450"/>
      <c r="AD96" s="1450"/>
      <c r="AE96" s="1450"/>
      <c r="AF96" s="1450"/>
      <c r="AG96" s="1451"/>
      <c r="AH96" s="770"/>
      <c r="AI96" s="529"/>
      <c r="AJ96" s="794"/>
      <c r="AK96" s="795"/>
      <c r="AL96" s="795"/>
      <c r="AM96" s="795"/>
      <c r="AN96" s="796"/>
      <c r="AO96" s="820"/>
      <c r="AP96" s="820"/>
      <c r="AQ96" s="820"/>
      <c r="AR96" s="820"/>
      <c r="AS96" s="820"/>
      <c r="AT96" s="820"/>
      <c r="AU96" s="820"/>
      <c r="AV96" s="820"/>
      <c r="AW96" s="820"/>
      <c r="AX96" s="820"/>
    </row>
    <row r="100" spans="1:50" ht="13.5" thickBot="1" x14ac:dyDescent="0.25"/>
    <row r="101" spans="1:50" ht="15.75" customHeight="1" thickBot="1" x14ac:dyDescent="0.25">
      <c r="A101" s="1436" t="s">
        <v>124</v>
      </c>
      <c r="B101" s="1436"/>
      <c r="C101" s="1436"/>
      <c r="D101" s="1436"/>
      <c r="E101" s="1437"/>
      <c r="F101" s="1152" t="s">
        <v>147</v>
      </c>
      <c r="G101" s="1153"/>
      <c r="H101" s="1153"/>
      <c r="I101" s="1153"/>
      <c r="J101" s="1153"/>
      <c r="K101" s="1153"/>
      <c r="L101" s="1153"/>
      <c r="M101" s="1153"/>
      <c r="N101" s="1153"/>
      <c r="O101" s="1153"/>
      <c r="P101" s="1153"/>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4"/>
      <c r="AL101" s="818"/>
      <c r="AM101" s="818"/>
      <c r="AN101" s="818"/>
    </row>
    <row r="102" spans="1:50" ht="15.75" customHeight="1" thickBot="1" x14ac:dyDescent="0.25">
      <c r="A102" s="1436"/>
      <c r="B102" s="1436"/>
      <c r="C102" s="1436"/>
      <c r="D102" s="1436"/>
      <c r="E102" s="1437"/>
      <c r="F102" s="1425" t="s">
        <v>20</v>
      </c>
      <c r="G102" s="1426"/>
      <c r="H102" s="1426"/>
      <c r="I102" s="1426"/>
      <c r="J102" s="1426"/>
      <c r="K102" s="1426"/>
      <c r="L102" s="1426"/>
      <c r="M102" s="1427"/>
      <c r="N102" s="1428" t="s">
        <v>22</v>
      </c>
      <c r="O102" s="1429"/>
      <c r="P102" s="1429"/>
      <c r="Q102" s="1430"/>
      <c r="R102" s="1425" t="s">
        <v>26</v>
      </c>
      <c r="S102" s="1426"/>
      <c r="T102" s="1426"/>
      <c r="U102" s="1426"/>
      <c r="V102" s="1426"/>
      <c r="W102" s="1426"/>
      <c r="X102" s="1426"/>
      <c r="Y102" s="1427"/>
      <c r="Z102" s="1425" t="s">
        <v>102</v>
      </c>
      <c r="AA102" s="1426"/>
      <c r="AB102" s="1426"/>
      <c r="AC102" s="1426"/>
      <c r="AD102" s="1426"/>
      <c r="AE102" s="1426"/>
      <c r="AF102" s="1426"/>
      <c r="AG102" s="1427"/>
      <c r="AH102" s="1431"/>
      <c r="AI102" s="1432"/>
      <c r="AJ102" s="1432"/>
      <c r="AK102" s="1433"/>
      <c r="AL102" s="1434"/>
      <c r="AM102" s="1434"/>
      <c r="AN102" s="1434"/>
    </row>
    <row r="103" spans="1:50" ht="13.5" customHeight="1" thickBot="1" x14ac:dyDescent="0.25">
      <c r="A103" s="1438"/>
      <c r="B103" s="1438"/>
      <c r="C103" s="1438"/>
      <c r="D103" s="1438"/>
      <c r="E103" s="1439"/>
      <c r="F103" s="1425" t="s">
        <v>342</v>
      </c>
      <c r="G103" s="1426"/>
      <c r="H103" s="1426"/>
      <c r="I103" s="1441"/>
      <c r="J103" s="1442" t="s">
        <v>280</v>
      </c>
      <c r="K103" s="1443"/>
      <c r="L103" s="1443"/>
      <c r="M103" s="1444"/>
      <c r="N103" s="1445" t="s">
        <v>342</v>
      </c>
      <c r="O103" s="1194"/>
      <c r="P103" s="1194"/>
      <c r="Q103" s="1195"/>
      <c r="R103" s="1445" t="s">
        <v>342</v>
      </c>
      <c r="S103" s="1194"/>
      <c r="T103" s="1194"/>
      <c r="U103" s="1194"/>
      <c r="V103" s="1445" t="s">
        <v>281</v>
      </c>
      <c r="W103" s="1194"/>
      <c r="X103" s="1194"/>
      <c r="Y103" s="1195"/>
      <c r="Z103" s="1425" t="s">
        <v>342</v>
      </c>
      <c r="AA103" s="1426"/>
      <c r="AB103" s="1426"/>
      <c r="AC103" s="1441"/>
      <c r="AD103" s="1426" t="s">
        <v>280</v>
      </c>
      <c r="AE103" s="1426"/>
      <c r="AF103" s="1426"/>
      <c r="AG103" s="1441"/>
      <c r="AH103" s="1445" t="s">
        <v>31</v>
      </c>
      <c r="AI103" s="1194"/>
      <c r="AJ103" s="1194"/>
      <c r="AK103" s="1446"/>
      <c r="AL103" s="1423"/>
      <c r="AM103" s="1423"/>
      <c r="AN103" s="1423"/>
    </row>
    <row r="104" spans="1:50" ht="13.5" customHeight="1" thickBot="1" x14ac:dyDescent="0.25">
      <c r="A104" s="1453" t="s">
        <v>0</v>
      </c>
      <c r="B104" s="1454"/>
      <c r="C104" s="1454"/>
      <c r="D104" s="1454"/>
      <c r="E104" s="1474"/>
      <c r="F104" s="1410">
        <f>IF('G7'!$U$21="parascolaire","0",SUMIFS('G7'!F:F,'G7'!A:A,'G7'!P$63,'G7'!B:B,'G7'!Q$62))</f>
        <v>0</v>
      </c>
      <c r="G104" s="1411"/>
      <c r="H104" s="1411"/>
      <c r="I104" s="1412"/>
      <c r="J104" s="1475">
        <f>IF('G7'!$U$21="parascolaire","0",'G7'!J$62)</f>
        <v>0</v>
      </c>
      <c r="K104" s="1476"/>
      <c r="L104" s="1476"/>
      <c r="M104" s="1477"/>
      <c r="N104" s="1416">
        <f>IF('G7'!$U$21="parascolaire","0",SUMIFS('G7'!$F:F,'G7'!$A:$A,'G7'!$P$63,'G7'!$B:$B,'G7'!V$62))</f>
        <v>0</v>
      </c>
      <c r="O104" s="1417"/>
      <c r="P104" s="1417"/>
      <c r="Q104" s="1418"/>
      <c r="R104" s="1410">
        <f>IF('G7'!$U$21="parascolaire","0",SUMIFS('G7'!$F:F,'G7'!$A:$A,'G7'!$P$63,'G7'!$B:$B,'G7'!AA$62))</f>
        <v>0</v>
      </c>
      <c r="S104" s="1411"/>
      <c r="T104" s="1411"/>
      <c r="U104" s="1412"/>
      <c r="V104" s="1440">
        <f>IF('G7'!$U$21="parascolaire","0",'G7'!I$62)</f>
        <v>0</v>
      </c>
      <c r="W104" s="1417"/>
      <c r="X104" s="1417"/>
      <c r="Y104" s="1417"/>
      <c r="Z104" s="1410">
        <f>IF('G7'!$U$21="parascolaire","0",F104+N104)</f>
        <v>0</v>
      </c>
      <c r="AA104" s="1411"/>
      <c r="AB104" s="1411"/>
      <c r="AC104" s="1412"/>
      <c r="AD104" s="1440">
        <f>IF('G7'!$U$21="parascolaire","0",'G7'!H$62)</f>
        <v>0</v>
      </c>
      <c r="AE104" s="1417"/>
      <c r="AF104" s="1417"/>
      <c r="AG104" s="1417"/>
      <c r="AH104" s="1416">
        <f>IF('G7'!$U$21="parascolaire","0",SUM(F104,N104,R104))</f>
        <v>0</v>
      </c>
      <c r="AI104" s="1417"/>
      <c r="AJ104" s="1417"/>
      <c r="AK104" s="1435"/>
      <c r="AL104" s="1422"/>
      <c r="AM104" s="1422"/>
      <c r="AN104" s="1422"/>
      <c r="AO104" s="824"/>
    </row>
    <row r="105" spans="1:50" ht="13.5" customHeight="1" thickBot="1" x14ac:dyDescent="0.25">
      <c r="A105" s="1453" t="s">
        <v>16</v>
      </c>
      <c r="B105" s="1454"/>
      <c r="C105" s="1454"/>
      <c r="D105" s="1454"/>
      <c r="E105" s="1454"/>
      <c r="F105" s="1410">
        <f>IF('G7'!$U$21="parascolaire","0",SUMIFS('G7'!F:F,'G7'!A:A,'G7'!P$64,'G7'!B:B,'G7'!Q$62))</f>
        <v>0</v>
      </c>
      <c r="G105" s="1411"/>
      <c r="H105" s="1411"/>
      <c r="I105" s="1412"/>
      <c r="J105" s="1413">
        <f>IF('G7'!$U$21="parascolaire","0",'G7'!J$63)</f>
        <v>0</v>
      </c>
      <c r="K105" s="1414"/>
      <c r="L105" s="1414"/>
      <c r="M105" s="1415"/>
      <c r="N105" s="1416">
        <f>IF('G7'!$U$21="parascolaire","0",SUMIFS('G7'!$F:F,'G7'!$A:$A,'G7'!$P$64,'G7'!$B:$B,'G7'!V$62))</f>
        <v>0</v>
      </c>
      <c r="O105" s="1417"/>
      <c r="P105" s="1417"/>
      <c r="Q105" s="1418"/>
      <c r="R105" s="1410">
        <f>IF('G7'!$U$21="parascolaire","0",SUMIFS('G7'!$F:F,'G7'!$A:$A,'G7'!$P$64,'G7'!$B:$B,'G7'!AA$62))</f>
        <v>0</v>
      </c>
      <c r="S105" s="1411"/>
      <c r="T105" s="1411"/>
      <c r="U105" s="1412"/>
      <c r="V105" s="1440">
        <f>IF('G7'!$U$21="parascolaire","0",'G7'!I$63)</f>
        <v>0</v>
      </c>
      <c r="W105" s="1417"/>
      <c r="X105" s="1417"/>
      <c r="Y105" s="1417"/>
      <c r="Z105" s="1410">
        <f>IF('G7'!$U$21="parascolaire","0",F105+N105)</f>
        <v>0</v>
      </c>
      <c r="AA105" s="1411"/>
      <c r="AB105" s="1411"/>
      <c r="AC105" s="1412"/>
      <c r="AD105" s="1440">
        <f>IF('G7'!$U$21="parascolaire","0",'G7'!H$63)</f>
        <v>0</v>
      </c>
      <c r="AE105" s="1417"/>
      <c r="AF105" s="1417"/>
      <c r="AG105" s="1417"/>
      <c r="AH105" s="1419">
        <f>IF('G7'!$U$21="parascolaire","0",SUM(F105,N105,R105))</f>
        <v>0</v>
      </c>
      <c r="AI105" s="1420"/>
      <c r="AJ105" s="1420"/>
      <c r="AK105" s="1421"/>
      <c r="AL105" s="1422"/>
      <c r="AM105" s="1422"/>
      <c r="AN105" s="1422"/>
      <c r="AO105" s="824"/>
      <c r="AP105" s="1379" t="s">
        <v>340</v>
      </c>
      <c r="AQ105" s="1380"/>
      <c r="AR105" s="1380"/>
      <c r="AS105" s="1380"/>
      <c r="AT105" s="1381"/>
      <c r="AU105" s="1379" t="s">
        <v>341</v>
      </c>
      <c r="AV105" s="1381"/>
      <c r="AW105" s="1379" t="e">
        <f>IF(AP107&gt;AU107,"surplus","manque")</f>
        <v>#DIV/0!</v>
      </c>
      <c r="AX105" s="1381"/>
    </row>
    <row r="106" spans="1:50" ht="13.5" thickBot="1" x14ac:dyDescent="0.25">
      <c r="A106" s="1453" t="s">
        <v>17</v>
      </c>
      <c r="B106" s="1454"/>
      <c r="C106" s="1454"/>
      <c r="D106" s="1454"/>
      <c r="E106" s="1454"/>
      <c r="F106" s="1410">
        <f>IF('G7'!$U$21="parascolaire","0",SUMIFS('G7'!F:F,'G7'!A:A,'G7'!P$65,'G7'!B:B,'G7'!Q$62))</f>
        <v>0</v>
      </c>
      <c r="G106" s="1411"/>
      <c r="H106" s="1411"/>
      <c r="I106" s="1412"/>
      <c r="J106" s="1413">
        <f>IF('G7'!$U$21="parascolaire","0",'G7'!J$64)</f>
        <v>0</v>
      </c>
      <c r="K106" s="1414"/>
      <c r="L106" s="1414"/>
      <c r="M106" s="1415"/>
      <c r="N106" s="1416">
        <f>IF('G7'!$U$21="parascolaire","0",SUMIFS('G7'!$F:F,'G7'!$A:$A,'G7'!$P$65,'G7'!$B:$B,'G7'!V$62))</f>
        <v>0</v>
      </c>
      <c r="O106" s="1417"/>
      <c r="P106" s="1417"/>
      <c r="Q106" s="1418"/>
      <c r="R106" s="1410">
        <f>IF('G7'!$U$21="parascolaire","0",SUMIFS('G7'!$F:F,'G7'!$A:$A,'G7'!$P$65,'G7'!$B:$B,'G7'!AA$62))</f>
        <v>0</v>
      </c>
      <c r="S106" s="1411"/>
      <c r="T106" s="1411"/>
      <c r="U106" s="1412"/>
      <c r="V106" s="1440">
        <f>IF('G7'!$U$21="parascolaire","0",'G7'!I$64)</f>
        <v>0</v>
      </c>
      <c r="W106" s="1417"/>
      <c r="X106" s="1417"/>
      <c r="Y106" s="1417"/>
      <c r="Z106" s="1410">
        <f>IF('G7'!$U$21="parascolaire","0",F106+N106)</f>
        <v>0</v>
      </c>
      <c r="AA106" s="1411"/>
      <c r="AB106" s="1411"/>
      <c r="AC106" s="1412"/>
      <c r="AD106" s="1440">
        <f>IF('G7'!$U$21="parascolaire","0",'G7'!H$64)</f>
        <v>0</v>
      </c>
      <c r="AE106" s="1417"/>
      <c r="AF106" s="1417"/>
      <c r="AG106" s="1417"/>
      <c r="AH106" s="1419">
        <f>IF('G7'!$U$21="parascolaire","0",SUM(F106,N106,R106))</f>
        <v>0</v>
      </c>
      <c r="AI106" s="1420"/>
      <c r="AJ106" s="1420"/>
      <c r="AK106" s="1421"/>
      <c r="AL106" s="1422"/>
      <c r="AM106" s="1422"/>
      <c r="AN106" s="1422"/>
      <c r="AP106" s="1382"/>
      <c r="AQ106" s="1383"/>
      <c r="AR106" s="1383"/>
      <c r="AS106" s="1383"/>
      <c r="AT106" s="1384"/>
      <c r="AU106" s="1382"/>
      <c r="AV106" s="1384"/>
      <c r="AW106" s="1382"/>
      <c r="AX106" s="1384"/>
    </row>
    <row r="107" spans="1:50" ht="13.5" thickBot="1" x14ac:dyDescent="0.25">
      <c r="A107" s="1453" t="s">
        <v>18</v>
      </c>
      <c r="B107" s="1454"/>
      <c r="C107" s="1454"/>
      <c r="D107" s="1454"/>
      <c r="E107" s="1454"/>
      <c r="F107" s="1410">
        <f>IF('G7'!$U$21="parascolaire","0",SUMIFS('G7'!F:F,'G7'!A:A,'G7'!P$66,'G7'!B:B,'G7'!Q$62))</f>
        <v>0</v>
      </c>
      <c r="G107" s="1411"/>
      <c r="H107" s="1411"/>
      <c r="I107" s="1412"/>
      <c r="J107" s="1413">
        <f>IF('G7'!$U$21="parascolaire","0",'G7'!J$65)</f>
        <v>0</v>
      </c>
      <c r="K107" s="1414"/>
      <c r="L107" s="1414"/>
      <c r="M107" s="1415"/>
      <c r="N107" s="1416">
        <f>IF('G7'!$U$21="parascolaire","0",SUMIFS('G7'!$F:F,'G7'!$A:$A,'G7'!$P$66,'G7'!$B:$B,'G7'!V$62))</f>
        <v>0</v>
      </c>
      <c r="O107" s="1417"/>
      <c r="P107" s="1417"/>
      <c r="Q107" s="1418"/>
      <c r="R107" s="1410">
        <f>IF('G7'!$U$21="parascolaire","0",SUMIFS('G7'!$F:F,'G7'!$A:$A,'G7'!$P$66,'G7'!$B:$B,'G7'!AA$62))</f>
        <v>0</v>
      </c>
      <c r="S107" s="1411"/>
      <c r="T107" s="1411"/>
      <c r="U107" s="1412"/>
      <c r="V107" s="1440">
        <f>IF('G7'!$U$21="parascolaire","0",'G7'!I$65)</f>
        <v>0</v>
      </c>
      <c r="W107" s="1417"/>
      <c r="X107" s="1417"/>
      <c r="Y107" s="1417"/>
      <c r="Z107" s="1410">
        <f>IF('G7'!$U$21="parascolaire","0",F107+N107)</f>
        <v>0</v>
      </c>
      <c r="AA107" s="1411"/>
      <c r="AB107" s="1411"/>
      <c r="AC107" s="1412"/>
      <c r="AD107" s="1440">
        <f>IF('G7'!$U$21="parascolaire","0",'G7'!H$65)</f>
        <v>0</v>
      </c>
      <c r="AE107" s="1417"/>
      <c r="AF107" s="1417"/>
      <c r="AG107" s="1417"/>
      <c r="AH107" s="1419">
        <f>IF('G7'!$U$21="parascolaire","0",SUM(F107,N107,R107))</f>
        <v>0</v>
      </c>
      <c r="AI107" s="1420"/>
      <c r="AJ107" s="1420"/>
      <c r="AK107" s="1421"/>
      <c r="AL107" s="1422"/>
      <c r="AM107" s="1422"/>
      <c r="AN107" s="1422"/>
      <c r="AP107" s="1385" t="e">
        <f>SUM(R109,Z109)/'G7'!BR$15</f>
        <v>#DIV/0!</v>
      </c>
      <c r="AQ107" s="1386"/>
      <c r="AR107" s="1386"/>
      <c r="AS107" s="1386"/>
      <c r="AT107" s="1387"/>
      <c r="AU107" s="1391" t="e">
        <f>SUM(AD109,V109)/'G7'!BR$15</f>
        <v>#DIV/0!</v>
      </c>
      <c r="AV107" s="1392"/>
      <c r="AW107" s="1395" t="e">
        <f>IF(AP107&gt;AU107,(AP107-AU107),(AP107-AU107)*-1)</f>
        <v>#DIV/0!</v>
      </c>
      <c r="AX107" s="1396"/>
    </row>
    <row r="108" spans="1:50" ht="13.5" thickBot="1" x14ac:dyDescent="0.25">
      <c r="A108" s="1453" t="s">
        <v>19</v>
      </c>
      <c r="B108" s="1454"/>
      <c r="C108" s="1454"/>
      <c r="D108" s="1454"/>
      <c r="E108" s="1454"/>
      <c r="F108" s="1410">
        <f>IF('G7'!$U$21="parascolaire","0",SUMIFS('G7'!F:F,'G7'!A:A,'G7'!P$67,'G7'!B:B,'G7'!Q$62))</f>
        <v>0</v>
      </c>
      <c r="G108" s="1411"/>
      <c r="H108" s="1411"/>
      <c r="I108" s="1412"/>
      <c r="J108" s="1468">
        <f>IF('G7'!$U$21="parascolaire","0",'G7'!J$66)</f>
        <v>0</v>
      </c>
      <c r="K108" s="1469"/>
      <c r="L108" s="1469"/>
      <c r="M108" s="1470"/>
      <c r="N108" s="1416">
        <f>IF('G7'!$U$21="parascolaire","0",SUMIFS('G7'!$F:F,'G7'!$A:$A,'G7'!$P$67,'G7'!$B:$B,'G7'!V$62))</f>
        <v>0</v>
      </c>
      <c r="O108" s="1417"/>
      <c r="P108" s="1417"/>
      <c r="Q108" s="1418"/>
      <c r="R108" s="1410">
        <f>IF('G7'!$U$21="parascolaire","0",SUMIFS('G7'!$F:F,'G7'!$A:$A,'G7'!$P$67,'G7'!$B:$B,'G7'!AA$62))</f>
        <v>0</v>
      </c>
      <c r="S108" s="1411"/>
      <c r="T108" s="1411"/>
      <c r="U108" s="1412"/>
      <c r="V108" s="1440">
        <f>IF('G7'!$U$21="parascolaire","0",'G7'!I$66)</f>
        <v>0</v>
      </c>
      <c r="W108" s="1417"/>
      <c r="X108" s="1417"/>
      <c r="Y108" s="1417"/>
      <c r="Z108" s="1410">
        <f>IF('G7'!$U$21="parascolaire","0",F108+N108)</f>
        <v>0</v>
      </c>
      <c r="AA108" s="1411"/>
      <c r="AB108" s="1411"/>
      <c r="AC108" s="1412"/>
      <c r="AD108" s="1440">
        <f>IF('G7'!$U$21="parascolaire","0",'G7'!H$66)</f>
        <v>0</v>
      </c>
      <c r="AE108" s="1417"/>
      <c r="AF108" s="1417"/>
      <c r="AG108" s="1417"/>
      <c r="AH108" s="1471">
        <f>IF('G7'!$U$21="parascolaire","0",SUM(F108,N108,R108))</f>
        <v>0</v>
      </c>
      <c r="AI108" s="1472"/>
      <c r="AJ108" s="1472"/>
      <c r="AK108" s="1473"/>
      <c r="AL108" s="1422"/>
      <c r="AM108" s="1422"/>
      <c r="AN108" s="1422"/>
      <c r="AP108" s="1388"/>
      <c r="AQ108" s="1389"/>
      <c r="AR108" s="1389"/>
      <c r="AS108" s="1389"/>
      <c r="AT108" s="1390"/>
      <c r="AU108" s="1393"/>
      <c r="AV108" s="1394"/>
      <c r="AW108" s="1397"/>
      <c r="AX108" s="1398"/>
    </row>
    <row r="109" spans="1:50" ht="33" customHeight="1" thickBot="1" x14ac:dyDescent="0.25">
      <c r="A109" s="1455" t="s">
        <v>318</v>
      </c>
      <c r="B109" s="1456"/>
      <c r="C109" s="1456"/>
      <c r="D109" s="1456"/>
      <c r="E109" s="1456"/>
      <c r="F109" s="1457">
        <f>IF('G7'!$U$21="parascolaire","0",SUM(F104:I108))</f>
        <v>0</v>
      </c>
      <c r="G109" s="1458"/>
      <c r="H109" s="1458"/>
      <c r="I109" s="1459"/>
      <c r="J109" s="1460">
        <f>IF('G7'!$U$21="parascolaire","0",'G7'!J$67)</f>
        <v>0</v>
      </c>
      <c r="K109" s="1461"/>
      <c r="L109" s="1461"/>
      <c r="M109" s="1462"/>
      <c r="N109" s="1463">
        <f>IF('G7'!$U$21="parascolaire","0",SUM(N104:Q108))</f>
        <v>0</v>
      </c>
      <c r="O109" s="1464"/>
      <c r="P109" s="1464"/>
      <c r="Q109" s="1465"/>
      <c r="R109" s="1466">
        <f>IF('G7'!$U$21="parascolaire","0",SUM(R104:U108))</f>
        <v>0</v>
      </c>
      <c r="S109" s="1464"/>
      <c r="T109" s="1464"/>
      <c r="U109" s="1465"/>
      <c r="V109" s="1463">
        <f>IF('G7'!$U$21="parascolaire","0",SUM(V104:Y108))</f>
        <v>0</v>
      </c>
      <c r="W109" s="1464"/>
      <c r="X109" s="1464"/>
      <c r="Y109" s="1465"/>
      <c r="Z109" s="1463">
        <f>IF('G7'!$U$21="parascolaire","0",F109+N109)</f>
        <v>0</v>
      </c>
      <c r="AA109" s="1464"/>
      <c r="AB109" s="1464"/>
      <c r="AC109" s="1464"/>
      <c r="AD109" s="1467">
        <f>IF('G7'!$U$21="parascolaire","0",SUM(AD104:AG108))</f>
        <v>0</v>
      </c>
      <c r="AE109" s="1443"/>
      <c r="AF109" s="1443"/>
      <c r="AG109" s="1444"/>
      <c r="AH109" s="1442">
        <f>IF('G7'!$U$21="parascolaire","0",SUM(AH104:AK108))</f>
        <v>0</v>
      </c>
      <c r="AI109" s="1443"/>
      <c r="AJ109" s="1443"/>
      <c r="AK109" s="1444"/>
      <c r="AL109" s="1424"/>
      <c r="AM109" s="1424"/>
      <c r="AN109" s="1424"/>
      <c r="AP109" s="869"/>
      <c r="AQ109" s="869"/>
      <c r="AR109" s="869"/>
      <c r="AS109" s="869"/>
      <c r="AT109" s="869"/>
      <c r="AU109" s="869"/>
      <c r="AV109" s="869"/>
      <c r="AW109" s="869"/>
      <c r="AX109" s="869"/>
    </row>
    <row r="110" spans="1:50" s="838" customFormat="1" ht="31.5" customHeight="1" thickBot="1" x14ac:dyDescent="0.25">
      <c r="A110" s="1447" t="s">
        <v>303</v>
      </c>
      <c r="B110" s="1448"/>
      <c r="C110" s="1448"/>
      <c r="D110" s="1448"/>
      <c r="E110" s="1448"/>
      <c r="F110" s="1449" t="e">
        <f>IF('G7'!$U$21="parascolaire","",(F109-J109)/'G7'!BR$15)</f>
        <v>#DIV/0!</v>
      </c>
      <c r="G110" s="1450"/>
      <c r="H110" s="1450"/>
      <c r="I110" s="1450"/>
      <c r="J110" s="1450"/>
      <c r="K110" s="1450"/>
      <c r="L110" s="1450"/>
      <c r="M110" s="1451"/>
      <c r="N110" s="1452"/>
      <c r="O110" s="1452"/>
      <c r="P110" s="1452"/>
      <c r="Q110" s="1452"/>
      <c r="R110" s="1449" t="e">
        <f>IF('G7'!$U$21="parascolaire","",IF('G7'!$U$21="parascolaire","",(R109-V109)/'G7'!BR$15))</f>
        <v>#DIV/0!</v>
      </c>
      <c r="S110" s="1450"/>
      <c r="T110" s="1450"/>
      <c r="U110" s="1450"/>
      <c r="V110" s="1450"/>
      <c r="W110" s="1450"/>
      <c r="X110" s="1450"/>
      <c r="Y110" s="1451"/>
      <c r="Z110" s="1450" t="e">
        <f>IF('G7'!$U$21="parascolaire","",(Z109-AD109)/'G7'!BR$15)</f>
        <v>#DIV/0!</v>
      </c>
      <c r="AA110" s="1450"/>
      <c r="AB110" s="1450"/>
      <c r="AC110" s="1450"/>
      <c r="AD110" s="1450"/>
      <c r="AE110" s="1450"/>
      <c r="AF110" s="1450"/>
      <c r="AG110" s="1451"/>
      <c r="AH110" s="770"/>
      <c r="AI110" s="529"/>
      <c r="AJ110" s="794"/>
      <c r="AK110" s="795"/>
      <c r="AL110" s="795"/>
      <c r="AM110" s="795"/>
      <c r="AN110" s="796"/>
      <c r="AO110" s="820"/>
      <c r="AP110" s="820"/>
      <c r="AQ110" s="820"/>
      <c r="AR110" s="820"/>
      <c r="AS110" s="820"/>
      <c r="AT110" s="820"/>
      <c r="AU110" s="820"/>
      <c r="AV110" s="820"/>
      <c r="AW110" s="820"/>
      <c r="AX110" s="820"/>
    </row>
    <row r="114" spans="1:50" ht="13.5" thickBot="1" x14ac:dyDescent="0.25"/>
    <row r="115" spans="1:50" ht="15.75" customHeight="1" thickBot="1" x14ac:dyDescent="0.25">
      <c r="A115" s="1436" t="s">
        <v>125</v>
      </c>
      <c r="B115" s="1436"/>
      <c r="C115" s="1436"/>
      <c r="D115" s="1436"/>
      <c r="E115" s="1437"/>
      <c r="F115" s="1152" t="s">
        <v>147</v>
      </c>
      <c r="G115" s="1153"/>
      <c r="H115" s="1153"/>
      <c r="I115" s="1153"/>
      <c r="J115" s="1153"/>
      <c r="K115" s="1153"/>
      <c r="L115" s="1153"/>
      <c r="M115" s="1153"/>
      <c r="N115" s="1153"/>
      <c r="O115" s="1153"/>
      <c r="P115" s="1153"/>
      <c r="Q115" s="1153"/>
      <c r="R115" s="1153"/>
      <c r="S115" s="1153"/>
      <c r="T115" s="1153"/>
      <c r="U115" s="1153"/>
      <c r="V115" s="1153"/>
      <c r="W115" s="1153"/>
      <c r="X115" s="1153"/>
      <c r="Y115" s="1153"/>
      <c r="Z115" s="1153"/>
      <c r="AA115" s="1153"/>
      <c r="AB115" s="1153"/>
      <c r="AC115" s="1153"/>
      <c r="AD115" s="1153"/>
      <c r="AE115" s="1153"/>
      <c r="AF115" s="1153"/>
      <c r="AG115" s="1153"/>
      <c r="AH115" s="1153"/>
      <c r="AI115" s="1153"/>
      <c r="AJ115" s="1153"/>
      <c r="AK115" s="1154"/>
      <c r="AL115" s="818"/>
      <c r="AM115" s="818"/>
      <c r="AN115" s="818"/>
    </row>
    <row r="116" spans="1:50" ht="15.75" customHeight="1" thickBot="1" x14ac:dyDescent="0.25">
      <c r="A116" s="1436"/>
      <c r="B116" s="1436"/>
      <c r="C116" s="1436"/>
      <c r="D116" s="1436"/>
      <c r="E116" s="1437"/>
      <c r="F116" s="1425" t="s">
        <v>20</v>
      </c>
      <c r="G116" s="1426"/>
      <c r="H116" s="1426"/>
      <c r="I116" s="1426"/>
      <c r="J116" s="1426"/>
      <c r="K116" s="1426"/>
      <c r="L116" s="1426"/>
      <c r="M116" s="1427"/>
      <c r="N116" s="1428" t="s">
        <v>22</v>
      </c>
      <c r="O116" s="1429"/>
      <c r="P116" s="1429"/>
      <c r="Q116" s="1430"/>
      <c r="R116" s="1425" t="s">
        <v>26</v>
      </c>
      <c r="S116" s="1426"/>
      <c r="T116" s="1426"/>
      <c r="U116" s="1426"/>
      <c r="V116" s="1426"/>
      <c r="W116" s="1426"/>
      <c r="X116" s="1426"/>
      <c r="Y116" s="1427"/>
      <c r="Z116" s="1425" t="s">
        <v>102</v>
      </c>
      <c r="AA116" s="1426"/>
      <c r="AB116" s="1426"/>
      <c r="AC116" s="1426"/>
      <c r="AD116" s="1426"/>
      <c r="AE116" s="1426"/>
      <c r="AF116" s="1426"/>
      <c r="AG116" s="1427"/>
      <c r="AH116" s="1431"/>
      <c r="AI116" s="1432"/>
      <c r="AJ116" s="1432"/>
      <c r="AK116" s="1433"/>
      <c r="AL116" s="1434"/>
      <c r="AM116" s="1434"/>
      <c r="AN116" s="1434"/>
    </row>
    <row r="117" spans="1:50" ht="13.5" customHeight="1" thickBot="1" x14ac:dyDescent="0.25">
      <c r="A117" s="1438"/>
      <c r="B117" s="1438"/>
      <c r="C117" s="1438"/>
      <c r="D117" s="1438"/>
      <c r="E117" s="1439"/>
      <c r="F117" s="1425" t="s">
        <v>342</v>
      </c>
      <c r="G117" s="1426"/>
      <c r="H117" s="1426"/>
      <c r="I117" s="1441"/>
      <c r="J117" s="1442" t="s">
        <v>280</v>
      </c>
      <c r="K117" s="1443"/>
      <c r="L117" s="1443"/>
      <c r="M117" s="1444"/>
      <c r="N117" s="1445" t="s">
        <v>342</v>
      </c>
      <c r="O117" s="1194"/>
      <c r="P117" s="1194"/>
      <c r="Q117" s="1195"/>
      <c r="R117" s="1445" t="s">
        <v>342</v>
      </c>
      <c r="S117" s="1194"/>
      <c r="T117" s="1194"/>
      <c r="U117" s="1194"/>
      <c r="V117" s="1445" t="s">
        <v>281</v>
      </c>
      <c r="W117" s="1194"/>
      <c r="X117" s="1194"/>
      <c r="Y117" s="1195"/>
      <c r="Z117" s="1425" t="s">
        <v>342</v>
      </c>
      <c r="AA117" s="1426"/>
      <c r="AB117" s="1426"/>
      <c r="AC117" s="1441"/>
      <c r="AD117" s="1426" t="s">
        <v>280</v>
      </c>
      <c r="AE117" s="1426"/>
      <c r="AF117" s="1426"/>
      <c r="AG117" s="1441"/>
      <c r="AH117" s="1445" t="s">
        <v>31</v>
      </c>
      <c r="AI117" s="1194"/>
      <c r="AJ117" s="1194"/>
      <c r="AK117" s="1446"/>
      <c r="AL117" s="1423"/>
      <c r="AM117" s="1423"/>
      <c r="AN117" s="1423"/>
    </row>
    <row r="118" spans="1:50" ht="13.5" customHeight="1" thickBot="1" x14ac:dyDescent="0.25">
      <c r="A118" s="1453" t="s">
        <v>0</v>
      </c>
      <c r="B118" s="1454"/>
      <c r="C118" s="1454"/>
      <c r="D118" s="1454"/>
      <c r="E118" s="1474"/>
      <c r="F118" s="1410">
        <f>IF('G8'!$U$21="parascolaire","0",SUMIFS('G8'!F:F,'G8'!A:A,'G8'!P$63,'G8'!B:B,'G8'!Q$62))</f>
        <v>0</v>
      </c>
      <c r="G118" s="1411"/>
      <c r="H118" s="1411"/>
      <c r="I118" s="1412"/>
      <c r="J118" s="1475">
        <f>IF('G8'!$U$21="parascolaire","0",'G8'!J$62)</f>
        <v>0</v>
      </c>
      <c r="K118" s="1476"/>
      <c r="L118" s="1476"/>
      <c r="M118" s="1477"/>
      <c r="N118" s="1416">
        <f>IF('G8'!$U$21="parascolaire","0",SUMIFS('G8'!$F:F,'G8'!$A:$A,'G8'!$P$63,'G8'!$B:$B,'G8'!V$62))</f>
        <v>0</v>
      </c>
      <c r="O118" s="1417"/>
      <c r="P118" s="1417"/>
      <c r="Q118" s="1418"/>
      <c r="R118" s="1410">
        <f>IF('G8'!$U$21="parascolaire","0",SUMIFS('G8'!$F:F,'G8'!$A:$A,'G8'!$P$63,'G8'!$B:$B,'G8'!AA$62))</f>
        <v>0</v>
      </c>
      <c r="S118" s="1411"/>
      <c r="T118" s="1411"/>
      <c r="U118" s="1412"/>
      <c r="V118" s="1440">
        <f>IF('G8'!$U$21="parascolaire","0",'G8'!I$62)</f>
        <v>0</v>
      </c>
      <c r="W118" s="1417"/>
      <c r="X118" s="1417"/>
      <c r="Y118" s="1417"/>
      <c r="Z118" s="1410">
        <f>IF('G8'!$U$21="parascolaire","0",F118+N118)</f>
        <v>0</v>
      </c>
      <c r="AA118" s="1411"/>
      <c r="AB118" s="1411"/>
      <c r="AC118" s="1412"/>
      <c r="AD118" s="1440">
        <f>IF('G8'!$U$21="parascolaire","0",'G8'!H$62)</f>
        <v>0</v>
      </c>
      <c r="AE118" s="1417"/>
      <c r="AF118" s="1417"/>
      <c r="AG118" s="1417"/>
      <c r="AH118" s="1416">
        <f>IF('G8'!$U$21="parascolaire","0",SUM(F118,N118,R118))</f>
        <v>0</v>
      </c>
      <c r="AI118" s="1417"/>
      <c r="AJ118" s="1417"/>
      <c r="AK118" s="1435"/>
      <c r="AL118" s="1422"/>
      <c r="AM118" s="1422"/>
      <c r="AN118" s="1422"/>
      <c r="AO118" s="824"/>
    </row>
    <row r="119" spans="1:50" ht="13.5" customHeight="1" thickBot="1" x14ac:dyDescent="0.25">
      <c r="A119" s="1453" t="s">
        <v>16</v>
      </c>
      <c r="B119" s="1454"/>
      <c r="C119" s="1454"/>
      <c r="D119" s="1454"/>
      <c r="E119" s="1454"/>
      <c r="F119" s="1410">
        <f>IF('G8'!$U$21="parascolaire","0",SUMIFS('G8'!F:F,'G8'!A:A,'G8'!P$64,'G8'!B:B,'G8'!Q$62))</f>
        <v>0</v>
      </c>
      <c r="G119" s="1411"/>
      <c r="H119" s="1411"/>
      <c r="I119" s="1412"/>
      <c r="J119" s="1413">
        <f>IF('G8'!$U$21="parascolaire","0",'G8'!J$63)</f>
        <v>0</v>
      </c>
      <c r="K119" s="1414"/>
      <c r="L119" s="1414"/>
      <c r="M119" s="1415"/>
      <c r="N119" s="1416">
        <f>IF('G8'!$U$21="parascolaire","0",SUMIFS('G8'!$F:F,'G8'!$A:$A,'G8'!$P$64,'G8'!$B:$B,'G8'!V$62))</f>
        <v>0</v>
      </c>
      <c r="O119" s="1417"/>
      <c r="P119" s="1417"/>
      <c r="Q119" s="1418"/>
      <c r="R119" s="1410">
        <f>IF('G8'!$U$21="parascolaire","0",SUMIFS('G8'!$F:F,'G8'!$A:$A,'G8'!$P$64,'G8'!$B:$B,'G8'!AA$62))</f>
        <v>0</v>
      </c>
      <c r="S119" s="1411"/>
      <c r="T119" s="1411"/>
      <c r="U119" s="1412"/>
      <c r="V119" s="1440">
        <f>IF('G8'!$U$21="parascolaire","0",'G8'!I$63)</f>
        <v>0</v>
      </c>
      <c r="W119" s="1417"/>
      <c r="X119" s="1417"/>
      <c r="Y119" s="1417"/>
      <c r="Z119" s="1410">
        <f>IF('G8'!$U$21="parascolaire","0",F119+N119)</f>
        <v>0</v>
      </c>
      <c r="AA119" s="1411"/>
      <c r="AB119" s="1411"/>
      <c r="AC119" s="1412"/>
      <c r="AD119" s="1440">
        <f>IF('G8'!$U$21="parascolaire","0",'G8'!H$63)</f>
        <v>0</v>
      </c>
      <c r="AE119" s="1417"/>
      <c r="AF119" s="1417"/>
      <c r="AG119" s="1417"/>
      <c r="AH119" s="1419">
        <f>IF('G8'!$U$21="parascolaire","0",SUM(F119,N119,R119))</f>
        <v>0</v>
      </c>
      <c r="AI119" s="1420"/>
      <c r="AJ119" s="1420"/>
      <c r="AK119" s="1421"/>
      <c r="AL119" s="1422"/>
      <c r="AM119" s="1422"/>
      <c r="AN119" s="1422"/>
      <c r="AO119" s="824"/>
      <c r="AP119" s="1379" t="s">
        <v>340</v>
      </c>
      <c r="AQ119" s="1380"/>
      <c r="AR119" s="1380"/>
      <c r="AS119" s="1380"/>
      <c r="AT119" s="1381"/>
      <c r="AU119" s="1379" t="s">
        <v>341</v>
      </c>
      <c r="AV119" s="1381"/>
      <c r="AW119" s="1379" t="e">
        <f>IF(AP121&gt;AU121,"surplus","manque")</f>
        <v>#DIV/0!</v>
      </c>
      <c r="AX119" s="1381"/>
    </row>
    <row r="120" spans="1:50" ht="13.5" thickBot="1" x14ac:dyDescent="0.25">
      <c r="A120" s="1453" t="s">
        <v>17</v>
      </c>
      <c r="B120" s="1454"/>
      <c r="C120" s="1454"/>
      <c r="D120" s="1454"/>
      <c r="E120" s="1454"/>
      <c r="F120" s="1410">
        <f>IF('G8'!$U$21="parascolaire","0",SUMIFS('G8'!F:F,'G8'!A:A,'G8'!P$65,'G8'!B:B,'G8'!Q$62))</f>
        <v>0</v>
      </c>
      <c r="G120" s="1411"/>
      <c r="H120" s="1411"/>
      <c r="I120" s="1412"/>
      <c r="J120" s="1413">
        <f>IF('G8'!$U$21="parascolaire","0",'G8'!J$64)</f>
        <v>0</v>
      </c>
      <c r="K120" s="1414"/>
      <c r="L120" s="1414"/>
      <c r="M120" s="1415"/>
      <c r="N120" s="1416">
        <f>IF('G8'!$U$21="parascolaire","0",SUMIFS('G8'!$F:F,'G8'!$A:$A,'G8'!$P$65,'G8'!$B:$B,'G8'!V$62))</f>
        <v>0</v>
      </c>
      <c r="O120" s="1417"/>
      <c r="P120" s="1417"/>
      <c r="Q120" s="1418"/>
      <c r="R120" s="1410">
        <f>IF('G8'!$U$21="parascolaire","0",SUMIFS('G8'!$F:F,'G8'!$A:$A,'G8'!$P$65,'G8'!$B:$B,'G8'!AA$62))</f>
        <v>0</v>
      </c>
      <c r="S120" s="1411"/>
      <c r="T120" s="1411"/>
      <c r="U120" s="1412"/>
      <c r="V120" s="1440">
        <f>IF('G8'!$U$21="parascolaire","0",'G8'!I$64)</f>
        <v>0</v>
      </c>
      <c r="W120" s="1417"/>
      <c r="X120" s="1417"/>
      <c r="Y120" s="1417"/>
      <c r="Z120" s="1410">
        <f>IF('G8'!$U$21="parascolaire","0",F120+N120)</f>
        <v>0</v>
      </c>
      <c r="AA120" s="1411"/>
      <c r="AB120" s="1411"/>
      <c r="AC120" s="1412"/>
      <c r="AD120" s="1440">
        <f>IF('G8'!$U$21="parascolaire","0",'G8'!H$64)</f>
        <v>0</v>
      </c>
      <c r="AE120" s="1417"/>
      <c r="AF120" s="1417"/>
      <c r="AG120" s="1417"/>
      <c r="AH120" s="1419">
        <f>IF('G8'!$U$21="parascolaire","0",SUM(F120,N120,R120))</f>
        <v>0</v>
      </c>
      <c r="AI120" s="1420"/>
      <c r="AJ120" s="1420"/>
      <c r="AK120" s="1421"/>
      <c r="AL120" s="1422"/>
      <c r="AM120" s="1422"/>
      <c r="AN120" s="1422"/>
      <c r="AP120" s="1382"/>
      <c r="AQ120" s="1383"/>
      <c r="AR120" s="1383"/>
      <c r="AS120" s="1383"/>
      <c r="AT120" s="1384"/>
      <c r="AU120" s="1382"/>
      <c r="AV120" s="1384"/>
      <c r="AW120" s="1382"/>
      <c r="AX120" s="1384"/>
    </row>
    <row r="121" spans="1:50" ht="13.5" thickBot="1" x14ac:dyDescent="0.25">
      <c r="A121" s="1453" t="s">
        <v>18</v>
      </c>
      <c r="B121" s="1454"/>
      <c r="C121" s="1454"/>
      <c r="D121" s="1454"/>
      <c r="E121" s="1454"/>
      <c r="F121" s="1410">
        <f>IF('G8'!$U$21="parascolaire","0",SUMIFS('G8'!F:F,'G8'!A:A,'G8'!P$66,'G8'!B:B,'G8'!Q$62))</f>
        <v>0</v>
      </c>
      <c r="G121" s="1411"/>
      <c r="H121" s="1411"/>
      <c r="I121" s="1412"/>
      <c r="J121" s="1413">
        <f>IF('G8'!$U$21="parascolaire","0",'G8'!J$65)</f>
        <v>0</v>
      </c>
      <c r="K121" s="1414"/>
      <c r="L121" s="1414"/>
      <c r="M121" s="1415"/>
      <c r="N121" s="1416">
        <f>IF('G8'!$U$21="parascolaire","0",SUMIFS('G8'!$F:F,'G8'!$A:$A,'G8'!$P$66,'G8'!$B:$B,'G8'!V$62))</f>
        <v>0</v>
      </c>
      <c r="O121" s="1417"/>
      <c r="P121" s="1417"/>
      <c r="Q121" s="1418"/>
      <c r="R121" s="1410">
        <f>IF('G8'!$U$21="parascolaire","0",SUMIFS('G8'!$F:F,'G8'!$A:$A,'G8'!$P$66,'G8'!$B:$B,'G8'!AA$62))</f>
        <v>0</v>
      </c>
      <c r="S121" s="1411"/>
      <c r="T121" s="1411"/>
      <c r="U121" s="1412"/>
      <c r="V121" s="1440">
        <f>IF('G8'!$U$21="parascolaire","0",'G8'!I$65)</f>
        <v>0</v>
      </c>
      <c r="W121" s="1417"/>
      <c r="X121" s="1417"/>
      <c r="Y121" s="1417"/>
      <c r="Z121" s="1410">
        <f>IF('G8'!$U$21="parascolaire","0",F121+N121)</f>
        <v>0</v>
      </c>
      <c r="AA121" s="1411"/>
      <c r="AB121" s="1411"/>
      <c r="AC121" s="1412"/>
      <c r="AD121" s="1440">
        <f>IF('G8'!$U$21="parascolaire","0",'G8'!H$65)</f>
        <v>0</v>
      </c>
      <c r="AE121" s="1417"/>
      <c r="AF121" s="1417"/>
      <c r="AG121" s="1417"/>
      <c r="AH121" s="1419">
        <f>IF('G8'!$U$21="parascolaire","0",SUM(F121,N121,R121))</f>
        <v>0</v>
      </c>
      <c r="AI121" s="1420"/>
      <c r="AJ121" s="1420"/>
      <c r="AK121" s="1421"/>
      <c r="AL121" s="1422"/>
      <c r="AM121" s="1422"/>
      <c r="AN121" s="1422"/>
      <c r="AP121" s="1385" t="e">
        <f>SUM(R123,Z123)/'G8'!BR$15</f>
        <v>#DIV/0!</v>
      </c>
      <c r="AQ121" s="1386"/>
      <c r="AR121" s="1386"/>
      <c r="AS121" s="1386"/>
      <c r="AT121" s="1387"/>
      <c r="AU121" s="1391" t="e">
        <f>SUM(AD123,V123)/'G8'!BR$15</f>
        <v>#DIV/0!</v>
      </c>
      <c r="AV121" s="1392"/>
      <c r="AW121" s="1395" t="e">
        <f>IF(AP121&gt;AU121,(AP121-AU121),(AP121-AU121)*-1)</f>
        <v>#DIV/0!</v>
      </c>
      <c r="AX121" s="1396"/>
    </row>
    <row r="122" spans="1:50" ht="13.5" thickBot="1" x14ac:dyDescent="0.25">
      <c r="A122" s="1453" t="s">
        <v>19</v>
      </c>
      <c r="B122" s="1454"/>
      <c r="C122" s="1454"/>
      <c r="D122" s="1454"/>
      <c r="E122" s="1454"/>
      <c r="F122" s="1410">
        <f>IF('G8'!$U$21="parascolaire","0",SUMIFS('G8'!F:F,'G8'!A:A,'G8'!P$67,'G8'!B:B,'G8'!Q$62))</f>
        <v>0</v>
      </c>
      <c r="G122" s="1411"/>
      <c r="H122" s="1411"/>
      <c r="I122" s="1412"/>
      <c r="J122" s="1468">
        <f>IF('G8'!$U$21="parascolaire","0",'G8'!J$66)</f>
        <v>0</v>
      </c>
      <c r="K122" s="1469"/>
      <c r="L122" s="1469"/>
      <c r="M122" s="1470"/>
      <c r="N122" s="1416">
        <f>IF('G8'!$U$21="parascolaire","0",SUMIFS('G8'!$F:F,'G8'!$A:$A,'G8'!$P$67,'G8'!$B:$B,'G8'!V$62))</f>
        <v>0</v>
      </c>
      <c r="O122" s="1417"/>
      <c r="P122" s="1417"/>
      <c r="Q122" s="1418"/>
      <c r="R122" s="1410">
        <f>IF('G8'!$U$21="parascolaire","0",SUMIFS('G8'!$F:F,'G8'!$A:$A,'G8'!$P$67,'G8'!$B:$B,'G8'!AA$62))</f>
        <v>0</v>
      </c>
      <c r="S122" s="1411"/>
      <c r="T122" s="1411"/>
      <c r="U122" s="1412"/>
      <c r="V122" s="1440">
        <f>IF('G8'!$U$21="parascolaire","0",'G8'!I$66)</f>
        <v>0</v>
      </c>
      <c r="W122" s="1417"/>
      <c r="X122" s="1417"/>
      <c r="Y122" s="1417"/>
      <c r="Z122" s="1410">
        <f>IF('G8'!$U$21="parascolaire","0",F122+N122)</f>
        <v>0</v>
      </c>
      <c r="AA122" s="1411"/>
      <c r="AB122" s="1411"/>
      <c r="AC122" s="1412"/>
      <c r="AD122" s="1440">
        <f>IF('G8'!$U$21="parascolaire","0",'G8'!H$66)</f>
        <v>0</v>
      </c>
      <c r="AE122" s="1417"/>
      <c r="AF122" s="1417"/>
      <c r="AG122" s="1417"/>
      <c r="AH122" s="1471">
        <f>IF('G8'!$U$21="parascolaire","0",SUM(F122,N122,R122))</f>
        <v>0</v>
      </c>
      <c r="AI122" s="1472"/>
      <c r="AJ122" s="1472"/>
      <c r="AK122" s="1473"/>
      <c r="AL122" s="1422"/>
      <c r="AM122" s="1422"/>
      <c r="AN122" s="1422"/>
      <c r="AP122" s="1388"/>
      <c r="AQ122" s="1389"/>
      <c r="AR122" s="1389"/>
      <c r="AS122" s="1389"/>
      <c r="AT122" s="1390"/>
      <c r="AU122" s="1393"/>
      <c r="AV122" s="1394"/>
      <c r="AW122" s="1397"/>
      <c r="AX122" s="1398"/>
    </row>
    <row r="123" spans="1:50" ht="30.75" customHeight="1" thickBot="1" x14ac:dyDescent="0.25">
      <c r="A123" s="1455" t="s">
        <v>318</v>
      </c>
      <c r="B123" s="1456"/>
      <c r="C123" s="1456"/>
      <c r="D123" s="1456"/>
      <c r="E123" s="1456"/>
      <c r="F123" s="1457">
        <f>IF('G8'!$U$21="parascolaire","0",SUM(F118:I122))</f>
        <v>0</v>
      </c>
      <c r="G123" s="1458"/>
      <c r="H123" s="1458"/>
      <c r="I123" s="1459"/>
      <c r="J123" s="1460">
        <f>IF('G8'!$U$21="parascolaire","0",'G8'!J$67)</f>
        <v>0</v>
      </c>
      <c r="K123" s="1461"/>
      <c r="L123" s="1461"/>
      <c r="M123" s="1462"/>
      <c r="N123" s="1463">
        <f>IF('G8'!$U$21="parascolaire","0",SUM(N118:Q122))</f>
        <v>0</v>
      </c>
      <c r="O123" s="1464"/>
      <c r="P123" s="1464"/>
      <c r="Q123" s="1465"/>
      <c r="R123" s="1466">
        <f>IF('G8'!$U$21="parascolaire","0",SUM(R118:U122))</f>
        <v>0</v>
      </c>
      <c r="S123" s="1464"/>
      <c r="T123" s="1464"/>
      <c r="U123" s="1465"/>
      <c r="V123" s="1463">
        <f>IF('G8'!$U$21="parascolaire","0",SUM(V118:Y122))</f>
        <v>0</v>
      </c>
      <c r="W123" s="1464"/>
      <c r="X123" s="1464"/>
      <c r="Y123" s="1465"/>
      <c r="Z123" s="1463">
        <f>IF('G8'!$U$21="parascolaire","0",F123+N123)</f>
        <v>0</v>
      </c>
      <c r="AA123" s="1464"/>
      <c r="AB123" s="1464"/>
      <c r="AC123" s="1464"/>
      <c r="AD123" s="1467">
        <f>IF('G8'!$U$21="parascolaire","0",SUM(AD118:AG122))</f>
        <v>0</v>
      </c>
      <c r="AE123" s="1443"/>
      <c r="AF123" s="1443"/>
      <c r="AG123" s="1444"/>
      <c r="AH123" s="1442">
        <f>IF('G8'!$U$21="parascolaire","0",SUM(AH118:AK122))</f>
        <v>0</v>
      </c>
      <c r="AI123" s="1443"/>
      <c r="AJ123" s="1443"/>
      <c r="AK123" s="1444"/>
      <c r="AL123" s="1424"/>
      <c r="AM123" s="1424"/>
      <c r="AN123" s="1424"/>
      <c r="AP123" s="869"/>
      <c r="AQ123" s="869"/>
      <c r="AR123" s="869"/>
      <c r="AS123" s="869"/>
      <c r="AT123" s="869"/>
      <c r="AU123" s="869"/>
      <c r="AV123" s="869"/>
      <c r="AW123" s="869"/>
      <c r="AX123" s="869"/>
    </row>
    <row r="124" spans="1:50" ht="36" customHeight="1" thickBot="1" x14ac:dyDescent="0.25">
      <c r="A124" s="1447" t="s">
        <v>303</v>
      </c>
      <c r="B124" s="1448"/>
      <c r="C124" s="1448"/>
      <c r="D124" s="1448"/>
      <c r="E124" s="1448"/>
      <c r="F124" s="1449" t="e">
        <f>IF('G8'!$U$21="parascolaire","",(F123-J123)/'G8'!BR$15)</f>
        <v>#DIV/0!</v>
      </c>
      <c r="G124" s="1450"/>
      <c r="H124" s="1450"/>
      <c r="I124" s="1450"/>
      <c r="J124" s="1450"/>
      <c r="K124" s="1450"/>
      <c r="L124" s="1450"/>
      <c r="M124" s="1451"/>
      <c r="N124" s="1452"/>
      <c r="O124" s="1452"/>
      <c r="P124" s="1452"/>
      <c r="Q124" s="1452"/>
      <c r="R124" s="1449" t="e">
        <f>IF('G8'!$U$21="parascolaire","",IF('G8'!$U$21="parascolaire","",(R123-V123)/'G8'!BR$15))</f>
        <v>#DIV/0!</v>
      </c>
      <c r="S124" s="1450"/>
      <c r="T124" s="1450"/>
      <c r="U124" s="1450"/>
      <c r="V124" s="1450"/>
      <c r="W124" s="1450"/>
      <c r="X124" s="1450"/>
      <c r="Y124" s="1451"/>
      <c r="Z124" s="1450" t="e">
        <f>IF('G8'!$U$21="parascolaire","",(Z123-AD123)/'G8'!BR$15)</f>
        <v>#DIV/0!</v>
      </c>
      <c r="AA124" s="1450"/>
      <c r="AB124" s="1450"/>
      <c r="AC124" s="1450"/>
      <c r="AD124" s="1450"/>
      <c r="AE124" s="1450"/>
      <c r="AF124" s="1450"/>
      <c r="AG124" s="1451"/>
      <c r="AH124" s="770"/>
      <c r="AI124" s="529"/>
      <c r="AJ124" s="794"/>
      <c r="AK124" s="795"/>
      <c r="AL124" s="795"/>
      <c r="AM124" s="795"/>
      <c r="AN124" s="796"/>
    </row>
    <row r="128" spans="1:50" ht="13.5" thickBot="1" x14ac:dyDescent="0.25"/>
    <row r="129" spans="1:50" ht="15.75" customHeight="1" thickBot="1" x14ac:dyDescent="0.25">
      <c r="A129" s="1436" t="s">
        <v>230</v>
      </c>
      <c r="B129" s="1436"/>
      <c r="C129" s="1436"/>
      <c r="D129" s="1436"/>
      <c r="E129" s="1437"/>
      <c r="F129" s="1152" t="s">
        <v>147</v>
      </c>
      <c r="G129" s="1153"/>
      <c r="H129" s="1153"/>
      <c r="I129" s="1153"/>
      <c r="J129" s="1153"/>
      <c r="K129" s="1153"/>
      <c r="L129" s="1153"/>
      <c r="M129" s="1153"/>
      <c r="N129" s="1153"/>
      <c r="O129" s="1153"/>
      <c r="P129" s="1153"/>
      <c r="Q129" s="1153"/>
      <c r="R129" s="1153"/>
      <c r="S129" s="1153"/>
      <c r="T129" s="1153"/>
      <c r="U129" s="1153"/>
      <c r="V129" s="1153"/>
      <c r="W129" s="1153"/>
      <c r="X129" s="1153"/>
      <c r="Y129" s="1153"/>
      <c r="Z129" s="1153"/>
      <c r="AA129" s="1153"/>
      <c r="AB129" s="1153"/>
      <c r="AC129" s="1153"/>
      <c r="AD129" s="1153"/>
      <c r="AE129" s="1153"/>
      <c r="AF129" s="1153"/>
      <c r="AG129" s="1153"/>
      <c r="AH129" s="1153"/>
      <c r="AI129" s="1153"/>
      <c r="AJ129" s="1153"/>
      <c r="AK129" s="1154"/>
      <c r="AL129" s="818"/>
      <c r="AM129" s="818"/>
      <c r="AN129" s="818"/>
    </row>
    <row r="130" spans="1:50" ht="15.75" customHeight="1" thickBot="1" x14ac:dyDescent="0.25">
      <c r="A130" s="1436"/>
      <c r="B130" s="1436"/>
      <c r="C130" s="1436"/>
      <c r="D130" s="1436"/>
      <c r="E130" s="1437"/>
      <c r="F130" s="1425" t="s">
        <v>20</v>
      </c>
      <c r="G130" s="1426"/>
      <c r="H130" s="1426"/>
      <c r="I130" s="1426"/>
      <c r="J130" s="1426"/>
      <c r="K130" s="1426"/>
      <c r="L130" s="1426"/>
      <c r="M130" s="1427"/>
      <c r="N130" s="1428" t="s">
        <v>22</v>
      </c>
      <c r="O130" s="1429"/>
      <c r="P130" s="1429"/>
      <c r="Q130" s="1430"/>
      <c r="R130" s="1425" t="s">
        <v>26</v>
      </c>
      <c r="S130" s="1426"/>
      <c r="T130" s="1426"/>
      <c r="U130" s="1426"/>
      <c r="V130" s="1426"/>
      <c r="W130" s="1426"/>
      <c r="X130" s="1426"/>
      <c r="Y130" s="1427"/>
      <c r="Z130" s="1425" t="s">
        <v>102</v>
      </c>
      <c r="AA130" s="1426"/>
      <c r="AB130" s="1426"/>
      <c r="AC130" s="1426"/>
      <c r="AD130" s="1426"/>
      <c r="AE130" s="1426"/>
      <c r="AF130" s="1426"/>
      <c r="AG130" s="1427"/>
      <c r="AH130" s="1431"/>
      <c r="AI130" s="1432"/>
      <c r="AJ130" s="1432"/>
      <c r="AK130" s="1433"/>
      <c r="AL130" s="1434"/>
      <c r="AM130" s="1434"/>
      <c r="AN130" s="1434"/>
    </row>
    <row r="131" spans="1:50" ht="13.5" customHeight="1" thickBot="1" x14ac:dyDescent="0.25">
      <c r="A131" s="1438"/>
      <c r="B131" s="1438"/>
      <c r="C131" s="1438"/>
      <c r="D131" s="1438"/>
      <c r="E131" s="1439"/>
      <c r="F131" s="1425" t="s">
        <v>342</v>
      </c>
      <c r="G131" s="1426"/>
      <c r="H131" s="1426"/>
      <c r="I131" s="1441"/>
      <c r="J131" s="1442" t="s">
        <v>280</v>
      </c>
      <c r="K131" s="1443"/>
      <c r="L131" s="1443"/>
      <c r="M131" s="1444"/>
      <c r="N131" s="1445" t="s">
        <v>342</v>
      </c>
      <c r="O131" s="1194"/>
      <c r="P131" s="1194"/>
      <c r="Q131" s="1195"/>
      <c r="R131" s="1445" t="s">
        <v>342</v>
      </c>
      <c r="S131" s="1194"/>
      <c r="T131" s="1194"/>
      <c r="U131" s="1194"/>
      <c r="V131" s="1445" t="s">
        <v>281</v>
      </c>
      <c r="W131" s="1194"/>
      <c r="X131" s="1194"/>
      <c r="Y131" s="1195"/>
      <c r="Z131" s="1425" t="s">
        <v>342</v>
      </c>
      <c r="AA131" s="1426"/>
      <c r="AB131" s="1426"/>
      <c r="AC131" s="1441"/>
      <c r="AD131" s="1426" t="s">
        <v>280</v>
      </c>
      <c r="AE131" s="1426"/>
      <c r="AF131" s="1426"/>
      <c r="AG131" s="1441"/>
      <c r="AH131" s="1445" t="s">
        <v>31</v>
      </c>
      <c r="AI131" s="1194"/>
      <c r="AJ131" s="1194"/>
      <c r="AK131" s="1446"/>
      <c r="AL131" s="1423"/>
      <c r="AM131" s="1423"/>
      <c r="AN131" s="1423"/>
    </row>
    <row r="132" spans="1:50" ht="13.5" customHeight="1" thickBot="1" x14ac:dyDescent="0.25">
      <c r="A132" s="1453" t="s">
        <v>0</v>
      </c>
      <c r="B132" s="1454"/>
      <c r="C132" s="1454"/>
      <c r="D132" s="1454"/>
      <c r="E132" s="1474"/>
      <c r="F132" s="1410">
        <f>IF('G9'!$U$21="parascolaire","0",SUMIFS('G9'!F:F,'G9'!A:A,'G9'!P$63,'G9'!B:B,'G9'!Q$62))</f>
        <v>0</v>
      </c>
      <c r="G132" s="1411"/>
      <c r="H132" s="1411"/>
      <c r="I132" s="1412"/>
      <c r="J132" s="1475">
        <f>IF('G9'!$U$21="parascolaire","0",'G9'!J$62)</f>
        <v>0</v>
      </c>
      <c r="K132" s="1476"/>
      <c r="L132" s="1476"/>
      <c r="M132" s="1477"/>
      <c r="N132" s="1416">
        <f>IF('G9'!$U$21="parascolaire","0",SUMIFS('G9'!$F:F,'G9'!$A:$A,'G9'!$P$63,'G9'!$B:$B,'G9'!V$62))</f>
        <v>0</v>
      </c>
      <c r="O132" s="1417"/>
      <c r="P132" s="1417"/>
      <c r="Q132" s="1418"/>
      <c r="R132" s="1410">
        <f>IF('G9'!$U$21="parascolaire","0",SUMIFS('G9'!$F:F,'G9'!$A:$A,'G9'!$P$63,'G9'!$B:$B,'G9'!AA$62))</f>
        <v>0</v>
      </c>
      <c r="S132" s="1411"/>
      <c r="T132" s="1411"/>
      <c r="U132" s="1412"/>
      <c r="V132" s="1440">
        <f>IF('G9'!$U$21="parascolaire","0",'G9'!I$62)</f>
        <v>0</v>
      </c>
      <c r="W132" s="1417"/>
      <c r="X132" s="1417"/>
      <c r="Y132" s="1417"/>
      <c r="Z132" s="1410">
        <f>IF('G9'!$U$21="parascolaire","0",F132+N132)</f>
        <v>0</v>
      </c>
      <c r="AA132" s="1411"/>
      <c r="AB132" s="1411"/>
      <c r="AC132" s="1412"/>
      <c r="AD132" s="1440">
        <f>IF('G9'!$U$21="parascolaire","0",'G9'!H$62)</f>
        <v>0</v>
      </c>
      <c r="AE132" s="1417"/>
      <c r="AF132" s="1417"/>
      <c r="AG132" s="1417"/>
      <c r="AH132" s="1416">
        <f>IF('G9'!$U$21="parascolaire","0",SUM(F132,N132,R132))</f>
        <v>0</v>
      </c>
      <c r="AI132" s="1417"/>
      <c r="AJ132" s="1417"/>
      <c r="AK132" s="1435"/>
      <c r="AL132" s="1422"/>
      <c r="AM132" s="1422"/>
      <c r="AN132" s="1422"/>
      <c r="AO132" s="824"/>
    </row>
    <row r="133" spans="1:50" ht="13.5" customHeight="1" thickBot="1" x14ac:dyDescent="0.25">
      <c r="A133" s="1453" t="s">
        <v>16</v>
      </c>
      <c r="B133" s="1454"/>
      <c r="C133" s="1454"/>
      <c r="D133" s="1454"/>
      <c r="E133" s="1454"/>
      <c r="F133" s="1410">
        <f>IF('G9'!$U$21="parascolaire","0",SUMIFS('G9'!F:F,'G9'!A:A,'G9'!P$64,'G9'!B:B,'G9'!Q$62))</f>
        <v>0</v>
      </c>
      <c r="G133" s="1411"/>
      <c r="H133" s="1411"/>
      <c r="I133" s="1412"/>
      <c r="J133" s="1413">
        <f>IF('G9'!$U$21="parascolaire","0",'G9'!J$63)</f>
        <v>0</v>
      </c>
      <c r="K133" s="1414"/>
      <c r="L133" s="1414"/>
      <c r="M133" s="1415"/>
      <c r="N133" s="1416">
        <f>IF('G9'!$U$21="parascolaire","0",SUMIFS('G9'!$F:F,'G9'!$A:$A,'G9'!$P$64,'G9'!$B:$B,'G9'!V$62))</f>
        <v>0</v>
      </c>
      <c r="O133" s="1417"/>
      <c r="P133" s="1417"/>
      <c r="Q133" s="1418"/>
      <c r="R133" s="1410">
        <f>IF('G9'!$U$21="parascolaire","0",SUMIFS('G9'!$F:F,'G9'!$A:$A,'G9'!$P$64,'G9'!$B:$B,'G9'!AA$62))</f>
        <v>0</v>
      </c>
      <c r="S133" s="1411"/>
      <c r="T133" s="1411"/>
      <c r="U133" s="1412"/>
      <c r="V133" s="1440">
        <f>IF('G9'!$U$21="parascolaire","0",'G9'!I$63)</f>
        <v>0</v>
      </c>
      <c r="W133" s="1417"/>
      <c r="X133" s="1417"/>
      <c r="Y133" s="1417"/>
      <c r="Z133" s="1410">
        <f>IF('G9'!$U$21="parascolaire","0",F133+N133)</f>
        <v>0</v>
      </c>
      <c r="AA133" s="1411"/>
      <c r="AB133" s="1411"/>
      <c r="AC133" s="1412"/>
      <c r="AD133" s="1440">
        <f>IF('G9'!$U$21="parascolaire","0",'G9'!H$63)</f>
        <v>0</v>
      </c>
      <c r="AE133" s="1417"/>
      <c r="AF133" s="1417"/>
      <c r="AG133" s="1417"/>
      <c r="AH133" s="1419">
        <f>IF('G9'!$U$21="parascolaire","0",SUM(F133,N133,R133))</f>
        <v>0</v>
      </c>
      <c r="AI133" s="1420"/>
      <c r="AJ133" s="1420"/>
      <c r="AK133" s="1421"/>
      <c r="AL133" s="1422"/>
      <c r="AM133" s="1422"/>
      <c r="AN133" s="1422"/>
      <c r="AO133" s="824"/>
      <c r="AP133" s="1379" t="s">
        <v>340</v>
      </c>
      <c r="AQ133" s="1380"/>
      <c r="AR133" s="1380"/>
      <c r="AS133" s="1380"/>
      <c r="AT133" s="1381"/>
      <c r="AU133" s="1379" t="s">
        <v>341</v>
      </c>
      <c r="AV133" s="1381"/>
      <c r="AW133" s="1379" t="e">
        <f>IF(AP135&gt;AU135,"surplus","manque")</f>
        <v>#DIV/0!</v>
      </c>
      <c r="AX133" s="1381"/>
    </row>
    <row r="134" spans="1:50" ht="13.5" thickBot="1" x14ac:dyDescent="0.25">
      <c r="A134" s="1453" t="s">
        <v>17</v>
      </c>
      <c r="B134" s="1454"/>
      <c r="C134" s="1454"/>
      <c r="D134" s="1454"/>
      <c r="E134" s="1454"/>
      <c r="F134" s="1410">
        <f>IF('G9'!$U$21="parascolaire","0",SUMIFS('G9'!F:F,'G9'!A:A,'G9'!P$65,'G9'!B:B,'G9'!Q$62))</f>
        <v>0</v>
      </c>
      <c r="G134" s="1411"/>
      <c r="H134" s="1411"/>
      <c r="I134" s="1412"/>
      <c r="J134" s="1413">
        <f>IF('G9'!$U$21="parascolaire","0",'G9'!J$64)</f>
        <v>0</v>
      </c>
      <c r="K134" s="1414"/>
      <c r="L134" s="1414"/>
      <c r="M134" s="1415"/>
      <c r="N134" s="1416">
        <f>IF('G9'!$U$21="parascolaire","0",SUMIFS('G9'!$F:F,'G9'!$A:$A,'G9'!$P$65,'G9'!$B:$B,'G9'!V$62))</f>
        <v>0</v>
      </c>
      <c r="O134" s="1417"/>
      <c r="P134" s="1417"/>
      <c r="Q134" s="1418"/>
      <c r="R134" s="1410">
        <f>IF('G9'!$U$21="parascolaire","0",SUMIFS('G9'!$F:F,'G9'!$A:$A,'G9'!$P$65,'G9'!$B:$B,'G9'!AA$62))</f>
        <v>0</v>
      </c>
      <c r="S134" s="1411"/>
      <c r="T134" s="1411"/>
      <c r="U134" s="1412"/>
      <c r="V134" s="1440">
        <f>IF('G9'!$U$21="parascolaire","0",'G9'!I$64)</f>
        <v>0</v>
      </c>
      <c r="W134" s="1417"/>
      <c r="X134" s="1417"/>
      <c r="Y134" s="1417"/>
      <c r="Z134" s="1410">
        <f>IF('G9'!$U$21="parascolaire","0",F134+N134)</f>
        <v>0</v>
      </c>
      <c r="AA134" s="1411"/>
      <c r="AB134" s="1411"/>
      <c r="AC134" s="1412"/>
      <c r="AD134" s="1440">
        <f>IF('G9'!$U$21="parascolaire","0",'G9'!H$64)</f>
        <v>0</v>
      </c>
      <c r="AE134" s="1417"/>
      <c r="AF134" s="1417"/>
      <c r="AG134" s="1417"/>
      <c r="AH134" s="1419">
        <f>IF('G9'!$U$21="parascolaire","0",SUM(F134,N134,R134))</f>
        <v>0</v>
      </c>
      <c r="AI134" s="1420"/>
      <c r="AJ134" s="1420"/>
      <c r="AK134" s="1421"/>
      <c r="AL134" s="1422"/>
      <c r="AM134" s="1422"/>
      <c r="AN134" s="1422"/>
      <c r="AP134" s="1382"/>
      <c r="AQ134" s="1383"/>
      <c r="AR134" s="1383"/>
      <c r="AS134" s="1383"/>
      <c r="AT134" s="1384"/>
      <c r="AU134" s="1382"/>
      <c r="AV134" s="1384"/>
      <c r="AW134" s="1382"/>
      <c r="AX134" s="1384"/>
    </row>
    <row r="135" spans="1:50" ht="13.5" thickBot="1" x14ac:dyDescent="0.25">
      <c r="A135" s="1453" t="s">
        <v>18</v>
      </c>
      <c r="B135" s="1454"/>
      <c r="C135" s="1454"/>
      <c r="D135" s="1454"/>
      <c r="E135" s="1454"/>
      <c r="F135" s="1410">
        <f>IF('G9'!$U$21="parascolaire","0",SUMIFS('G9'!F:F,'G9'!A:A,'G9'!P$66,'G9'!B:B,'G9'!Q$62))</f>
        <v>0</v>
      </c>
      <c r="G135" s="1411"/>
      <c r="H135" s="1411"/>
      <c r="I135" s="1412"/>
      <c r="J135" s="1413">
        <f>IF('G9'!$U$21="parascolaire","0",'G9'!J$65)</f>
        <v>0</v>
      </c>
      <c r="K135" s="1414"/>
      <c r="L135" s="1414"/>
      <c r="M135" s="1415"/>
      <c r="N135" s="1416">
        <f>IF('G9'!$U$21="parascolaire","0",SUMIFS('G9'!$F:F,'G9'!$A:$A,'G9'!$P$66,'G9'!$B:$B,'G9'!V$62))</f>
        <v>0</v>
      </c>
      <c r="O135" s="1417"/>
      <c r="P135" s="1417"/>
      <c r="Q135" s="1418"/>
      <c r="R135" s="1410">
        <f>IF('G9'!$U$21="parascolaire","0",SUMIFS('G9'!$F:F,'G9'!$A:$A,'G9'!$P$66,'G9'!$B:$B,'G9'!AA$62))</f>
        <v>0</v>
      </c>
      <c r="S135" s="1411"/>
      <c r="T135" s="1411"/>
      <c r="U135" s="1412"/>
      <c r="V135" s="1440">
        <f>IF('G9'!$U$21="parascolaire","0",'G9'!I$65)</f>
        <v>0</v>
      </c>
      <c r="W135" s="1417"/>
      <c r="X135" s="1417"/>
      <c r="Y135" s="1417"/>
      <c r="Z135" s="1410">
        <f>IF('G9'!$U$21="parascolaire","0",F135+N135)</f>
        <v>0</v>
      </c>
      <c r="AA135" s="1411"/>
      <c r="AB135" s="1411"/>
      <c r="AC135" s="1412"/>
      <c r="AD135" s="1440">
        <f>IF('G9'!$U$21="parascolaire","0",'G9'!H$65)</f>
        <v>0</v>
      </c>
      <c r="AE135" s="1417"/>
      <c r="AF135" s="1417"/>
      <c r="AG135" s="1417"/>
      <c r="AH135" s="1419">
        <f>IF('G9'!$U$21="parascolaire","0",SUM(F135,N135,R135))</f>
        <v>0</v>
      </c>
      <c r="AI135" s="1420"/>
      <c r="AJ135" s="1420"/>
      <c r="AK135" s="1421"/>
      <c r="AL135" s="1422"/>
      <c r="AM135" s="1422"/>
      <c r="AN135" s="1422"/>
      <c r="AP135" s="1385" t="e">
        <f>SUM(R137,Z137)/'G9'!BR$15</f>
        <v>#DIV/0!</v>
      </c>
      <c r="AQ135" s="1386"/>
      <c r="AR135" s="1386"/>
      <c r="AS135" s="1386"/>
      <c r="AT135" s="1387"/>
      <c r="AU135" s="1391" t="e">
        <f>SUM(AD137,V137)/'G9'!BR$15</f>
        <v>#DIV/0!</v>
      </c>
      <c r="AV135" s="1392"/>
      <c r="AW135" s="1395" t="e">
        <f>IF(AP135&gt;AU135,(AP135-AU135),(AP135-AU135)*-1)</f>
        <v>#DIV/0!</v>
      </c>
      <c r="AX135" s="1396"/>
    </row>
    <row r="136" spans="1:50" ht="13.5" thickBot="1" x14ac:dyDescent="0.25">
      <c r="A136" s="1453" t="s">
        <v>19</v>
      </c>
      <c r="B136" s="1454"/>
      <c r="C136" s="1454"/>
      <c r="D136" s="1454"/>
      <c r="E136" s="1454"/>
      <c r="F136" s="1410">
        <f>IF('G9'!$U$21="parascolaire","0",SUMIFS('G9'!F:F,'G9'!A:A,'G9'!P$67,'G9'!B:B,'G9'!Q$62))</f>
        <v>0</v>
      </c>
      <c r="G136" s="1411"/>
      <c r="H136" s="1411"/>
      <c r="I136" s="1412"/>
      <c r="J136" s="1468">
        <f>IF('G9'!$U$21="parascolaire","0",'G9'!J$66)</f>
        <v>0</v>
      </c>
      <c r="K136" s="1469"/>
      <c r="L136" s="1469"/>
      <c r="M136" s="1470"/>
      <c r="N136" s="1416">
        <f>IF('G9'!$U$21="parascolaire","0",SUMIFS('G9'!$F:F,'G9'!$A:$A,'G9'!$P$67,'G9'!$B:$B,'G9'!V$62))</f>
        <v>0</v>
      </c>
      <c r="O136" s="1417"/>
      <c r="P136" s="1417"/>
      <c r="Q136" s="1418"/>
      <c r="R136" s="1410">
        <f>IF('G9'!$U$21="parascolaire","0",SUMIFS('G9'!$F:F,'G9'!$A:$A,'G9'!$P$67,'G9'!$B:$B,'G9'!AA$62))</f>
        <v>0</v>
      </c>
      <c r="S136" s="1411"/>
      <c r="T136" s="1411"/>
      <c r="U136" s="1412"/>
      <c r="V136" s="1440">
        <f>IF('G9'!$U$21="parascolaire","0",'G9'!I$66)</f>
        <v>0</v>
      </c>
      <c r="W136" s="1417"/>
      <c r="X136" s="1417"/>
      <c r="Y136" s="1417"/>
      <c r="Z136" s="1410">
        <f>IF('G9'!$U$21="parascolaire","0",F136+N136)</f>
        <v>0</v>
      </c>
      <c r="AA136" s="1411"/>
      <c r="AB136" s="1411"/>
      <c r="AC136" s="1412"/>
      <c r="AD136" s="1440">
        <f>IF('G9'!$U$21="parascolaire","0",'G9'!H$66)</f>
        <v>0</v>
      </c>
      <c r="AE136" s="1417"/>
      <c r="AF136" s="1417"/>
      <c r="AG136" s="1417"/>
      <c r="AH136" s="1471">
        <f>IF('G9'!$U$21="parascolaire","0",SUM(F136,N136,R136))</f>
        <v>0</v>
      </c>
      <c r="AI136" s="1472"/>
      <c r="AJ136" s="1472"/>
      <c r="AK136" s="1473"/>
      <c r="AL136" s="1422"/>
      <c r="AM136" s="1422"/>
      <c r="AN136" s="1422"/>
      <c r="AP136" s="1388"/>
      <c r="AQ136" s="1389"/>
      <c r="AR136" s="1389"/>
      <c r="AS136" s="1389"/>
      <c r="AT136" s="1390"/>
      <c r="AU136" s="1393"/>
      <c r="AV136" s="1394"/>
      <c r="AW136" s="1397"/>
      <c r="AX136" s="1398"/>
    </row>
    <row r="137" spans="1:50" ht="30" customHeight="1" thickBot="1" x14ac:dyDescent="0.25">
      <c r="A137" s="1455" t="s">
        <v>318</v>
      </c>
      <c r="B137" s="1456"/>
      <c r="C137" s="1456"/>
      <c r="D137" s="1456"/>
      <c r="E137" s="1456"/>
      <c r="F137" s="1457">
        <f>IF('G9'!$U$21="parascolaire","0",SUM(F132:I136))</f>
        <v>0</v>
      </c>
      <c r="G137" s="1458"/>
      <c r="H137" s="1458"/>
      <c r="I137" s="1459"/>
      <c r="J137" s="1460">
        <f>IF('G9'!$U$21="parascolaire","0",'G9'!J$67)</f>
        <v>0</v>
      </c>
      <c r="K137" s="1461"/>
      <c r="L137" s="1461"/>
      <c r="M137" s="1462"/>
      <c r="N137" s="1463">
        <f>IF('G9'!$U$21="parascolaire","0",SUM(N132:Q136))</f>
        <v>0</v>
      </c>
      <c r="O137" s="1464"/>
      <c r="P137" s="1464"/>
      <c r="Q137" s="1465"/>
      <c r="R137" s="1466">
        <f>IF('G9'!$U$21="parascolaire","0",SUM(R132:U136))</f>
        <v>0</v>
      </c>
      <c r="S137" s="1464"/>
      <c r="T137" s="1464"/>
      <c r="U137" s="1465"/>
      <c r="V137" s="1463">
        <f>IF('G9'!$U$21="parascolaire","0",SUM(V132:Y136))</f>
        <v>0</v>
      </c>
      <c r="W137" s="1464"/>
      <c r="X137" s="1464"/>
      <c r="Y137" s="1465"/>
      <c r="Z137" s="1463">
        <f>IF('G9'!$U$21="parascolaire","0",F137+N137)</f>
        <v>0</v>
      </c>
      <c r="AA137" s="1464"/>
      <c r="AB137" s="1464"/>
      <c r="AC137" s="1464"/>
      <c r="AD137" s="1467">
        <f>IF('G9'!$U$21="parascolaire","0",SUM(AD132:AG136))</f>
        <v>0</v>
      </c>
      <c r="AE137" s="1443"/>
      <c r="AF137" s="1443"/>
      <c r="AG137" s="1444"/>
      <c r="AH137" s="1442">
        <f>IF('G9'!$U$21="parascolaire","0",SUM(AH132:AK136))</f>
        <v>0</v>
      </c>
      <c r="AI137" s="1443"/>
      <c r="AJ137" s="1443"/>
      <c r="AK137" s="1444"/>
      <c r="AL137" s="1424"/>
      <c r="AM137" s="1424"/>
      <c r="AN137" s="1424"/>
      <c r="AP137" s="869"/>
      <c r="AQ137" s="869"/>
      <c r="AR137" s="869"/>
      <c r="AS137" s="869"/>
      <c r="AT137" s="869"/>
      <c r="AU137" s="869"/>
      <c r="AV137" s="869"/>
      <c r="AW137" s="869"/>
      <c r="AX137" s="869"/>
    </row>
    <row r="138" spans="1:50" ht="35.25" customHeight="1" thickBot="1" x14ac:dyDescent="0.25">
      <c r="A138" s="1447" t="s">
        <v>303</v>
      </c>
      <c r="B138" s="1448"/>
      <c r="C138" s="1448"/>
      <c r="D138" s="1448"/>
      <c r="E138" s="1448"/>
      <c r="F138" s="1449" t="e">
        <f>IF('G9'!$U$21="parascolaire","",(F137-J137)/'G9'!BR$15)</f>
        <v>#DIV/0!</v>
      </c>
      <c r="G138" s="1450"/>
      <c r="H138" s="1450"/>
      <c r="I138" s="1450"/>
      <c r="J138" s="1450"/>
      <c r="K138" s="1450"/>
      <c r="L138" s="1450"/>
      <c r="M138" s="1451"/>
      <c r="N138" s="1452"/>
      <c r="O138" s="1452"/>
      <c r="P138" s="1452"/>
      <c r="Q138" s="1452"/>
      <c r="R138" s="1449" t="e">
        <f>IF('G9'!$U$21="parascolaire","",IF('G9'!$U$21="parascolaire","",(R137-V137)/'G9'!BR$15))</f>
        <v>#DIV/0!</v>
      </c>
      <c r="S138" s="1450"/>
      <c r="T138" s="1450"/>
      <c r="U138" s="1450"/>
      <c r="V138" s="1450"/>
      <c r="W138" s="1450"/>
      <c r="X138" s="1450"/>
      <c r="Y138" s="1451"/>
      <c r="Z138" s="1450" t="e">
        <f>IF('G9'!$U$21="parascolaire","",(Z137-AD137)/'G9'!BR$15)</f>
        <v>#DIV/0!</v>
      </c>
      <c r="AA138" s="1450"/>
      <c r="AB138" s="1450"/>
      <c r="AC138" s="1450"/>
      <c r="AD138" s="1450"/>
      <c r="AE138" s="1450"/>
      <c r="AF138" s="1450"/>
      <c r="AG138" s="1451"/>
      <c r="AH138" s="770"/>
      <c r="AI138" s="529"/>
      <c r="AJ138" s="794"/>
      <c r="AK138" s="795"/>
      <c r="AL138" s="795"/>
      <c r="AM138" s="795"/>
      <c r="AN138" s="796"/>
    </row>
    <row r="142" spans="1:50" ht="13.5" thickBot="1" x14ac:dyDescent="0.25"/>
    <row r="143" spans="1:50" ht="15.75" customHeight="1" thickBot="1" x14ac:dyDescent="0.25">
      <c r="A143" s="1436" t="s">
        <v>231</v>
      </c>
      <c r="B143" s="1436"/>
      <c r="C143" s="1436"/>
      <c r="D143" s="1436"/>
      <c r="E143" s="1437"/>
      <c r="F143" s="1152" t="s">
        <v>147</v>
      </c>
      <c r="G143" s="1153"/>
      <c r="H143" s="1153"/>
      <c r="I143" s="1153"/>
      <c r="J143" s="1153"/>
      <c r="K143" s="1153"/>
      <c r="L143" s="1153"/>
      <c r="M143" s="1153"/>
      <c r="N143" s="1153"/>
      <c r="O143" s="1153"/>
      <c r="P143" s="1153"/>
      <c r="Q143" s="1153"/>
      <c r="R143" s="1153"/>
      <c r="S143" s="1153"/>
      <c r="T143" s="1153"/>
      <c r="U143" s="1153"/>
      <c r="V143" s="1153"/>
      <c r="W143" s="1153"/>
      <c r="X143" s="1153"/>
      <c r="Y143" s="1153"/>
      <c r="Z143" s="1153"/>
      <c r="AA143" s="1153"/>
      <c r="AB143" s="1153"/>
      <c r="AC143" s="1153"/>
      <c r="AD143" s="1153"/>
      <c r="AE143" s="1153"/>
      <c r="AF143" s="1153"/>
      <c r="AG143" s="1153"/>
      <c r="AH143" s="1153"/>
      <c r="AI143" s="1153"/>
      <c r="AJ143" s="1153"/>
      <c r="AK143" s="1154"/>
      <c r="AL143" s="818"/>
      <c r="AM143" s="818"/>
      <c r="AN143" s="818"/>
    </row>
    <row r="144" spans="1:50" ht="15.75" customHeight="1" thickBot="1" x14ac:dyDescent="0.25">
      <c r="A144" s="1436"/>
      <c r="B144" s="1436"/>
      <c r="C144" s="1436"/>
      <c r="D144" s="1436"/>
      <c r="E144" s="1437"/>
      <c r="F144" s="1425" t="s">
        <v>20</v>
      </c>
      <c r="G144" s="1426"/>
      <c r="H144" s="1426"/>
      <c r="I144" s="1426"/>
      <c r="J144" s="1426"/>
      <c r="K144" s="1426"/>
      <c r="L144" s="1426"/>
      <c r="M144" s="1427"/>
      <c r="N144" s="1428" t="s">
        <v>22</v>
      </c>
      <c r="O144" s="1429"/>
      <c r="P144" s="1429"/>
      <c r="Q144" s="1430"/>
      <c r="R144" s="1425" t="s">
        <v>26</v>
      </c>
      <c r="S144" s="1426"/>
      <c r="T144" s="1426"/>
      <c r="U144" s="1426"/>
      <c r="V144" s="1426"/>
      <c r="W144" s="1426"/>
      <c r="X144" s="1426"/>
      <c r="Y144" s="1427"/>
      <c r="Z144" s="1425" t="s">
        <v>102</v>
      </c>
      <c r="AA144" s="1426"/>
      <c r="AB144" s="1426"/>
      <c r="AC144" s="1426"/>
      <c r="AD144" s="1426"/>
      <c r="AE144" s="1426"/>
      <c r="AF144" s="1426"/>
      <c r="AG144" s="1427"/>
      <c r="AH144" s="1431"/>
      <c r="AI144" s="1432"/>
      <c r="AJ144" s="1432"/>
      <c r="AK144" s="1433"/>
      <c r="AL144" s="1434"/>
      <c r="AM144" s="1434"/>
      <c r="AN144" s="1434"/>
    </row>
    <row r="145" spans="1:50" ht="13.5" customHeight="1" thickBot="1" x14ac:dyDescent="0.25">
      <c r="A145" s="1438"/>
      <c r="B145" s="1438"/>
      <c r="C145" s="1438"/>
      <c r="D145" s="1438"/>
      <c r="E145" s="1439"/>
      <c r="F145" s="1425" t="s">
        <v>342</v>
      </c>
      <c r="G145" s="1426"/>
      <c r="H145" s="1426"/>
      <c r="I145" s="1441"/>
      <c r="J145" s="1442" t="s">
        <v>280</v>
      </c>
      <c r="K145" s="1443"/>
      <c r="L145" s="1443"/>
      <c r="M145" s="1444"/>
      <c r="N145" s="1445" t="s">
        <v>342</v>
      </c>
      <c r="O145" s="1194"/>
      <c r="P145" s="1194"/>
      <c r="Q145" s="1195"/>
      <c r="R145" s="1445" t="s">
        <v>342</v>
      </c>
      <c r="S145" s="1194"/>
      <c r="T145" s="1194"/>
      <c r="U145" s="1194"/>
      <c r="V145" s="1445" t="s">
        <v>281</v>
      </c>
      <c r="W145" s="1194"/>
      <c r="X145" s="1194"/>
      <c r="Y145" s="1195"/>
      <c r="Z145" s="1425" t="s">
        <v>342</v>
      </c>
      <c r="AA145" s="1426"/>
      <c r="AB145" s="1426"/>
      <c r="AC145" s="1441"/>
      <c r="AD145" s="1426" t="s">
        <v>280</v>
      </c>
      <c r="AE145" s="1426"/>
      <c r="AF145" s="1426"/>
      <c r="AG145" s="1441"/>
      <c r="AH145" s="1445" t="s">
        <v>31</v>
      </c>
      <c r="AI145" s="1194"/>
      <c r="AJ145" s="1194"/>
      <c r="AK145" s="1446"/>
      <c r="AL145" s="1423"/>
      <c r="AM145" s="1423"/>
      <c r="AN145" s="1423"/>
    </row>
    <row r="146" spans="1:50" ht="13.5" customHeight="1" thickBot="1" x14ac:dyDescent="0.25">
      <c r="A146" s="1453" t="s">
        <v>0</v>
      </c>
      <c r="B146" s="1454"/>
      <c r="C146" s="1454"/>
      <c r="D146" s="1454"/>
      <c r="E146" s="1474"/>
      <c r="F146" s="1410">
        <f>IF('G10'!$U$21="parascolaire","0",SUMIFS('G10'!F:F,'G10'!A:A,'G10'!P$63,'G10'!B:B,'G10'!Q$62))</f>
        <v>0</v>
      </c>
      <c r="G146" s="1411"/>
      <c r="H146" s="1411"/>
      <c r="I146" s="1412"/>
      <c r="J146" s="1475">
        <f>IF('G10'!$U$21="parascolaire","0",'G10'!J$62)</f>
        <v>0</v>
      </c>
      <c r="K146" s="1476"/>
      <c r="L146" s="1476"/>
      <c r="M146" s="1477"/>
      <c r="N146" s="1416">
        <f>IF('G10'!$U$21="parascolaire","0",SUMIFS('G10'!$F:F,'G10'!$A:$A,'G10'!$P$63,'G10'!$B:$B,'G10'!V$62))</f>
        <v>0</v>
      </c>
      <c r="O146" s="1417"/>
      <c r="P146" s="1417"/>
      <c r="Q146" s="1418"/>
      <c r="R146" s="1410">
        <f>IF('G10'!$U$21="parascolaire","0",SUMIFS('G10'!$F:F,'G10'!$A:$A,'G10'!$P$63,'G10'!$B:$B,'G10'!AA$62))</f>
        <v>0</v>
      </c>
      <c r="S146" s="1411"/>
      <c r="T146" s="1411"/>
      <c r="U146" s="1412"/>
      <c r="V146" s="1440">
        <f>IF('G10'!$U$21="parascolaire","0",'G10'!I$62)</f>
        <v>0</v>
      </c>
      <c r="W146" s="1417"/>
      <c r="X146" s="1417"/>
      <c r="Y146" s="1417"/>
      <c r="Z146" s="1410">
        <f>IF('G10'!$U$21="parascolaire","0",F146+N146)</f>
        <v>0</v>
      </c>
      <c r="AA146" s="1411"/>
      <c r="AB146" s="1411"/>
      <c r="AC146" s="1412"/>
      <c r="AD146" s="1440">
        <f>IF('G10'!$U$21="parascolaire","0",'G10'!H$62)</f>
        <v>0</v>
      </c>
      <c r="AE146" s="1417"/>
      <c r="AF146" s="1417"/>
      <c r="AG146" s="1417"/>
      <c r="AH146" s="1416">
        <f>IF('G10'!$U$21="parascolaire","0",SUM(F146,N146,R146))</f>
        <v>0</v>
      </c>
      <c r="AI146" s="1417"/>
      <c r="AJ146" s="1417"/>
      <c r="AK146" s="1435"/>
      <c r="AL146" s="1422"/>
      <c r="AM146" s="1422"/>
      <c r="AN146" s="1422"/>
      <c r="AO146" s="824"/>
    </row>
    <row r="147" spans="1:50" ht="13.5" customHeight="1" thickBot="1" x14ac:dyDescent="0.25">
      <c r="A147" s="1453" t="s">
        <v>16</v>
      </c>
      <c r="B147" s="1454"/>
      <c r="C147" s="1454"/>
      <c r="D147" s="1454"/>
      <c r="E147" s="1454"/>
      <c r="F147" s="1410">
        <f>IF('G10'!$U$21="parascolaire","0",SUMIFS('G10'!F:F,'G10'!A:A,'G10'!P$64,'G10'!B:B,'G10'!Q$62))</f>
        <v>0</v>
      </c>
      <c r="G147" s="1411"/>
      <c r="H147" s="1411"/>
      <c r="I147" s="1412"/>
      <c r="J147" s="1413">
        <f>IF('G10'!$U$21="parascolaire","0",'G10'!J$63)</f>
        <v>0</v>
      </c>
      <c r="K147" s="1414"/>
      <c r="L147" s="1414"/>
      <c r="M147" s="1415"/>
      <c r="N147" s="1416">
        <f>IF('G10'!$U$21="parascolaire","0",SUMIFS('G10'!$F:F,'G10'!$A:$A,'G10'!$P$64,'G10'!$B:$B,'G10'!V$62))</f>
        <v>0</v>
      </c>
      <c r="O147" s="1417"/>
      <c r="P147" s="1417"/>
      <c r="Q147" s="1418"/>
      <c r="R147" s="1410">
        <f>IF('G10'!$U$21="parascolaire","0",SUMIFS('G10'!$F:F,'G10'!$A:$A,'G10'!$P$64,'G10'!$B:$B,'G10'!AA$62))</f>
        <v>0</v>
      </c>
      <c r="S147" s="1411"/>
      <c r="T147" s="1411"/>
      <c r="U147" s="1412"/>
      <c r="V147" s="1440">
        <f>IF('G10'!$U$21="parascolaire","0",'G10'!I$63)</f>
        <v>0</v>
      </c>
      <c r="W147" s="1417"/>
      <c r="X147" s="1417"/>
      <c r="Y147" s="1417"/>
      <c r="Z147" s="1410">
        <f>IF('G10'!$U$21="parascolaire","0",F147+N147)</f>
        <v>0</v>
      </c>
      <c r="AA147" s="1411"/>
      <c r="AB147" s="1411"/>
      <c r="AC147" s="1412"/>
      <c r="AD147" s="1440">
        <f>IF('G10'!$U$21="parascolaire","0",'G10'!H$63)</f>
        <v>0</v>
      </c>
      <c r="AE147" s="1417"/>
      <c r="AF147" s="1417"/>
      <c r="AG147" s="1417"/>
      <c r="AH147" s="1419">
        <f>IF('G10'!$U$21="parascolaire","0",SUM(F147,N147,R147))</f>
        <v>0</v>
      </c>
      <c r="AI147" s="1420"/>
      <c r="AJ147" s="1420"/>
      <c r="AK147" s="1421"/>
      <c r="AL147" s="1422"/>
      <c r="AM147" s="1422"/>
      <c r="AN147" s="1422"/>
      <c r="AO147" s="824"/>
      <c r="AP147" s="1379" t="s">
        <v>340</v>
      </c>
      <c r="AQ147" s="1380"/>
      <c r="AR147" s="1380"/>
      <c r="AS147" s="1380"/>
      <c r="AT147" s="1381"/>
      <c r="AU147" s="1379" t="s">
        <v>341</v>
      </c>
      <c r="AV147" s="1381"/>
      <c r="AW147" s="1379" t="e">
        <f>IF(AP149&gt;AU149,"surplus","manque")</f>
        <v>#DIV/0!</v>
      </c>
      <c r="AX147" s="1381"/>
    </row>
    <row r="148" spans="1:50" ht="13.5" thickBot="1" x14ac:dyDescent="0.25">
      <c r="A148" s="1453" t="s">
        <v>17</v>
      </c>
      <c r="B148" s="1454"/>
      <c r="C148" s="1454"/>
      <c r="D148" s="1454"/>
      <c r="E148" s="1454"/>
      <c r="F148" s="1410">
        <f>IF('G10'!$U$21="parascolaire","0",SUMIFS('G10'!F:F,'G10'!A:A,'G10'!P$65,'G10'!B:B,'G10'!Q$62))</f>
        <v>0</v>
      </c>
      <c r="G148" s="1411"/>
      <c r="H148" s="1411"/>
      <c r="I148" s="1412"/>
      <c r="J148" s="1413">
        <f>IF('G10'!$U$21="parascolaire","0",'G10'!J$64)</f>
        <v>0</v>
      </c>
      <c r="K148" s="1414"/>
      <c r="L148" s="1414"/>
      <c r="M148" s="1415"/>
      <c r="N148" s="1416">
        <f>IF('G10'!$U$21="parascolaire","0",SUMIFS('G10'!$F:F,'G10'!$A:$A,'G10'!$P$65,'G10'!$B:$B,'G10'!V$62))</f>
        <v>0</v>
      </c>
      <c r="O148" s="1417"/>
      <c r="P148" s="1417"/>
      <c r="Q148" s="1418"/>
      <c r="R148" s="1410">
        <f>IF('G10'!$U$21="parascolaire","0",SUMIFS('G10'!$F:F,'G10'!$A:$A,'G10'!$P$65,'G10'!$B:$B,'G10'!AA$62))</f>
        <v>0</v>
      </c>
      <c r="S148" s="1411"/>
      <c r="T148" s="1411"/>
      <c r="U148" s="1412"/>
      <c r="V148" s="1440">
        <f>IF('G10'!$U$21="parascolaire","0",'G10'!I$64)</f>
        <v>0</v>
      </c>
      <c r="W148" s="1417"/>
      <c r="X148" s="1417"/>
      <c r="Y148" s="1417"/>
      <c r="Z148" s="1410">
        <f>IF('G10'!$U$21="parascolaire","0",F148+N148)</f>
        <v>0</v>
      </c>
      <c r="AA148" s="1411"/>
      <c r="AB148" s="1411"/>
      <c r="AC148" s="1412"/>
      <c r="AD148" s="1440">
        <f>IF('G10'!$U$21="parascolaire","0",'G10'!H$64)</f>
        <v>0</v>
      </c>
      <c r="AE148" s="1417"/>
      <c r="AF148" s="1417"/>
      <c r="AG148" s="1417"/>
      <c r="AH148" s="1419">
        <f>IF('G10'!$U$21="parascolaire","0",SUM(F148,N148,R148))</f>
        <v>0</v>
      </c>
      <c r="AI148" s="1420"/>
      <c r="AJ148" s="1420"/>
      <c r="AK148" s="1421"/>
      <c r="AL148" s="1422"/>
      <c r="AM148" s="1422"/>
      <c r="AN148" s="1422"/>
      <c r="AP148" s="1382"/>
      <c r="AQ148" s="1383"/>
      <c r="AR148" s="1383"/>
      <c r="AS148" s="1383"/>
      <c r="AT148" s="1384"/>
      <c r="AU148" s="1382"/>
      <c r="AV148" s="1384"/>
      <c r="AW148" s="1382"/>
      <c r="AX148" s="1384"/>
    </row>
    <row r="149" spans="1:50" ht="13.5" thickBot="1" x14ac:dyDescent="0.25">
      <c r="A149" s="1453" t="s">
        <v>18</v>
      </c>
      <c r="B149" s="1454"/>
      <c r="C149" s="1454"/>
      <c r="D149" s="1454"/>
      <c r="E149" s="1454"/>
      <c r="F149" s="1410">
        <f>IF('G10'!$U$21="parascolaire","0",SUMIFS('G10'!F:F,'G10'!A:A,'G10'!P$66,'G10'!B:B,'G10'!Q$62))</f>
        <v>0</v>
      </c>
      <c r="G149" s="1411"/>
      <c r="H149" s="1411"/>
      <c r="I149" s="1412"/>
      <c r="J149" s="1413">
        <f>IF('G10'!$U$21="parascolaire","0",'G10'!J$65)</f>
        <v>0</v>
      </c>
      <c r="K149" s="1414"/>
      <c r="L149" s="1414"/>
      <c r="M149" s="1415"/>
      <c r="N149" s="1416">
        <f>IF('G10'!$U$21="parascolaire","0",SUMIFS('G10'!$F:F,'G10'!$A:$A,'G10'!$P$66,'G10'!$B:$B,'G10'!V$62))</f>
        <v>0</v>
      </c>
      <c r="O149" s="1417"/>
      <c r="P149" s="1417"/>
      <c r="Q149" s="1418"/>
      <c r="R149" s="1410">
        <f>IF('G10'!$U$21="parascolaire","0",SUMIFS('G10'!$F:F,'G10'!$A:$A,'G10'!$P$66,'G10'!$B:$B,'G10'!AA$62))</f>
        <v>0</v>
      </c>
      <c r="S149" s="1411"/>
      <c r="T149" s="1411"/>
      <c r="U149" s="1412"/>
      <c r="V149" s="1440">
        <f>IF('G10'!$U$21="parascolaire","0",'G10'!I$65)</f>
        <v>0</v>
      </c>
      <c r="W149" s="1417"/>
      <c r="X149" s="1417"/>
      <c r="Y149" s="1417"/>
      <c r="Z149" s="1410">
        <f>IF('G10'!$U$21="parascolaire","0",F149+N149)</f>
        <v>0</v>
      </c>
      <c r="AA149" s="1411"/>
      <c r="AB149" s="1411"/>
      <c r="AC149" s="1412"/>
      <c r="AD149" s="1440">
        <f>IF('G10'!$U$21="parascolaire","0",'G10'!H$65)</f>
        <v>0</v>
      </c>
      <c r="AE149" s="1417"/>
      <c r="AF149" s="1417"/>
      <c r="AG149" s="1417"/>
      <c r="AH149" s="1419">
        <f>IF('G10'!$U$21="parascolaire","0",SUM(F149,N149,R149))</f>
        <v>0</v>
      </c>
      <c r="AI149" s="1420"/>
      <c r="AJ149" s="1420"/>
      <c r="AK149" s="1421"/>
      <c r="AL149" s="1422"/>
      <c r="AM149" s="1422"/>
      <c r="AN149" s="1422"/>
      <c r="AP149" s="1385" t="e">
        <f>SUM(R151,Z151)/'G10'!BR$15</f>
        <v>#DIV/0!</v>
      </c>
      <c r="AQ149" s="1386"/>
      <c r="AR149" s="1386"/>
      <c r="AS149" s="1386"/>
      <c r="AT149" s="1387"/>
      <c r="AU149" s="1391" t="e">
        <f>SUM(AD151,V151)/'G10'!BR$15</f>
        <v>#DIV/0!</v>
      </c>
      <c r="AV149" s="1392"/>
      <c r="AW149" s="1395" t="e">
        <f>IF(AP149&gt;AU149,(AP149-AU149),(AP149-AU149)*-1)</f>
        <v>#DIV/0!</v>
      </c>
      <c r="AX149" s="1396"/>
    </row>
    <row r="150" spans="1:50" ht="13.5" thickBot="1" x14ac:dyDescent="0.25">
      <c r="A150" s="1453" t="s">
        <v>19</v>
      </c>
      <c r="B150" s="1454"/>
      <c r="C150" s="1454"/>
      <c r="D150" s="1454"/>
      <c r="E150" s="1454"/>
      <c r="F150" s="1410">
        <f>IF('G10'!$U$21="parascolaire","0",SUMIFS('G10'!F:F,'G10'!A:A,'G10'!P$67,'G10'!B:B,'G10'!Q$62))</f>
        <v>0</v>
      </c>
      <c r="G150" s="1411"/>
      <c r="H150" s="1411"/>
      <c r="I150" s="1412"/>
      <c r="J150" s="1468">
        <f>IF('G10'!$U$21="parascolaire","0",'G10'!J$66)</f>
        <v>0</v>
      </c>
      <c r="K150" s="1469"/>
      <c r="L150" s="1469"/>
      <c r="M150" s="1470"/>
      <c r="N150" s="1416">
        <f>IF('G10'!$U$21="parascolaire","0",SUMIFS('G10'!$F:F,'G10'!$A:$A,'G10'!$P$67,'G10'!$B:$B,'G10'!V$62))</f>
        <v>0</v>
      </c>
      <c r="O150" s="1417"/>
      <c r="P150" s="1417"/>
      <c r="Q150" s="1418"/>
      <c r="R150" s="1410">
        <f>IF('G10'!$U$21="parascolaire","0",SUMIFS('G10'!$F:F,'G10'!$A:$A,'G10'!$P$67,'G10'!$B:$B,'G10'!AA$62))</f>
        <v>0</v>
      </c>
      <c r="S150" s="1411"/>
      <c r="T150" s="1411"/>
      <c r="U150" s="1412"/>
      <c r="V150" s="1440">
        <f>IF('G10'!$U$21="parascolaire","0",'G10'!I$66)</f>
        <v>0</v>
      </c>
      <c r="W150" s="1417"/>
      <c r="X150" s="1417"/>
      <c r="Y150" s="1417"/>
      <c r="Z150" s="1410">
        <f>IF('G10'!$U$21="parascolaire","0",F150+N150)</f>
        <v>0</v>
      </c>
      <c r="AA150" s="1411"/>
      <c r="AB150" s="1411"/>
      <c r="AC150" s="1412"/>
      <c r="AD150" s="1440">
        <f>IF('G10'!$U$21="parascolaire","0",'G10'!H$66)</f>
        <v>0</v>
      </c>
      <c r="AE150" s="1417"/>
      <c r="AF150" s="1417"/>
      <c r="AG150" s="1417"/>
      <c r="AH150" s="1471">
        <f>IF('G10'!$U$21="parascolaire","0",SUM(F150,N150,R150))</f>
        <v>0</v>
      </c>
      <c r="AI150" s="1472"/>
      <c r="AJ150" s="1472"/>
      <c r="AK150" s="1473"/>
      <c r="AL150" s="1422"/>
      <c r="AM150" s="1422"/>
      <c r="AN150" s="1422"/>
      <c r="AP150" s="1388"/>
      <c r="AQ150" s="1389"/>
      <c r="AR150" s="1389"/>
      <c r="AS150" s="1389"/>
      <c r="AT150" s="1390"/>
      <c r="AU150" s="1393"/>
      <c r="AV150" s="1394"/>
      <c r="AW150" s="1397"/>
      <c r="AX150" s="1398"/>
    </row>
    <row r="151" spans="1:50" ht="36" customHeight="1" thickBot="1" x14ac:dyDescent="0.25">
      <c r="A151" s="1455" t="s">
        <v>318</v>
      </c>
      <c r="B151" s="1456"/>
      <c r="C151" s="1456"/>
      <c r="D151" s="1456"/>
      <c r="E151" s="1456"/>
      <c r="F151" s="1457">
        <f>IF('G10'!$U$21="parascolaire","0",SUM(F146:I150))</f>
        <v>0</v>
      </c>
      <c r="G151" s="1458"/>
      <c r="H151" s="1458"/>
      <c r="I151" s="1459"/>
      <c r="J151" s="1460">
        <f>IF('G10'!$U$21="parascolaire","0",'G10'!J$67)</f>
        <v>0</v>
      </c>
      <c r="K151" s="1461"/>
      <c r="L151" s="1461"/>
      <c r="M151" s="1462"/>
      <c r="N151" s="1463">
        <f>IF('G10'!$U$21="parascolaire","0",SUM(N146:Q150))</f>
        <v>0</v>
      </c>
      <c r="O151" s="1464"/>
      <c r="P151" s="1464"/>
      <c r="Q151" s="1465"/>
      <c r="R151" s="1466">
        <f>IF('G10'!$U$21="parascolaire","0",SUM(R146:U150))</f>
        <v>0</v>
      </c>
      <c r="S151" s="1464"/>
      <c r="T151" s="1464"/>
      <c r="U151" s="1465"/>
      <c r="V151" s="1463">
        <f>IF('G10'!$U$21="parascolaire","0",SUM(V146:Y150))</f>
        <v>0</v>
      </c>
      <c r="W151" s="1464"/>
      <c r="X151" s="1464"/>
      <c r="Y151" s="1465"/>
      <c r="Z151" s="1463">
        <f>IF('G10'!$U$21="parascolaire","0",F151+N151)</f>
        <v>0</v>
      </c>
      <c r="AA151" s="1464"/>
      <c r="AB151" s="1464"/>
      <c r="AC151" s="1464"/>
      <c r="AD151" s="1467">
        <f>IF('G10'!$U$21="parascolaire","0",SUM(AD146:AG150))</f>
        <v>0</v>
      </c>
      <c r="AE151" s="1443"/>
      <c r="AF151" s="1443"/>
      <c r="AG151" s="1444"/>
      <c r="AH151" s="1442">
        <f>IF('G10'!$U$21="parascolaire","0",SUM(AH146:AK150))</f>
        <v>0</v>
      </c>
      <c r="AI151" s="1443"/>
      <c r="AJ151" s="1443"/>
      <c r="AK151" s="1444"/>
      <c r="AL151" s="1424"/>
      <c r="AM151" s="1424"/>
      <c r="AN151" s="1424"/>
      <c r="AP151" s="869"/>
      <c r="AQ151" s="869"/>
      <c r="AR151" s="869"/>
      <c r="AS151" s="869"/>
      <c r="AT151" s="869"/>
      <c r="AU151" s="869"/>
      <c r="AV151" s="869"/>
      <c r="AW151" s="869"/>
      <c r="AX151" s="869"/>
    </row>
    <row r="152" spans="1:50" ht="30" customHeight="1" thickBot="1" x14ac:dyDescent="0.25">
      <c r="A152" s="1447" t="s">
        <v>303</v>
      </c>
      <c r="B152" s="1448"/>
      <c r="C152" s="1448"/>
      <c r="D152" s="1448"/>
      <c r="E152" s="1448"/>
      <c r="F152" s="1449" t="e">
        <f>IF('G10'!$U$21="parascolaire","",(F151-J151)/'G10'!BR$15)</f>
        <v>#DIV/0!</v>
      </c>
      <c r="G152" s="1450"/>
      <c r="H152" s="1450"/>
      <c r="I152" s="1450"/>
      <c r="J152" s="1450"/>
      <c r="K152" s="1450"/>
      <c r="L152" s="1450"/>
      <c r="M152" s="1451"/>
      <c r="N152" s="1452"/>
      <c r="O152" s="1452"/>
      <c r="P152" s="1452"/>
      <c r="Q152" s="1452"/>
      <c r="R152" s="1449" t="e">
        <f>IF('G10'!$U$21="parascolaire","",IF('G10'!$U$21="parascolaire","",(R151-V151)/'G10'!BR$15))</f>
        <v>#DIV/0!</v>
      </c>
      <c r="S152" s="1450"/>
      <c r="T152" s="1450"/>
      <c r="U152" s="1450"/>
      <c r="V152" s="1450"/>
      <c r="W152" s="1450"/>
      <c r="X152" s="1450"/>
      <c r="Y152" s="1451"/>
      <c r="Z152" s="1450" t="e">
        <f>IF('G10'!$U$21="parascolaire","",(Z151-AD151)/'G10'!BR$15)</f>
        <v>#DIV/0!</v>
      </c>
      <c r="AA152" s="1450"/>
      <c r="AB152" s="1450"/>
      <c r="AC152" s="1450"/>
      <c r="AD152" s="1450"/>
      <c r="AE152" s="1450"/>
      <c r="AF152" s="1450"/>
      <c r="AG152" s="1451"/>
      <c r="AH152" s="770"/>
      <c r="AI152" s="529"/>
      <c r="AJ152" s="794"/>
      <c r="AK152" s="795"/>
      <c r="AL152" s="795"/>
      <c r="AM152" s="795"/>
      <c r="AN152" s="796"/>
    </row>
    <row r="156" spans="1:50" ht="13.5" thickBot="1" x14ac:dyDescent="0.25"/>
    <row r="157" spans="1:50" ht="15.75" customHeight="1" thickBot="1" x14ac:dyDescent="0.25">
      <c r="A157" s="1436" t="s">
        <v>232</v>
      </c>
      <c r="B157" s="1436"/>
      <c r="C157" s="1436"/>
      <c r="D157" s="1436"/>
      <c r="E157" s="1437"/>
      <c r="F157" s="1152" t="s">
        <v>147</v>
      </c>
      <c r="G157" s="1153"/>
      <c r="H157" s="1153"/>
      <c r="I157" s="1153"/>
      <c r="J157" s="1153"/>
      <c r="K157" s="1153"/>
      <c r="L157" s="1153"/>
      <c r="M157" s="1153"/>
      <c r="N157" s="1153"/>
      <c r="O157" s="1153"/>
      <c r="P157" s="1153"/>
      <c r="Q157" s="1153"/>
      <c r="R157" s="1153"/>
      <c r="S157" s="1153"/>
      <c r="T157" s="1153"/>
      <c r="U157" s="1153"/>
      <c r="V157" s="1153"/>
      <c r="W157" s="1153"/>
      <c r="X157" s="1153"/>
      <c r="Y157" s="1153"/>
      <c r="Z157" s="1153"/>
      <c r="AA157" s="1153"/>
      <c r="AB157" s="1153"/>
      <c r="AC157" s="1153"/>
      <c r="AD157" s="1153"/>
      <c r="AE157" s="1153"/>
      <c r="AF157" s="1153"/>
      <c r="AG157" s="1153"/>
      <c r="AH157" s="1153"/>
      <c r="AI157" s="1153"/>
      <c r="AJ157" s="1153"/>
      <c r="AK157" s="1154"/>
      <c r="AL157" s="818"/>
      <c r="AM157" s="818"/>
      <c r="AN157" s="818"/>
    </row>
    <row r="158" spans="1:50" ht="15.75" customHeight="1" thickBot="1" x14ac:dyDescent="0.25">
      <c r="A158" s="1436"/>
      <c r="B158" s="1436"/>
      <c r="C158" s="1436"/>
      <c r="D158" s="1436"/>
      <c r="E158" s="1437"/>
      <c r="F158" s="1425" t="s">
        <v>20</v>
      </c>
      <c r="G158" s="1426"/>
      <c r="H158" s="1426"/>
      <c r="I158" s="1426"/>
      <c r="J158" s="1426"/>
      <c r="K158" s="1426"/>
      <c r="L158" s="1426"/>
      <c r="M158" s="1427"/>
      <c r="N158" s="1428" t="s">
        <v>22</v>
      </c>
      <c r="O158" s="1429"/>
      <c r="P158" s="1429"/>
      <c r="Q158" s="1430"/>
      <c r="R158" s="1425" t="s">
        <v>26</v>
      </c>
      <c r="S158" s="1426"/>
      <c r="T158" s="1426"/>
      <c r="U158" s="1426"/>
      <c r="V158" s="1426"/>
      <c r="W158" s="1426"/>
      <c r="X158" s="1426"/>
      <c r="Y158" s="1427"/>
      <c r="Z158" s="1425" t="s">
        <v>102</v>
      </c>
      <c r="AA158" s="1426"/>
      <c r="AB158" s="1426"/>
      <c r="AC158" s="1426"/>
      <c r="AD158" s="1426"/>
      <c r="AE158" s="1426"/>
      <c r="AF158" s="1426"/>
      <c r="AG158" s="1427"/>
      <c r="AH158" s="1431"/>
      <c r="AI158" s="1432"/>
      <c r="AJ158" s="1432"/>
      <c r="AK158" s="1433"/>
      <c r="AL158" s="1434"/>
      <c r="AM158" s="1434"/>
      <c r="AN158" s="1434"/>
    </row>
    <row r="159" spans="1:50" ht="13.5" customHeight="1" thickBot="1" x14ac:dyDescent="0.25">
      <c r="A159" s="1438"/>
      <c r="B159" s="1438"/>
      <c r="C159" s="1438"/>
      <c r="D159" s="1438"/>
      <c r="E159" s="1439"/>
      <c r="F159" s="1425" t="s">
        <v>342</v>
      </c>
      <c r="G159" s="1426"/>
      <c r="H159" s="1426"/>
      <c r="I159" s="1441"/>
      <c r="J159" s="1442" t="s">
        <v>280</v>
      </c>
      <c r="K159" s="1443"/>
      <c r="L159" s="1443"/>
      <c r="M159" s="1444"/>
      <c r="N159" s="1445" t="s">
        <v>342</v>
      </c>
      <c r="O159" s="1194"/>
      <c r="P159" s="1194"/>
      <c r="Q159" s="1195"/>
      <c r="R159" s="1445" t="s">
        <v>342</v>
      </c>
      <c r="S159" s="1194"/>
      <c r="T159" s="1194"/>
      <c r="U159" s="1194"/>
      <c r="V159" s="1445" t="s">
        <v>281</v>
      </c>
      <c r="W159" s="1194"/>
      <c r="X159" s="1194"/>
      <c r="Y159" s="1195"/>
      <c r="Z159" s="1425" t="s">
        <v>342</v>
      </c>
      <c r="AA159" s="1426"/>
      <c r="AB159" s="1426"/>
      <c r="AC159" s="1441"/>
      <c r="AD159" s="1426" t="s">
        <v>280</v>
      </c>
      <c r="AE159" s="1426"/>
      <c r="AF159" s="1426"/>
      <c r="AG159" s="1441"/>
      <c r="AH159" s="1445" t="s">
        <v>31</v>
      </c>
      <c r="AI159" s="1194"/>
      <c r="AJ159" s="1194"/>
      <c r="AK159" s="1446"/>
      <c r="AL159" s="1423"/>
      <c r="AM159" s="1423"/>
      <c r="AN159" s="1423"/>
    </row>
    <row r="160" spans="1:50" ht="13.5" customHeight="1" thickBot="1" x14ac:dyDescent="0.25">
      <c r="A160" s="1453" t="s">
        <v>0</v>
      </c>
      <c r="B160" s="1454"/>
      <c r="C160" s="1454"/>
      <c r="D160" s="1454"/>
      <c r="E160" s="1474"/>
      <c r="F160" s="1410">
        <f>IF('G11'!$U$21="parascolaire","0",SUMIFS('G11'!F:F,'G11'!A:A,'G11'!P$63,'G11'!B:B,'G11'!Q$62))</f>
        <v>0</v>
      </c>
      <c r="G160" s="1411"/>
      <c r="H160" s="1411"/>
      <c r="I160" s="1412"/>
      <c r="J160" s="1475">
        <f>IF('G11'!$U$21="parascolaire","0",'G11'!J$62)</f>
        <v>0</v>
      </c>
      <c r="K160" s="1476"/>
      <c r="L160" s="1476"/>
      <c r="M160" s="1477"/>
      <c r="N160" s="1416">
        <f>IF('G11'!$U$21="parascolaire","0",SUMIFS('G11'!$F:F,'G11'!$A:$A,'G11'!$P$63,'G11'!$B:$B,'G11'!V$62))</f>
        <v>0</v>
      </c>
      <c r="O160" s="1417"/>
      <c r="P160" s="1417"/>
      <c r="Q160" s="1418"/>
      <c r="R160" s="1410">
        <f>IF('G11'!$U$21="parascolaire","0",SUMIFS('G11'!$F:F,'G11'!$A:$A,'G11'!$P$63,'G11'!$B:$B,'G11'!AA$62))</f>
        <v>0</v>
      </c>
      <c r="S160" s="1411"/>
      <c r="T160" s="1411"/>
      <c r="U160" s="1412"/>
      <c r="V160" s="1440">
        <f>IF('G11'!$U$21="parascolaire","0",'G11'!I$62)</f>
        <v>0</v>
      </c>
      <c r="W160" s="1417"/>
      <c r="X160" s="1417"/>
      <c r="Y160" s="1417"/>
      <c r="Z160" s="1410">
        <f>IF('G11'!$U$21="parascolaire","0",F160+N160)</f>
        <v>0</v>
      </c>
      <c r="AA160" s="1411"/>
      <c r="AB160" s="1411"/>
      <c r="AC160" s="1412"/>
      <c r="AD160" s="1440">
        <f>IF('G11'!$U$21="parascolaire","0",'G11'!H$62)</f>
        <v>0</v>
      </c>
      <c r="AE160" s="1417"/>
      <c r="AF160" s="1417"/>
      <c r="AG160" s="1417"/>
      <c r="AH160" s="1416">
        <f>IF('G11'!$U$21="parascolaire","0",SUM(F160,N160,R160))</f>
        <v>0</v>
      </c>
      <c r="AI160" s="1417"/>
      <c r="AJ160" s="1417"/>
      <c r="AK160" s="1435"/>
      <c r="AL160" s="1422"/>
      <c r="AM160" s="1422"/>
      <c r="AN160" s="1422"/>
      <c r="AO160" s="824"/>
    </row>
    <row r="161" spans="1:50" ht="13.5" customHeight="1" thickBot="1" x14ac:dyDescent="0.25">
      <c r="A161" s="1453" t="s">
        <v>16</v>
      </c>
      <c r="B161" s="1454"/>
      <c r="C161" s="1454"/>
      <c r="D161" s="1454"/>
      <c r="E161" s="1454"/>
      <c r="F161" s="1410">
        <f>IF('G11'!$U$21="parascolaire","0",SUMIFS('G11'!F:F,'G11'!A:A,'G11'!P$64,'G11'!B:B,'G11'!Q$62))</f>
        <v>0</v>
      </c>
      <c r="G161" s="1411"/>
      <c r="H161" s="1411"/>
      <c r="I161" s="1412"/>
      <c r="J161" s="1413">
        <f>IF('G11'!$U$21="parascolaire","0",'G11'!J$63)</f>
        <v>0</v>
      </c>
      <c r="K161" s="1414"/>
      <c r="L161" s="1414"/>
      <c r="M161" s="1415"/>
      <c r="N161" s="1416">
        <f>IF('G11'!$U$21="parascolaire","0",SUMIFS('G11'!$F:F,'G11'!$A:$A,'G11'!$P$64,'G11'!$B:$B,'G11'!V$62))</f>
        <v>0</v>
      </c>
      <c r="O161" s="1417"/>
      <c r="P161" s="1417"/>
      <c r="Q161" s="1418"/>
      <c r="R161" s="1410">
        <f>IF('G11'!$U$21="parascolaire","0",SUMIFS('G11'!$F:F,'G11'!$A:$A,'G11'!$P$64,'G11'!$B:$B,'G11'!AA$62))</f>
        <v>0</v>
      </c>
      <c r="S161" s="1411"/>
      <c r="T161" s="1411"/>
      <c r="U161" s="1412"/>
      <c r="V161" s="1440">
        <f>IF('G11'!$U$21="parascolaire","0",'G11'!I$63)</f>
        <v>0</v>
      </c>
      <c r="W161" s="1417"/>
      <c r="X161" s="1417"/>
      <c r="Y161" s="1417"/>
      <c r="Z161" s="1410">
        <f>IF('G11'!$U$21="parascolaire","0",F161+N161)</f>
        <v>0</v>
      </c>
      <c r="AA161" s="1411"/>
      <c r="AB161" s="1411"/>
      <c r="AC161" s="1412"/>
      <c r="AD161" s="1440">
        <f>IF('G11'!$U$21="parascolaire","0",'G11'!H$63)</f>
        <v>0</v>
      </c>
      <c r="AE161" s="1417"/>
      <c r="AF161" s="1417"/>
      <c r="AG161" s="1417"/>
      <c r="AH161" s="1419">
        <f>IF('G11'!$U$21="parascolaire","0",SUM(F161,N161,R161))</f>
        <v>0</v>
      </c>
      <c r="AI161" s="1420"/>
      <c r="AJ161" s="1420"/>
      <c r="AK161" s="1421"/>
      <c r="AL161" s="1422"/>
      <c r="AM161" s="1422"/>
      <c r="AN161" s="1422"/>
      <c r="AO161" s="824"/>
      <c r="AP161" s="1379" t="s">
        <v>340</v>
      </c>
      <c r="AQ161" s="1380"/>
      <c r="AR161" s="1380"/>
      <c r="AS161" s="1380"/>
      <c r="AT161" s="1381"/>
      <c r="AU161" s="1379" t="s">
        <v>341</v>
      </c>
      <c r="AV161" s="1381"/>
      <c r="AW161" s="1379" t="e">
        <f>IF(AP163&gt;AU163,"surplus","manque")</f>
        <v>#DIV/0!</v>
      </c>
      <c r="AX161" s="1381"/>
    </row>
    <row r="162" spans="1:50" ht="13.5" thickBot="1" x14ac:dyDescent="0.25">
      <c r="A162" s="1453" t="s">
        <v>17</v>
      </c>
      <c r="B162" s="1454"/>
      <c r="C162" s="1454"/>
      <c r="D162" s="1454"/>
      <c r="E162" s="1454"/>
      <c r="F162" s="1410">
        <f>IF('G11'!$U$21="parascolaire","0",SUMIFS('G11'!F:F,'G11'!A:A,'G11'!P$65,'G11'!B:B,'G11'!Q$62))</f>
        <v>0</v>
      </c>
      <c r="G162" s="1411"/>
      <c r="H162" s="1411"/>
      <c r="I162" s="1412"/>
      <c r="J162" s="1413">
        <f>IF('G11'!$U$21="parascolaire","0",'G11'!J$64)</f>
        <v>0</v>
      </c>
      <c r="K162" s="1414"/>
      <c r="L162" s="1414"/>
      <c r="M162" s="1415"/>
      <c r="N162" s="1416">
        <f>IF('G11'!$U$21="parascolaire","0",SUMIFS('G11'!$F:F,'G11'!$A:$A,'G11'!$P$65,'G11'!$B:$B,'G11'!V$62))</f>
        <v>0</v>
      </c>
      <c r="O162" s="1417"/>
      <c r="P162" s="1417"/>
      <c r="Q162" s="1418"/>
      <c r="R162" s="1410">
        <f>IF('G11'!$U$21="parascolaire","0",SUMIFS('G11'!$F:F,'G11'!$A:$A,'G11'!$P$65,'G11'!$B:$B,'G11'!AA$62))</f>
        <v>0</v>
      </c>
      <c r="S162" s="1411"/>
      <c r="T162" s="1411"/>
      <c r="U162" s="1412"/>
      <c r="V162" s="1440">
        <f>IF('G11'!$U$21="parascolaire","0",'G11'!I$64)</f>
        <v>0</v>
      </c>
      <c r="W162" s="1417"/>
      <c r="X162" s="1417"/>
      <c r="Y162" s="1417"/>
      <c r="Z162" s="1410">
        <f>IF('G11'!$U$21="parascolaire","0",F162+N162)</f>
        <v>0</v>
      </c>
      <c r="AA162" s="1411"/>
      <c r="AB162" s="1411"/>
      <c r="AC162" s="1412"/>
      <c r="AD162" s="1440">
        <f>IF('G11'!$U$21="parascolaire","0",'G11'!H$64)</f>
        <v>0</v>
      </c>
      <c r="AE162" s="1417"/>
      <c r="AF162" s="1417"/>
      <c r="AG162" s="1417"/>
      <c r="AH162" s="1419">
        <f>IF('G11'!$U$21="parascolaire","0",SUM(F162,N162,R162))</f>
        <v>0</v>
      </c>
      <c r="AI162" s="1420"/>
      <c r="AJ162" s="1420"/>
      <c r="AK162" s="1421"/>
      <c r="AL162" s="1422"/>
      <c r="AM162" s="1422"/>
      <c r="AN162" s="1422"/>
      <c r="AP162" s="1382"/>
      <c r="AQ162" s="1383"/>
      <c r="AR162" s="1383"/>
      <c r="AS162" s="1383"/>
      <c r="AT162" s="1384"/>
      <c r="AU162" s="1382"/>
      <c r="AV162" s="1384"/>
      <c r="AW162" s="1382"/>
      <c r="AX162" s="1384"/>
    </row>
    <row r="163" spans="1:50" ht="13.5" thickBot="1" x14ac:dyDescent="0.25">
      <c r="A163" s="1453" t="s">
        <v>18</v>
      </c>
      <c r="B163" s="1454"/>
      <c r="C163" s="1454"/>
      <c r="D163" s="1454"/>
      <c r="E163" s="1454"/>
      <c r="F163" s="1410">
        <f>IF('G11'!$U$21="parascolaire","0",SUMIFS('G11'!F:F,'G11'!A:A,'G11'!P$66,'G11'!B:B,'G11'!Q$62))</f>
        <v>0</v>
      </c>
      <c r="G163" s="1411"/>
      <c r="H163" s="1411"/>
      <c r="I163" s="1412"/>
      <c r="J163" s="1413">
        <f>IF('G11'!$U$21="parascolaire","0",'G11'!J$65)</f>
        <v>0</v>
      </c>
      <c r="K163" s="1414"/>
      <c r="L163" s="1414"/>
      <c r="M163" s="1415"/>
      <c r="N163" s="1416">
        <f>IF('G11'!$U$21="parascolaire","0",SUMIFS('G11'!$F:F,'G11'!$A:$A,'G11'!$P$66,'G11'!$B:$B,'G11'!V$62))</f>
        <v>0</v>
      </c>
      <c r="O163" s="1417"/>
      <c r="P163" s="1417"/>
      <c r="Q163" s="1418"/>
      <c r="R163" s="1410">
        <f>IF('G11'!$U$21="parascolaire","0",SUMIFS('G11'!$F:F,'G11'!$A:$A,'G11'!$P$66,'G11'!$B:$B,'G11'!AA$62))</f>
        <v>0</v>
      </c>
      <c r="S163" s="1411"/>
      <c r="T163" s="1411"/>
      <c r="U163" s="1412"/>
      <c r="V163" s="1440">
        <f>IF('G11'!$U$21="parascolaire","0",'G11'!I$65)</f>
        <v>0</v>
      </c>
      <c r="W163" s="1417"/>
      <c r="X163" s="1417"/>
      <c r="Y163" s="1417"/>
      <c r="Z163" s="1410">
        <f>IF('G11'!$U$21="parascolaire","0",F163+N163)</f>
        <v>0</v>
      </c>
      <c r="AA163" s="1411"/>
      <c r="AB163" s="1411"/>
      <c r="AC163" s="1412"/>
      <c r="AD163" s="1440">
        <f>IF('G11'!$U$21="parascolaire","0",'G11'!H$65)</f>
        <v>0</v>
      </c>
      <c r="AE163" s="1417"/>
      <c r="AF163" s="1417"/>
      <c r="AG163" s="1417"/>
      <c r="AH163" s="1419">
        <f>IF('G11'!$U$21="parascolaire","0",SUM(F163,N163,R163))</f>
        <v>0</v>
      </c>
      <c r="AI163" s="1420"/>
      <c r="AJ163" s="1420"/>
      <c r="AK163" s="1421"/>
      <c r="AL163" s="1422"/>
      <c r="AM163" s="1422"/>
      <c r="AN163" s="1422"/>
      <c r="AP163" s="1385" t="e">
        <f>SUM(R165,Z165)/'G11'!BR$15</f>
        <v>#DIV/0!</v>
      </c>
      <c r="AQ163" s="1386"/>
      <c r="AR163" s="1386"/>
      <c r="AS163" s="1386"/>
      <c r="AT163" s="1387"/>
      <c r="AU163" s="1391" t="e">
        <f>SUM(AD165,V165)/'G11'!BR$15</f>
        <v>#DIV/0!</v>
      </c>
      <c r="AV163" s="1392"/>
      <c r="AW163" s="1395" t="e">
        <f>IF(AP163&gt;AU163,(AP163-AU163),(AP163-AU163)*-1)</f>
        <v>#DIV/0!</v>
      </c>
      <c r="AX163" s="1396"/>
    </row>
    <row r="164" spans="1:50" ht="13.5" thickBot="1" x14ac:dyDescent="0.25">
      <c r="A164" s="1453" t="s">
        <v>19</v>
      </c>
      <c r="B164" s="1454"/>
      <c r="C164" s="1454"/>
      <c r="D164" s="1454"/>
      <c r="E164" s="1454"/>
      <c r="F164" s="1410">
        <f>IF('G11'!$U$21="parascolaire","0",SUMIFS('G11'!F:F,'G11'!A:A,'G11'!P$67,'G11'!B:B,'G11'!Q$62))</f>
        <v>0</v>
      </c>
      <c r="G164" s="1411"/>
      <c r="H164" s="1411"/>
      <c r="I164" s="1412"/>
      <c r="J164" s="1468">
        <f>IF('G11'!$U$21="parascolaire","0",'G11'!J$66)</f>
        <v>0</v>
      </c>
      <c r="K164" s="1469"/>
      <c r="L164" s="1469"/>
      <c r="M164" s="1470"/>
      <c r="N164" s="1416">
        <f>IF('G11'!$U$21="parascolaire","0",SUMIFS('G11'!$F:F,'G11'!$A:$A,'G11'!$P$67,'G11'!$B:$B,'G11'!V$62))</f>
        <v>0</v>
      </c>
      <c r="O164" s="1417"/>
      <c r="P164" s="1417"/>
      <c r="Q164" s="1418"/>
      <c r="R164" s="1410">
        <f>IF('G11'!$U$21="parascolaire","0",SUMIFS('G11'!$F:F,'G11'!$A:$A,'G11'!$P$67,'G11'!$B:$B,'G11'!AA$62))</f>
        <v>0</v>
      </c>
      <c r="S164" s="1411"/>
      <c r="T164" s="1411"/>
      <c r="U164" s="1412"/>
      <c r="V164" s="1440">
        <f>IF('G11'!$U$21="parascolaire","0",'G11'!I$66)</f>
        <v>0</v>
      </c>
      <c r="W164" s="1417"/>
      <c r="X164" s="1417"/>
      <c r="Y164" s="1417"/>
      <c r="Z164" s="1410">
        <f>IF('G11'!$U$21="parascolaire","0",F164+N164)</f>
        <v>0</v>
      </c>
      <c r="AA164" s="1411"/>
      <c r="AB164" s="1411"/>
      <c r="AC164" s="1412"/>
      <c r="AD164" s="1440">
        <f>IF('G11'!$U$21="parascolaire","0",'G11'!H$66)</f>
        <v>0</v>
      </c>
      <c r="AE164" s="1417"/>
      <c r="AF164" s="1417"/>
      <c r="AG164" s="1417"/>
      <c r="AH164" s="1471">
        <f>IF('G11'!$U$21="parascolaire","0",SUM(F164,N164,R164))</f>
        <v>0</v>
      </c>
      <c r="AI164" s="1472"/>
      <c r="AJ164" s="1472"/>
      <c r="AK164" s="1473"/>
      <c r="AL164" s="1422"/>
      <c r="AM164" s="1422"/>
      <c r="AN164" s="1422"/>
      <c r="AP164" s="1388"/>
      <c r="AQ164" s="1389"/>
      <c r="AR164" s="1389"/>
      <c r="AS164" s="1389"/>
      <c r="AT164" s="1390"/>
      <c r="AU164" s="1393"/>
      <c r="AV164" s="1394"/>
      <c r="AW164" s="1397"/>
      <c r="AX164" s="1398"/>
    </row>
    <row r="165" spans="1:50" ht="32.25" customHeight="1" thickBot="1" x14ac:dyDescent="0.25">
      <c r="A165" s="1455" t="s">
        <v>318</v>
      </c>
      <c r="B165" s="1456"/>
      <c r="C165" s="1456"/>
      <c r="D165" s="1456"/>
      <c r="E165" s="1456"/>
      <c r="F165" s="1457">
        <f>IF('G11'!$U$21="parascolaire","0",SUM(F160:I164))</f>
        <v>0</v>
      </c>
      <c r="G165" s="1458"/>
      <c r="H165" s="1458"/>
      <c r="I165" s="1459"/>
      <c r="J165" s="1460">
        <f>IF('G11'!$U$21="parascolaire","0",'G11'!J$67)</f>
        <v>0</v>
      </c>
      <c r="K165" s="1461"/>
      <c r="L165" s="1461"/>
      <c r="M165" s="1462"/>
      <c r="N165" s="1463">
        <f>IF('G11'!$U$21="parascolaire","0",SUM(N160:Q164))</f>
        <v>0</v>
      </c>
      <c r="O165" s="1464"/>
      <c r="P165" s="1464"/>
      <c r="Q165" s="1465"/>
      <c r="R165" s="1466">
        <f>IF('G11'!$U$21="parascolaire","0",SUM(R160:U164))</f>
        <v>0</v>
      </c>
      <c r="S165" s="1464"/>
      <c r="T165" s="1464"/>
      <c r="U165" s="1465"/>
      <c r="V165" s="1463">
        <f>IF('G11'!$U$21="parascolaire","0",SUM(V160:Y164))</f>
        <v>0</v>
      </c>
      <c r="W165" s="1464"/>
      <c r="X165" s="1464"/>
      <c r="Y165" s="1465"/>
      <c r="Z165" s="1463">
        <f>IF('G11'!$U$21="parascolaire","0",F165+N165)</f>
        <v>0</v>
      </c>
      <c r="AA165" s="1464"/>
      <c r="AB165" s="1464"/>
      <c r="AC165" s="1464"/>
      <c r="AD165" s="1467">
        <f>IF('G11'!$U$21="parascolaire","0",SUM(AD160:AG164))</f>
        <v>0</v>
      </c>
      <c r="AE165" s="1443"/>
      <c r="AF165" s="1443"/>
      <c r="AG165" s="1444"/>
      <c r="AH165" s="1442">
        <f>IF('G11'!$U$21="parascolaire","0",SUM(AH160:AK164))</f>
        <v>0</v>
      </c>
      <c r="AI165" s="1443"/>
      <c r="AJ165" s="1443"/>
      <c r="AK165" s="1444"/>
      <c r="AL165" s="1424"/>
      <c r="AM165" s="1424"/>
      <c r="AN165" s="1424"/>
      <c r="AP165" s="869"/>
      <c r="AQ165" s="869"/>
      <c r="AR165" s="869"/>
      <c r="AS165" s="869"/>
      <c r="AT165" s="869"/>
      <c r="AU165" s="869"/>
      <c r="AV165" s="869"/>
      <c r="AW165" s="869"/>
      <c r="AX165" s="869"/>
    </row>
    <row r="166" spans="1:50" ht="34.5" customHeight="1" thickBot="1" x14ac:dyDescent="0.25">
      <c r="A166" s="1447" t="s">
        <v>303</v>
      </c>
      <c r="B166" s="1448"/>
      <c r="C166" s="1448"/>
      <c r="D166" s="1448"/>
      <c r="E166" s="1448"/>
      <c r="F166" s="1449" t="e">
        <f>IF('G11'!$U$21="parascolaire","",(F165-J165)/'G11'!BR$15)</f>
        <v>#DIV/0!</v>
      </c>
      <c r="G166" s="1450"/>
      <c r="H166" s="1450"/>
      <c r="I166" s="1450"/>
      <c r="J166" s="1450"/>
      <c r="K166" s="1450"/>
      <c r="L166" s="1450"/>
      <c r="M166" s="1451"/>
      <c r="N166" s="1452"/>
      <c r="O166" s="1452"/>
      <c r="P166" s="1452"/>
      <c r="Q166" s="1452"/>
      <c r="R166" s="1449" t="e">
        <f>IF('G11'!$U$21="parascolaire","",IF('G11'!$U$21="parascolaire","",(R165-V165)/'G11'!BR$15))</f>
        <v>#DIV/0!</v>
      </c>
      <c r="S166" s="1450"/>
      <c r="T166" s="1450"/>
      <c r="U166" s="1450"/>
      <c r="V166" s="1450"/>
      <c r="W166" s="1450"/>
      <c r="X166" s="1450"/>
      <c r="Y166" s="1451"/>
      <c r="Z166" s="1450" t="e">
        <f>IF('G11'!$U$21="parascolaire","",(Z165-AD165)/'G11'!BR$15)</f>
        <v>#DIV/0!</v>
      </c>
      <c r="AA166" s="1450"/>
      <c r="AB166" s="1450"/>
      <c r="AC166" s="1450"/>
      <c r="AD166" s="1450"/>
      <c r="AE166" s="1450"/>
      <c r="AF166" s="1450"/>
      <c r="AG166" s="1451"/>
      <c r="AH166" s="770"/>
      <c r="AI166" s="529"/>
      <c r="AJ166" s="794"/>
      <c r="AK166" s="795"/>
      <c r="AL166" s="795"/>
      <c r="AM166" s="795"/>
      <c r="AN166" s="796"/>
    </row>
    <row r="170" spans="1:50" ht="13.5" thickBot="1" x14ac:dyDescent="0.25"/>
    <row r="171" spans="1:50" ht="15.75" customHeight="1" thickBot="1" x14ac:dyDescent="0.25">
      <c r="A171" s="1436" t="s">
        <v>233</v>
      </c>
      <c r="B171" s="1436"/>
      <c r="C171" s="1436"/>
      <c r="D171" s="1436"/>
      <c r="E171" s="1437"/>
      <c r="F171" s="1152" t="s">
        <v>147</v>
      </c>
      <c r="G171" s="1153"/>
      <c r="H171" s="1153"/>
      <c r="I171" s="1153"/>
      <c r="J171" s="1153"/>
      <c r="K171" s="1153"/>
      <c r="L171" s="1153"/>
      <c r="M171" s="1153"/>
      <c r="N171" s="1153"/>
      <c r="O171" s="1153"/>
      <c r="P171" s="1153"/>
      <c r="Q171" s="1153"/>
      <c r="R171" s="1153"/>
      <c r="S171" s="1153"/>
      <c r="T171" s="1153"/>
      <c r="U171" s="1153"/>
      <c r="V171" s="1153"/>
      <c r="W171" s="1153"/>
      <c r="X171" s="1153"/>
      <c r="Y171" s="1153"/>
      <c r="Z171" s="1153"/>
      <c r="AA171" s="1153"/>
      <c r="AB171" s="1153"/>
      <c r="AC171" s="1153"/>
      <c r="AD171" s="1153"/>
      <c r="AE171" s="1153"/>
      <c r="AF171" s="1153"/>
      <c r="AG171" s="1153"/>
      <c r="AH171" s="1153"/>
      <c r="AI171" s="1153"/>
      <c r="AJ171" s="1153"/>
      <c r="AK171" s="1154"/>
      <c r="AL171" s="818"/>
      <c r="AM171" s="818"/>
      <c r="AN171" s="818"/>
    </row>
    <row r="172" spans="1:50" ht="15.75" customHeight="1" thickBot="1" x14ac:dyDescent="0.25">
      <c r="A172" s="1436"/>
      <c r="B172" s="1436"/>
      <c r="C172" s="1436"/>
      <c r="D172" s="1436"/>
      <c r="E172" s="1437"/>
      <c r="F172" s="1425" t="s">
        <v>20</v>
      </c>
      <c r="G172" s="1426"/>
      <c r="H172" s="1426"/>
      <c r="I172" s="1426"/>
      <c r="J172" s="1426"/>
      <c r="K172" s="1426"/>
      <c r="L172" s="1426"/>
      <c r="M172" s="1427"/>
      <c r="N172" s="1428" t="s">
        <v>22</v>
      </c>
      <c r="O172" s="1429"/>
      <c r="P172" s="1429"/>
      <c r="Q172" s="1430"/>
      <c r="R172" s="1425" t="s">
        <v>26</v>
      </c>
      <c r="S172" s="1426"/>
      <c r="T172" s="1426"/>
      <c r="U172" s="1426"/>
      <c r="V172" s="1426"/>
      <c r="W172" s="1426"/>
      <c r="X172" s="1426"/>
      <c r="Y172" s="1427"/>
      <c r="Z172" s="1425" t="s">
        <v>102</v>
      </c>
      <c r="AA172" s="1426"/>
      <c r="AB172" s="1426"/>
      <c r="AC172" s="1426"/>
      <c r="AD172" s="1426"/>
      <c r="AE172" s="1426"/>
      <c r="AF172" s="1426"/>
      <c r="AG172" s="1427"/>
      <c r="AH172" s="1431"/>
      <c r="AI172" s="1432"/>
      <c r="AJ172" s="1432"/>
      <c r="AK172" s="1433"/>
      <c r="AL172" s="1434"/>
      <c r="AM172" s="1434"/>
      <c r="AN172" s="1434"/>
    </row>
    <row r="173" spans="1:50" ht="13.5" customHeight="1" thickBot="1" x14ac:dyDescent="0.25">
      <c r="A173" s="1438"/>
      <c r="B173" s="1438"/>
      <c r="C173" s="1438"/>
      <c r="D173" s="1438"/>
      <c r="E173" s="1439"/>
      <c r="F173" s="1425" t="s">
        <v>342</v>
      </c>
      <c r="G173" s="1426"/>
      <c r="H173" s="1426"/>
      <c r="I173" s="1441"/>
      <c r="J173" s="1442" t="s">
        <v>280</v>
      </c>
      <c r="K173" s="1443"/>
      <c r="L173" s="1443"/>
      <c r="M173" s="1444"/>
      <c r="N173" s="1445" t="s">
        <v>342</v>
      </c>
      <c r="O173" s="1194"/>
      <c r="P173" s="1194"/>
      <c r="Q173" s="1195"/>
      <c r="R173" s="1445" t="s">
        <v>342</v>
      </c>
      <c r="S173" s="1194"/>
      <c r="T173" s="1194"/>
      <c r="U173" s="1194"/>
      <c r="V173" s="1445" t="s">
        <v>281</v>
      </c>
      <c r="W173" s="1194"/>
      <c r="X173" s="1194"/>
      <c r="Y173" s="1195"/>
      <c r="Z173" s="1425" t="s">
        <v>342</v>
      </c>
      <c r="AA173" s="1426"/>
      <c r="AB173" s="1426"/>
      <c r="AC173" s="1441"/>
      <c r="AD173" s="1426" t="s">
        <v>280</v>
      </c>
      <c r="AE173" s="1426"/>
      <c r="AF173" s="1426"/>
      <c r="AG173" s="1441"/>
      <c r="AH173" s="1445" t="s">
        <v>31</v>
      </c>
      <c r="AI173" s="1194"/>
      <c r="AJ173" s="1194"/>
      <c r="AK173" s="1446"/>
      <c r="AL173" s="1423"/>
      <c r="AM173" s="1423"/>
      <c r="AN173" s="1423"/>
    </row>
    <row r="174" spans="1:50" ht="13.5" customHeight="1" thickBot="1" x14ac:dyDescent="0.25">
      <c r="A174" s="1453" t="s">
        <v>0</v>
      </c>
      <c r="B174" s="1454"/>
      <c r="C174" s="1454"/>
      <c r="D174" s="1454"/>
      <c r="E174" s="1474"/>
      <c r="F174" s="1410">
        <f>IF('G12'!$U$21="parascolaire","0",SUMIFS('G12'!F:F,'G12'!A:A,'G12'!P$63,'G12'!B:B,'G12'!Q$62))</f>
        <v>0</v>
      </c>
      <c r="G174" s="1411"/>
      <c r="H174" s="1411"/>
      <c r="I174" s="1412"/>
      <c r="J174" s="1475">
        <f>IF('G12'!$U$21="parascolaire","0",'G12'!J$62)</f>
        <v>0</v>
      </c>
      <c r="K174" s="1476"/>
      <c r="L174" s="1476"/>
      <c r="M174" s="1477"/>
      <c r="N174" s="1416">
        <f>IF('G12'!$U$21="parascolaire","0",SUMIFS('G12'!$F:F,'G12'!$A:$A,'G12'!$P$63,'G12'!$B:$B,'G12'!V$62))</f>
        <v>0</v>
      </c>
      <c r="O174" s="1417"/>
      <c r="P174" s="1417"/>
      <c r="Q174" s="1418"/>
      <c r="R174" s="1410">
        <f>IF('G12'!$U$21="parascolaire","0",SUMIFS('G12'!$F:F,'G12'!$A:$A,'G12'!$P$63,'G12'!$B:$B,'G12'!AA$62))</f>
        <v>0</v>
      </c>
      <c r="S174" s="1411"/>
      <c r="T174" s="1411"/>
      <c r="U174" s="1412"/>
      <c r="V174" s="1440">
        <f>IF('G12'!$U$21="parascolaire","0",'G12'!I$62)</f>
        <v>0</v>
      </c>
      <c r="W174" s="1417"/>
      <c r="X174" s="1417"/>
      <c r="Y174" s="1417"/>
      <c r="Z174" s="1410">
        <f>IF('G12'!$U$21="parascolaire","0",F174+N174)</f>
        <v>0</v>
      </c>
      <c r="AA174" s="1411"/>
      <c r="AB174" s="1411"/>
      <c r="AC174" s="1412"/>
      <c r="AD174" s="1440">
        <f>IF('G12'!$U$21="parascolaire","0",'G12'!H$62)</f>
        <v>0</v>
      </c>
      <c r="AE174" s="1417"/>
      <c r="AF174" s="1417"/>
      <c r="AG174" s="1417"/>
      <c r="AH174" s="1416">
        <f>IF('G12'!$U$21="parascolaire","0",SUM(F174,N174,R174))</f>
        <v>0</v>
      </c>
      <c r="AI174" s="1417"/>
      <c r="AJ174" s="1417"/>
      <c r="AK174" s="1435"/>
      <c r="AL174" s="1422"/>
      <c r="AM174" s="1422"/>
      <c r="AN174" s="1422"/>
      <c r="AO174" s="824"/>
    </row>
    <row r="175" spans="1:50" ht="13.5" customHeight="1" thickBot="1" x14ac:dyDescent="0.25">
      <c r="A175" s="1453" t="s">
        <v>16</v>
      </c>
      <c r="B175" s="1454"/>
      <c r="C175" s="1454"/>
      <c r="D175" s="1454"/>
      <c r="E175" s="1454"/>
      <c r="F175" s="1410">
        <f>IF('G12'!$U$21="parascolaire","0",SUMIFS('G12'!F:F,'G12'!A:A,'G12'!P$64,'G12'!B:B,'G12'!Q$62))</f>
        <v>0</v>
      </c>
      <c r="G175" s="1411"/>
      <c r="H175" s="1411"/>
      <c r="I175" s="1412"/>
      <c r="J175" s="1413">
        <f>IF('G12'!$U$21="parascolaire","0",'G12'!J$63)</f>
        <v>0</v>
      </c>
      <c r="K175" s="1414"/>
      <c r="L175" s="1414"/>
      <c r="M175" s="1415"/>
      <c r="N175" s="1416">
        <f>IF('G12'!$U$21="parascolaire","0",SUMIFS('G12'!$F:F,'G12'!$A:$A,'G12'!$P$64,'G12'!$B:$B,'G12'!V$62))</f>
        <v>0</v>
      </c>
      <c r="O175" s="1417"/>
      <c r="P175" s="1417"/>
      <c r="Q175" s="1418"/>
      <c r="R175" s="1410">
        <f>IF('G12'!$U$21="parascolaire","0",SUMIFS('G12'!$F:F,'G12'!$A:$A,'G12'!$P$64,'G12'!$B:$B,'G12'!AA$62))</f>
        <v>0</v>
      </c>
      <c r="S175" s="1411"/>
      <c r="T175" s="1411"/>
      <c r="U175" s="1412"/>
      <c r="V175" s="1440">
        <f>IF('G12'!$U$21="parascolaire","0",'G12'!I$63)</f>
        <v>0</v>
      </c>
      <c r="W175" s="1417"/>
      <c r="X175" s="1417"/>
      <c r="Y175" s="1417"/>
      <c r="Z175" s="1410">
        <f>IF('G12'!$U$21="parascolaire","0",F175+N175)</f>
        <v>0</v>
      </c>
      <c r="AA175" s="1411"/>
      <c r="AB175" s="1411"/>
      <c r="AC175" s="1412"/>
      <c r="AD175" s="1440">
        <f>IF('G12'!$U$21="parascolaire","0",'G12'!H$63)</f>
        <v>0</v>
      </c>
      <c r="AE175" s="1417"/>
      <c r="AF175" s="1417"/>
      <c r="AG175" s="1417"/>
      <c r="AH175" s="1419">
        <f>IF('G12'!$U$21="parascolaire","0",SUM(F175,N175,R175))</f>
        <v>0</v>
      </c>
      <c r="AI175" s="1420"/>
      <c r="AJ175" s="1420"/>
      <c r="AK175" s="1421"/>
      <c r="AL175" s="1422"/>
      <c r="AM175" s="1422"/>
      <c r="AN175" s="1422"/>
      <c r="AO175" s="824"/>
      <c r="AP175" s="1379" t="s">
        <v>340</v>
      </c>
      <c r="AQ175" s="1380"/>
      <c r="AR175" s="1380"/>
      <c r="AS175" s="1380"/>
      <c r="AT175" s="1381"/>
      <c r="AU175" s="1379" t="s">
        <v>341</v>
      </c>
      <c r="AV175" s="1381"/>
      <c r="AW175" s="1379" t="e">
        <f>IF(AP177&gt;AU177,"surplus","manque")</f>
        <v>#DIV/0!</v>
      </c>
      <c r="AX175" s="1381"/>
    </row>
    <row r="176" spans="1:50" ht="13.5" thickBot="1" x14ac:dyDescent="0.25">
      <c r="A176" s="1453" t="s">
        <v>17</v>
      </c>
      <c r="B176" s="1454"/>
      <c r="C176" s="1454"/>
      <c r="D176" s="1454"/>
      <c r="E176" s="1454"/>
      <c r="F176" s="1410">
        <f>IF('G12'!$U$21="parascolaire","0",SUMIFS('G12'!F:F,'G12'!A:A,'G12'!P$65,'G12'!B:B,'G12'!Q$62))</f>
        <v>0</v>
      </c>
      <c r="G176" s="1411"/>
      <c r="H176" s="1411"/>
      <c r="I176" s="1412"/>
      <c r="J176" s="1413">
        <f>IF('G12'!$U$21="parascolaire","0",'G12'!J$64)</f>
        <v>0</v>
      </c>
      <c r="K176" s="1414"/>
      <c r="L176" s="1414"/>
      <c r="M176" s="1415"/>
      <c r="N176" s="1416">
        <f>IF('G12'!$U$21="parascolaire","0",SUMIFS('G12'!$F:F,'G12'!$A:$A,'G12'!$P$65,'G12'!$B:$B,'G12'!V$62))</f>
        <v>0</v>
      </c>
      <c r="O176" s="1417"/>
      <c r="P176" s="1417"/>
      <c r="Q176" s="1418"/>
      <c r="R176" s="1410">
        <f>IF('G12'!$U$21="parascolaire","0",SUMIFS('G12'!$F:F,'G12'!$A:$A,'G12'!$P$65,'G12'!$B:$B,'G12'!AA$62))</f>
        <v>0</v>
      </c>
      <c r="S176" s="1411"/>
      <c r="T176" s="1411"/>
      <c r="U176" s="1412"/>
      <c r="V176" s="1440">
        <f>IF('G12'!$U$21="parascolaire","0",'G12'!I$64)</f>
        <v>0</v>
      </c>
      <c r="W176" s="1417"/>
      <c r="X176" s="1417"/>
      <c r="Y176" s="1417"/>
      <c r="Z176" s="1410">
        <f>IF('G12'!$U$21="parascolaire","0",F176+N176)</f>
        <v>0</v>
      </c>
      <c r="AA176" s="1411"/>
      <c r="AB176" s="1411"/>
      <c r="AC176" s="1412"/>
      <c r="AD176" s="1440">
        <f>IF('G12'!$U$21="parascolaire","0",'G12'!H$64)</f>
        <v>0</v>
      </c>
      <c r="AE176" s="1417"/>
      <c r="AF176" s="1417"/>
      <c r="AG176" s="1417"/>
      <c r="AH176" s="1419">
        <f>IF('G12'!$U$21="parascolaire","0",SUM(F176,N176,R176))</f>
        <v>0</v>
      </c>
      <c r="AI176" s="1420"/>
      <c r="AJ176" s="1420"/>
      <c r="AK176" s="1421"/>
      <c r="AL176" s="1422"/>
      <c r="AM176" s="1422"/>
      <c r="AN176" s="1422"/>
      <c r="AP176" s="1382"/>
      <c r="AQ176" s="1383"/>
      <c r="AR176" s="1383"/>
      <c r="AS176" s="1383"/>
      <c r="AT176" s="1384"/>
      <c r="AU176" s="1382"/>
      <c r="AV176" s="1384"/>
      <c r="AW176" s="1382"/>
      <c r="AX176" s="1384"/>
    </row>
    <row r="177" spans="1:50" ht="13.5" thickBot="1" x14ac:dyDescent="0.25">
      <c r="A177" s="1453" t="s">
        <v>18</v>
      </c>
      <c r="B177" s="1454"/>
      <c r="C177" s="1454"/>
      <c r="D177" s="1454"/>
      <c r="E177" s="1454"/>
      <c r="F177" s="1410">
        <f>IF('G12'!$U$21="parascolaire","0",SUMIFS('G12'!F:F,'G12'!A:A,'G12'!P$66,'G12'!B:B,'G12'!Q$62))</f>
        <v>0</v>
      </c>
      <c r="G177" s="1411"/>
      <c r="H177" s="1411"/>
      <c r="I177" s="1412"/>
      <c r="J177" s="1413">
        <f>IF('G12'!$U$21="parascolaire","0",'G12'!J$65)</f>
        <v>0</v>
      </c>
      <c r="K177" s="1414"/>
      <c r="L177" s="1414"/>
      <c r="M177" s="1415"/>
      <c r="N177" s="1416">
        <f>IF('G12'!$U$21="parascolaire","0",SUMIFS('G12'!$F:F,'G12'!$A:$A,'G12'!$P$66,'G12'!$B:$B,'G12'!V$62))</f>
        <v>0</v>
      </c>
      <c r="O177" s="1417"/>
      <c r="P177" s="1417"/>
      <c r="Q177" s="1418"/>
      <c r="R177" s="1410">
        <f>IF('G12'!$U$21="parascolaire","0",SUMIFS('G12'!$F:F,'G12'!$A:$A,'G12'!$P$66,'G12'!$B:$B,'G12'!AA$62))</f>
        <v>0</v>
      </c>
      <c r="S177" s="1411"/>
      <c r="T177" s="1411"/>
      <c r="U177" s="1412"/>
      <c r="V177" s="1440">
        <f>IF('G12'!$U$21="parascolaire","0",'G12'!I$65)</f>
        <v>0</v>
      </c>
      <c r="W177" s="1417"/>
      <c r="X177" s="1417"/>
      <c r="Y177" s="1417"/>
      <c r="Z177" s="1410">
        <f>IF('G12'!$U$21="parascolaire","0",F177+N177)</f>
        <v>0</v>
      </c>
      <c r="AA177" s="1411"/>
      <c r="AB177" s="1411"/>
      <c r="AC177" s="1412"/>
      <c r="AD177" s="1440">
        <f>IF('G12'!$U$21="parascolaire","0",'G12'!H$65)</f>
        <v>0</v>
      </c>
      <c r="AE177" s="1417"/>
      <c r="AF177" s="1417"/>
      <c r="AG177" s="1417"/>
      <c r="AH177" s="1419">
        <f>IF('G12'!$U$21="parascolaire","0",SUM(F177,N177,R177))</f>
        <v>0</v>
      </c>
      <c r="AI177" s="1420"/>
      <c r="AJ177" s="1420"/>
      <c r="AK177" s="1421"/>
      <c r="AL177" s="1422"/>
      <c r="AM177" s="1422"/>
      <c r="AN177" s="1422"/>
      <c r="AP177" s="1385" t="e">
        <f>SUM(R179,Z179)/'G12'!BR$15</f>
        <v>#DIV/0!</v>
      </c>
      <c r="AQ177" s="1386"/>
      <c r="AR177" s="1386"/>
      <c r="AS177" s="1386"/>
      <c r="AT177" s="1387"/>
      <c r="AU177" s="1391" t="e">
        <f>SUM(AD179,V179)/'G12'!BR$15</f>
        <v>#DIV/0!</v>
      </c>
      <c r="AV177" s="1392"/>
      <c r="AW177" s="1395" t="e">
        <f>IF(AP177&gt;AU177,(AP177-AU177),(AP177-AU177)*-1)</f>
        <v>#DIV/0!</v>
      </c>
      <c r="AX177" s="1396"/>
    </row>
    <row r="178" spans="1:50" ht="13.5" thickBot="1" x14ac:dyDescent="0.25">
      <c r="A178" s="1453" t="s">
        <v>19</v>
      </c>
      <c r="B178" s="1454"/>
      <c r="C178" s="1454"/>
      <c r="D178" s="1454"/>
      <c r="E178" s="1454"/>
      <c r="F178" s="1410">
        <f>IF('G12'!$U$21="parascolaire","0",SUMIFS('G12'!F:F,'G12'!A:A,'G12'!P$67,'G12'!B:B,'G12'!Q$62))</f>
        <v>0</v>
      </c>
      <c r="G178" s="1411"/>
      <c r="H178" s="1411"/>
      <c r="I178" s="1412"/>
      <c r="J178" s="1468">
        <f>IF('G12'!$U$21="parascolaire","0",'G12'!J$66)</f>
        <v>0</v>
      </c>
      <c r="K178" s="1469"/>
      <c r="L178" s="1469"/>
      <c r="M178" s="1470"/>
      <c r="N178" s="1416">
        <f>IF('G12'!$U$21="parascolaire","0",SUMIFS('G12'!$F:F,'G12'!$A:$A,'G12'!$P$67,'G12'!$B:$B,'G12'!V$62))</f>
        <v>0</v>
      </c>
      <c r="O178" s="1417"/>
      <c r="P178" s="1417"/>
      <c r="Q178" s="1418"/>
      <c r="R178" s="1410">
        <f>IF('G12'!$U$21="parascolaire","0",SUMIFS('G12'!$F:F,'G12'!$A:$A,'G12'!$P$67,'G12'!$B:$B,'G12'!AA$62))</f>
        <v>0</v>
      </c>
      <c r="S178" s="1411"/>
      <c r="T178" s="1411"/>
      <c r="U178" s="1412"/>
      <c r="V178" s="1440">
        <f>IF('G12'!$U$21="parascolaire","0",'G12'!I$66)</f>
        <v>0</v>
      </c>
      <c r="W178" s="1417"/>
      <c r="X178" s="1417"/>
      <c r="Y178" s="1417"/>
      <c r="Z178" s="1410">
        <f>IF('G12'!$U$21="parascolaire","0",F178+N178)</f>
        <v>0</v>
      </c>
      <c r="AA178" s="1411"/>
      <c r="AB178" s="1411"/>
      <c r="AC178" s="1412"/>
      <c r="AD178" s="1440">
        <f>IF('G12'!$U$21="parascolaire","0",'G12'!H$66)</f>
        <v>0</v>
      </c>
      <c r="AE178" s="1417"/>
      <c r="AF178" s="1417"/>
      <c r="AG178" s="1417"/>
      <c r="AH178" s="1471">
        <f>IF('G12'!$U$21="parascolaire","0",SUM(F178,N178,R178))</f>
        <v>0</v>
      </c>
      <c r="AI178" s="1472"/>
      <c r="AJ178" s="1472"/>
      <c r="AK178" s="1473"/>
      <c r="AL178" s="1422"/>
      <c r="AM178" s="1422"/>
      <c r="AN178" s="1422"/>
      <c r="AP178" s="1388"/>
      <c r="AQ178" s="1389"/>
      <c r="AR178" s="1389"/>
      <c r="AS178" s="1389"/>
      <c r="AT178" s="1390"/>
      <c r="AU178" s="1393"/>
      <c r="AV178" s="1394"/>
      <c r="AW178" s="1397"/>
      <c r="AX178" s="1398"/>
    </row>
    <row r="179" spans="1:50" ht="36.75" customHeight="1" thickBot="1" x14ac:dyDescent="0.25">
      <c r="A179" s="1455" t="s">
        <v>318</v>
      </c>
      <c r="B179" s="1456"/>
      <c r="C179" s="1456"/>
      <c r="D179" s="1456"/>
      <c r="E179" s="1456"/>
      <c r="F179" s="1457">
        <f>IF('G12'!$U$21="parascolaire","0",SUM(F174:I178))</f>
        <v>0</v>
      </c>
      <c r="G179" s="1458"/>
      <c r="H179" s="1458"/>
      <c r="I179" s="1459"/>
      <c r="J179" s="1460">
        <f>IF('G12'!$U$21="parascolaire","0",'G12'!J$67)</f>
        <v>0</v>
      </c>
      <c r="K179" s="1461"/>
      <c r="L179" s="1461"/>
      <c r="M179" s="1462"/>
      <c r="N179" s="1463">
        <f>IF('G12'!$U$21="parascolaire","0",SUM(N174:Q178))</f>
        <v>0</v>
      </c>
      <c r="O179" s="1464"/>
      <c r="P179" s="1464"/>
      <c r="Q179" s="1465"/>
      <c r="R179" s="1466">
        <f>IF('G12'!$U$21="parascolaire","0",SUM(R174:U178))</f>
        <v>0</v>
      </c>
      <c r="S179" s="1464"/>
      <c r="T179" s="1464"/>
      <c r="U179" s="1465"/>
      <c r="V179" s="1463">
        <f>IF('G12'!$U$21="parascolaire","0",SUM(V174:Y178))</f>
        <v>0</v>
      </c>
      <c r="W179" s="1464"/>
      <c r="X179" s="1464"/>
      <c r="Y179" s="1465"/>
      <c r="Z179" s="1463">
        <f>IF('G12'!$U$21="parascolaire","0",F179+N179)</f>
        <v>0</v>
      </c>
      <c r="AA179" s="1464"/>
      <c r="AB179" s="1464"/>
      <c r="AC179" s="1464"/>
      <c r="AD179" s="1467">
        <f>IF('G12'!$U$21="parascolaire","0",SUM(AD174:AG178))</f>
        <v>0</v>
      </c>
      <c r="AE179" s="1443"/>
      <c r="AF179" s="1443"/>
      <c r="AG179" s="1444"/>
      <c r="AH179" s="1442">
        <f>IF('G12'!$U$21="parascolaire","0",SUM(AH174:AK178))</f>
        <v>0</v>
      </c>
      <c r="AI179" s="1443"/>
      <c r="AJ179" s="1443"/>
      <c r="AK179" s="1444"/>
      <c r="AL179" s="1424"/>
      <c r="AM179" s="1424"/>
      <c r="AN179" s="1424"/>
      <c r="AP179" s="869"/>
      <c r="AQ179" s="869"/>
      <c r="AR179" s="869"/>
      <c r="AS179" s="869"/>
      <c r="AT179" s="869"/>
      <c r="AU179" s="869"/>
      <c r="AV179" s="869"/>
      <c r="AW179" s="869"/>
      <c r="AX179" s="869"/>
    </row>
    <row r="180" spans="1:50" ht="33.75" customHeight="1" thickBot="1" x14ac:dyDescent="0.25">
      <c r="A180" s="1447" t="s">
        <v>303</v>
      </c>
      <c r="B180" s="1448"/>
      <c r="C180" s="1448"/>
      <c r="D180" s="1448"/>
      <c r="E180" s="1448"/>
      <c r="F180" s="1449" t="e">
        <f>IF('G12'!$U$21="parascolaire","",(F179-J179)/'G12'!BR$15)</f>
        <v>#DIV/0!</v>
      </c>
      <c r="G180" s="1450"/>
      <c r="H180" s="1450"/>
      <c r="I180" s="1450"/>
      <c r="J180" s="1450"/>
      <c r="K180" s="1450"/>
      <c r="L180" s="1450"/>
      <c r="M180" s="1451"/>
      <c r="N180" s="1452"/>
      <c r="O180" s="1452"/>
      <c r="P180" s="1452"/>
      <c r="Q180" s="1452"/>
      <c r="R180" s="1449" t="e">
        <f>IF('G12'!$U$21="parascolaire","",IF('G12'!$U$21="parascolaire","",(R179-V179)/'G12'!BR$15))</f>
        <v>#DIV/0!</v>
      </c>
      <c r="S180" s="1450"/>
      <c r="T180" s="1450"/>
      <c r="U180" s="1450"/>
      <c r="V180" s="1450"/>
      <c r="W180" s="1450"/>
      <c r="X180" s="1450"/>
      <c r="Y180" s="1451"/>
      <c r="Z180" s="1450" t="e">
        <f>IF('G12'!$U$21="parascolaire","",(Z179-AD179)/'G12'!BR$15)</f>
        <v>#DIV/0!</v>
      </c>
      <c r="AA180" s="1450"/>
      <c r="AB180" s="1450"/>
      <c r="AC180" s="1450"/>
      <c r="AD180" s="1450"/>
      <c r="AE180" s="1450"/>
      <c r="AF180" s="1450"/>
      <c r="AG180" s="1451"/>
      <c r="AH180" s="770"/>
      <c r="AI180" s="529"/>
      <c r="AJ180" s="794"/>
      <c r="AK180" s="795"/>
      <c r="AL180" s="795"/>
      <c r="AM180" s="795"/>
      <c r="AN180" s="796"/>
    </row>
    <row r="184" spans="1:50" ht="13.5" thickBot="1" x14ac:dyDescent="0.25"/>
    <row r="185" spans="1:50" ht="15.75" customHeight="1" thickBot="1" x14ac:dyDescent="0.25">
      <c r="A185" s="1436" t="s">
        <v>234</v>
      </c>
      <c r="B185" s="1436"/>
      <c r="C185" s="1436"/>
      <c r="D185" s="1436"/>
      <c r="E185" s="1437"/>
      <c r="F185" s="1152" t="s">
        <v>147</v>
      </c>
      <c r="G185" s="1153"/>
      <c r="H185" s="1153"/>
      <c r="I185" s="1153"/>
      <c r="J185" s="1153"/>
      <c r="K185" s="1153"/>
      <c r="L185" s="1153"/>
      <c r="M185" s="1153"/>
      <c r="N185" s="1153"/>
      <c r="O185" s="1153"/>
      <c r="P185" s="1153"/>
      <c r="Q185" s="1153"/>
      <c r="R185" s="1153"/>
      <c r="S185" s="1153"/>
      <c r="T185" s="1153"/>
      <c r="U185" s="1153"/>
      <c r="V185" s="1153"/>
      <c r="W185" s="1153"/>
      <c r="X185" s="1153"/>
      <c r="Y185" s="1153"/>
      <c r="Z185" s="1153"/>
      <c r="AA185" s="1153"/>
      <c r="AB185" s="1153"/>
      <c r="AC185" s="1153"/>
      <c r="AD185" s="1153"/>
      <c r="AE185" s="1153"/>
      <c r="AF185" s="1153"/>
      <c r="AG185" s="1153"/>
      <c r="AH185" s="1153"/>
      <c r="AI185" s="1153"/>
      <c r="AJ185" s="1153"/>
      <c r="AK185" s="1154"/>
      <c r="AL185" s="818"/>
      <c r="AM185" s="818"/>
      <c r="AN185" s="818"/>
    </row>
    <row r="186" spans="1:50" ht="15.75" customHeight="1" thickBot="1" x14ac:dyDescent="0.25">
      <c r="A186" s="1436"/>
      <c r="B186" s="1436"/>
      <c r="C186" s="1436"/>
      <c r="D186" s="1436"/>
      <c r="E186" s="1437"/>
      <c r="F186" s="1425" t="s">
        <v>20</v>
      </c>
      <c r="G186" s="1426"/>
      <c r="H186" s="1426"/>
      <c r="I186" s="1426"/>
      <c r="J186" s="1426"/>
      <c r="K186" s="1426"/>
      <c r="L186" s="1426"/>
      <c r="M186" s="1427"/>
      <c r="N186" s="1428" t="s">
        <v>22</v>
      </c>
      <c r="O186" s="1429"/>
      <c r="P186" s="1429"/>
      <c r="Q186" s="1430"/>
      <c r="R186" s="1425" t="s">
        <v>26</v>
      </c>
      <c r="S186" s="1426"/>
      <c r="T186" s="1426"/>
      <c r="U186" s="1426"/>
      <c r="V186" s="1426"/>
      <c r="W186" s="1426"/>
      <c r="X186" s="1426"/>
      <c r="Y186" s="1427"/>
      <c r="Z186" s="1425" t="s">
        <v>102</v>
      </c>
      <c r="AA186" s="1426"/>
      <c r="AB186" s="1426"/>
      <c r="AC186" s="1426"/>
      <c r="AD186" s="1426"/>
      <c r="AE186" s="1426"/>
      <c r="AF186" s="1426"/>
      <c r="AG186" s="1427"/>
      <c r="AH186" s="1431"/>
      <c r="AI186" s="1432"/>
      <c r="AJ186" s="1432"/>
      <c r="AK186" s="1433"/>
      <c r="AL186" s="1434"/>
      <c r="AM186" s="1434"/>
      <c r="AN186" s="1434"/>
    </row>
    <row r="187" spans="1:50" ht="13.5" customHeight="1" thickBot="1" x14ac:dyDescent="0.25">
      <c r="A187" s="1438"/>
      <c r="B187" s="1438"/>
      <c r="C187" s="1438"/>
      <c r="D187" s="1438"/>
      <c r="E187" s="1439"/>
      <c r="F187" s="1425" t="s">
        <v>342</v>
      </c>
      <c r="G187" s="1426"/>
      <c r="H187" s="1426"/>
      <c r="I187" s="1441"/>
      <c r="J187" s="1442" t="s">
        <v>280</v>
      </c>
      <c r="K187" s="1443"/>
      <c r="L187" s="1443"/>
      <c r="M187" s="1444"/>
      <c r="N187" s="1445" t="s">
        <v>342</v>
      </c>
      <c r="O187" s="1194"/>
      <c r="P187" s="1194"/>
      <c r="Q187" s="1195"/>
      <c r="R187" s="1445" t="s">
        <v>342</v>
      </c>
      <c r="S187" s="1194"/>
      <c r="T187" s="1194"/>
      <c r="U187" s="1194"/>
      <c r="V187" s="1445" t="s">
        <v>281</v>
      </c>
      <c r="W187" s="1194"/>
      <c r="X187" s="1194"/>
      <c r="Y187" s="1195"/>
      <c r="Z187" s="1425" t="s">
        <v>342</v>
      </c>
      <c r="AA187" s="1426"/>
      <c r="AB187" s="1426"/>
      <c r="AC187" s="1441"/>
      <c r="AD187" s="1426" t="s">
        <v>280</v>
      </c>
      <c r="AE187" s="1426"/>
      <c r="AF187" s="1426"/>
      <c r="AG187" s="1441"/>
      <c r="AH187" s="1445" t="s">
        <v>31</v>
      </c>
      <c r="AI187" s="1194"/>
      <c r="AJ187" s="1194"/>
      <c r="AK187" s="1446"/>
      <c r="AL187" s="1423"/>
      <c r="AM187" s="1423"/>
      <c r="AN187" s="1423"/>
    </row>
    <row r="188" spans="1:50" ht="13.5" customHeight="1" thickBot="1" x14ac:dyDescent="0.25">
      <c r="A188" s="1453" t="s">
        <v>0</v>
      </c>
      <c r="B188" s="1454"/>
      <c r="C188" s="1454"/>
      <c r="D188" s="1454"/>
      <c r="E188" s="1474"/>
      <c r="F188" s="1410">
        <f>IF('G13'!$U$21="parascolaire","0",SUMIFS('G13'!F:F,'G13'!A:A,'G13'!P$63,'G13'!B:B,'G13'!Q$62))</f>
        <v>0</v>
      </c>
      <c r="G188" s="1411"/>
      <c r="H188" s="1411"/>
      <c r="I188" s="1412"/>
      <c r="J188" s="1475">
        <f>IF('G13'!$U$21="parascolaire","0",'G13'!J$62)</f>
        <v>0</v>
      </c>
      <c r="K188" s="1476"/>
      <c r="L188" s="1476"/>
      <c r="M188" s="1477"/>
      <c r="N188" s="1416">
        <f>IF('G13'!$U$21="parascolaire","0",SUMIFS('G13'!$F:F,'G13'!$A:$A,'G13'!$P$63,'G13'!$B:$B,'G13'!V$62))</f>
        <v>0</v>
      </c>
      <c r="O188" s="1417"/>
      <c r="P188" s="1417"/>
      <c r="Q188" s="1418"/>
      <c r="R188" s="1410">
        <f>IF('G13'!$U$21="parascolaire","0",SUMIFS('G13'!$F:F,'G13'!$A:$A,'G13'!$P$63,'G13'!$B:$B,'G13'!AA$62))</f>
        <v>0</v>
      </c>
      <c r="S188" s="1411"/>
      <c r="T188" s="1411"/>
      <c r="U188" s="1412"/>
      <c r="V188" s="1440">
        <f>IF('G13'!$U$21="parascolaire","0",'G13'!I$62)</f>
        <v>0</v>
      </c>
      <c r="W188" s="1417"/>
      <c r="X188" s="1417"/>
      <c r="Y188" s="1417"/>
      <c r="Z188" s="1410">
        <f>IF('G13'!$U$21="parascolaire","0",F188+N188)</f>
        <v>0</v>
      </c>
      <c r="AA188" s="1411"/>
      <c r="AB188" s="1411"/>
      <c r="AC188" s="1412"/>
      <c r="AD188" s="1440">
        <f>IF('G13'!$U$21="parascolaire","0",'G13'!H$62)</f>
        <v>0</v>
      </c>
      <c r="AE188" s="1417"/>
      <c r="AF188" s="1417"/>
      <c r="AG188" s="1417"/>
      <c r="AH188" s="1416">
        <f>IF('G13'!$U$21="parascolaire","0",SUM(F188,N188,R188))</f>
        <v>0</v>
      </c>
      <c r="AI188" s="1417"/>
      <c r="AJ188" s="1417"/>
      <c r="AK188" s="1435"/>
      <c r="AL188" s="1422"/>
      <c r="AM188" s="1422"/>
      <c r="AN188" s="1422"/>
      <c r="AO188" s="824"/>
    </row>
    <row r="189" spans="1:50" ht="13.5" customHeight="1" thickBot="1" x14ac:dyDescent="0.25">
      <c r="A189" s="1453" t="s">
        <v>16</v>
      </c>
      <c r="B189" s="1454"/>
      <c r="C189" s="1454"/>
      <c r="D189" s="1454"/>
      <c r="E189" s="1454"/>
      <c r="F189" s="1410">
        <f>IF('G13'!$U$21="parascolaire","0",SUMIFS('G13'!F:F,'G13'!A:A,'G13'!P$64,'G13'!B:B,'G13'!Q$62))</f>
        <v>0</v>
      </c>
      <c r="G189" s="1411"/>
      <c r="H189" s="1411"/>
      <c r="I189" s="1412"/>
      <c r="J189" s="1413">
        <f>IF('G13'!$U$21="parascolaire","0",'G13'!J$63)</f>
        <v>0</v>
      </c>
      <c r="K189" s="1414"/>
      <c r="L189" s="1414"/>
      <c r="M189" s="1415"/>
      <c r="N189" s="1416">
        <f>IF('G13'!$U$21="parascolaire","0",SUMIFS('G13'!$F:F,'G13'!$A:$A,'G13'!$P$64,'G13'!$B:$B,'G13'!V$62))</f>
        <v>0</v>
      </c>
      <c r="O189" s="1417"/>
      <c r="P189" s="1417"/>
      <c r="Q189" s="1418"/>
      <c r="R189" s="1410">
        <f>IF('G13'!$U$21="parascolaire","0",SUMIFS('G13'!$F:F,'G13'!$A:$A,'G13'!$P$64,'G13'!$B:$B,'G13'!AA$62))</f>
        <v>0</v>
      </c>
      <c r="S189" s="1411"/>
      <c r="T189" s="1411"/>
      <c r="U189" s="1412"/>
      <c r="V189" s="1440">
        <f>IF('G13'!$U$21="parascolaire","0",'G13'!I$63)</f>
        <v>0</v>
      </c>
      <c r="W189" s="1417"/>
      <c r="X189" s="1417"/>
      <c r="Y189" s="1417"/>
      <c r="Z189" s="1410">
        <f>IF('G13'!$U$21="parascolaire","0",F189+N189)</f>
        <v>0</v>
      </c>
      <c r="AA189" s="1411"/>
      <c r="AB189" s="1411"/>
      <c r="AC189" s="1412"/>
      <c r="AD189" s="1440">
        <f>IF('G13'!$U$21="parascolaire","0",'G13'!H$63)</f>
        <v>0</v>
      </c>
      <c r="AE189" s="1417"/>
      <c r="AF189" s="1417"/>
      <c r="AG189" s="1417"/>
      <c r="AH189" s="1419">
        <f>IF('G13'!$U$21="parascolaire","0",SUM(F189,N189,R189))</f>
        <v>0</v>
      </c>
      <c r="AI189" s="1420"/>
      <c r="AJ189" s="1420"/>
      <c r="AK189" s="1421"/>
      <c r="AL189" s="1422"/>
      <c r="AM189" s="1422"/>
      <c r="AN189" s="1422"/>
      <c r="AO189" s="824"/>
      <c r="AP189" s="1379" t="s">
        <v>340</v>
      </c>
      <c r="AQ189" s="1380"/>
      <c r="AR189" s="1380"/>
      <c r="AS189" s="1380"/>
      <c r="AT189" s="1381"/>
      <c r="AU189" s="1379" t="s">
        <v>341</v>
      </c>
      <c r="AV189" s="1381"/>
      <c r="AW189" s="1379" t="e">
        <f>IF(AP191&gt;AU191,"surplus","manque")</f>
        <v>#DIV/0!</v>
      </c>
      <c r="AX189" s="1381"/>
    </row>
    <row r="190" spans="1:50" ht="13.5" thickBot="1" x14ac:dyDescent="0.25">
      <c r="A190" s="1453" t="s">
        <v>17</v>
      </c>
      <c r="B190" s="1454"/>
      <c r="C190" s="1454"/>
      <c r="D190" s="1454"/>
      <c r="E190" s="1454"/>
      <c r="F190" s="1410">
        <f>IF('G13'!$U$21="parascolaire","0",SUMIFS('G13'!F:F,'G13'!A:A,'G13'!P$65,'G13'!B:B,'G13'!Q$62))</f>
        <v>0</v>
      </c>
      <c r="G190" s="1411"/>
      <c r="H190" s="1411"/>
      <c r="I190" s="1412"/>
      <c r="J190" s="1413">
        <f>IF('G13'!$U$21="parascolaire","0",'G13'!J$64)</f>
        <v>0</v>
      </c>
      <c r="K190" s="1414"/>
      <c r="L190" s="1414"/>
      <c r="M190" s="1415"/>
      <c r="N190" s="1416">
        <f>IF('G13'!$U$21="parascolaire","0",SUMIFS('G13'!$F:F,'G13'!$A:$A,'G13'!$P$65,'G13'!$B:$B,'G13'!V$62))</f>
        <v>0</v>
      </c>
      <c r="O190" s="1417"/>
      <c r="P190" s="1417"/>
      <c r="Q190" s="1418"/>
      <c r="R190" s="1410">
        <f>IF('G13'!$U$21="parascolaire","0",SUMIFS('G13'!$F:F,'G13'!$A:$A,'G13'!$P$65,'G13'!$B:$B,'G13'!AA$62))</f>
        <v>0</v>
      </c>
      <c r="S190" s="1411"/>
      <c r="T190" s="1411"/>
      <c r="U190" s="1412"/>
      <c r="V190" s="1440">
        <f>IF('G13'!$U$21="parascolaire","0",'G13'!I$64)</f>
        <v>0</v>
      </c>
      <c r="W190" s="1417"/>
      <c r="X190" s="1417"/>
      <c r="Y190" s="1417"/>
      <c r="Z190" s="1410">
        <f>IF('G13'!$U$21="parascolaire","0",F190+N190)</f>
        <v>0</v>
      </c>
      <c r="AA190" s="1411"/>
      <c r="AB190" s="1411"/>
      <c r="AC190" s="1412"/>
      <c r="AD190" s="1440">
        <f>IF('G13'!$U$21="parascolaire","0",'G13'!H$64)</f>
        <v>0</v>
      </c>
      <c r="AE190" s="1417"/>
      <c r="AF190" s="1417"/>
      <c r="AG190" s="1417"/>
      <c r="AH190" s="1419">
        <f>IF('G13'!$U$21="parascolaire","0",SUM(F190,N190,R190))</f>
        <v>0</v>
      </c>
      <c r="AI190" s="1420"/>
      <c r="AJ190" s="1420"/>
      <c r="AK190" s="1421"/>
      <c r="AL190" s="1422"/>
      <c r="AM190" s="1422"/>
      <c r="AN190" s="1422"/>
      <c r="AP190" s="1382"/>
      <c r="AQ190" s="1383"/>
      <c r="AR190" s="1383"/>
      <c r="AS190" s="1383"/>
      <c r="AT190" s="1384"/>
      <c r="AU190" s="1382"/>
      <c r="AV190" s="1384"/>
      <c r="AW190" s="1382"/>
      <c r="AX190" s="1384"/>
    </row>
    <row r="191" spans="1:50" ht="13.5" thickBot="1" x14ac:dyDescent="0.25">
      <c r="A191" s="1453" t="s">
        <v>18</v>
      </c>
      <c r="B191" s="1454"/>
      <c r="C191" s="1454"/>
      <c r="D191" s="1454"/>
      <c r="E191" s="1454"/>
      <c r="F191" s="1410">
        <f>IF('G13'!$U$21="parascolaire","0",SUMIFS('G13'!F:F,'G13'!A:A,'G13'!P$66,'G13'!B:B,'G13'!Q$62))</f>
        <v>0</v>
      </c>
      <c r="G191" s="1411"/>
      <c r="H191" s="1411"/>
      <c r="I191" s="1412"/>
      <c r="J191" s="1413">
        <f>IF('G13'!$U$21="parascolaire","0",'G13'!J$65)</f>
        <v>0</v>
      </c>
      <c r="K191" s="1414"/>
      <c r="L191" s="1414"/>
      <c r="M191" s="1415"/>
      <c r="N191" s="1416">
        <f>IF('G13'!$U$21="parascolaire","0",SUMIFS('G13'!$F:F,'G13'!$A:$A,'G13'!$P$66,'G13'!$B:$B,'G13'!V$62))</f>
        <v>0</v>
      </c>
      <c r="O191" s="1417"/>
      <c r="P191" s="1417"/>
      <c r="Q191" s="1418"/>
      <c r="R191" s="1410">
        <f>IF('G13'!$U$21="parascolaire","0",SUMIFS('G13'!$F:F,'G13'!$A:$A,'G13'!$P$66,'G13'!$B:$B,'G13'!AA$62))</f>
        <v>0</v>
      </c>
      <c r="S191" s="1411"/>
      <c r="T191" s="1411"/>
      <c r="U191" s="1412"/>
      <c r="V191" s="1440">
        <f>IF('G13'!$U$21="parascolaire","0",'G13'!I$65)</f>
        <v>0</v>
      </c>
      <c r="W191" s="1417"/>
      <c r="X191" s="1417"/>
      <c r="Y191" s="1417"/>
      <c r="Z191" s="1410">
        <f>IF('G13'!$U$21="parascolaire","0",F191+N191)</f>
        <v>0</v>
      </c>
      <c r="AA191" s="1411"/>
      <c r="AB191" s="1411"/>
      <c r="AC191" s="1412"/>
      <c r="AD191" s="1440">
        <f>IF('G13'!$U$21="parascolaire","0",'G13'!H$65)</f>
        <v>0</v>
      </c>
      <c r="AE191" s="1417"/>
      <c r="AF191" s="1417"/>
      <c r="AG191" s="1417"/>
      <c r="AH191" s="1419">
        <f>IF('G13'!$U$21="parascolaire","0",SUM(F191,N191,R191))</f>
        <v>0</v>
      </c>
      <c r="AI191" s="1420"/>
      <c r="AJ191" s="1420"/>
      <c r="AK191" s="1421"/>
      <c r="AL191" s="1422"/>
      <c r="AM191" s="1422"/>
      <c r="AN191" s="1422"/>
      <c r="AP191" s="1385" t="e">
        <f>SUM(R193,Z193)/'G13'!BR$15</f>
        <v>#DIV/0!</v>
      </c>
      <c r="AQ191" s="1386"/>
      <c r="AR191" s="1386"/>
      <c r="AS191" s="1386"/>
      <c r="AT191" s="1387"/>
      <c r="AU191" s="1391" t="e">
        <f>SUM(AD193,V193)/'G13'!BR$15</f>
        <v>#DIV/0!</v>
      </c>
      <c r="AV191" s="1392"/>
      <c r="AW191" s="1395" t="e">
        <f>IF(AP191&gt;AU191,(AP191-AU191),(AP191-AU191)*-1)</f>
        <v>#DIV/0!</v>
      </c>
      <c r="AX191" s="1396"/>
    </row>
    <row r="192" spans="1:50" ht="13.5" thickBot="1" x14ac:dyDescent="0.25">
      <c r="A192" s="1453" t="s">
        <v>19</v>
      </c>
      <c r="B192" s="1454"/>
      <c r="C192" s="1454"/>
      <c r="D192" s="1454"/>
      <c r="E192" s="1454"/>
      <c r="F192" s="1410">
        <f>IF('G13'!$U$21="parascolaire","0",SUMIFS('G13'!F:F,'G13'!A:A,'G13'!P$67,'G13'!B:B,'G13'!Q$62))</f>
        <v>0</v>
      </c>
      <c r="G192" s="1411"/>
      <c r="H192" s="1411"/>
      <c r="I192" s="1412"/>
      <c r="J192" s="1468">
        <f>IF('G13'!$U$21="parascolaire","0",'G13'!J$66)</f>
        <v>0</v>
      </c>
      <c r="K192" s="1469"/>
      <c r="L192" s="1469"/>
      <c r="M192" s="1470"/>
      <c r="N192" s="1416">
        <f>IF('G13'!$U$21="parascolaire","0",SUMIFS('G13'!$F:F,'G13'!$A:$A,'G13'!$P$67,'G13'!$B:$B,'G13'!V$62))</f>
        <v>0</v>
      </c>
      <c r="O192" s="1417"/>
      <c r="P192" s="1417"/>
      <c r="Q192" s="1418"/>
      <c r="R192" s="1410">
        <f>IF('G13'!$U$21="parascolaire","0",SUMIFS('G13'!$F:F,'G13'!$A:$A,'G13'!$P$67,'G13'!$B:$B,'G13'!AA$62))</f>
        <v>0</v>
      </c>
      <c r="S192" s="1411"/>
      <c r="T192" s="1411"/>
      <c r="U192" s="1412"/>
      <c r="V192" s="1440">
        <f>IF('G13'!$U$21="parascolaire","0",'G13'!I$66)</f>
        <v>0</v>
      </c>
      <c r="W192" s="1417"/>
      <c r="X192" s="1417"/>
      <c r="Y192" s="1417"/>
      <c r="Z192" s="1410">
        <f>IF('G13'!$U$21="parascolaire","0",F192+N192)</f>
        <v>0</v>
      </c>
      <c r="AA192" s="1411"/>
      <c r="AB192" s="1411"/>
      <c r="AC192" s="1412"/>
      <c r="AD192" s="1440">
        <f>IF('G13'!$U$21="parascolaire","0",'G13'!H$66)</f>
        <v>0</v>
      </c>
      <c r="AE192" s="1417"/>
      <c r="AF192" s="1417"/>
      <c r="AG192" s="1417"/>
      <c r="AH192" s="1471">
        <f>IF('G13'!$U$21="parascolaire","0",SUM(F192,N192,R192))</f>
        <v>0</v>
      </c>
      <c r="AI192" s="1472"/>
      <c r="AJ192" s="1472"/>
      <c r="AK192" s="1473"/>
      <c r="AL192" s="1422"/>
      <c r="AM192" s="1422"/>
      <c r="AN192" s="1422"/>
      <c r="AP192" s="1388"/>
      <c r="AQ192" s="1389"/>
      <c r="AR192" s="1389"/>
      <c r="AS192" s="1389"/>
      <c r="AT192" s="1390"/>
      <c r="AU192" s="1393"/>
      <c r="AV192" s="1394"/>
      <c r="AW192" s="1397"/>
      <c r="AX192" s="1398"/>
    </row>
    <row r="193" spans="1:50" ht="34.5" customHeight="1" thickBot="1" x14ac:dyDescent="0.25">
      <c r="A193" s="1455" t="s">
        <v>318</v>
      </c>
      <c r="B193" s="1456"/>
      <c r="C193" s="1456"/>
      <c r="D193" s="1456"/>
      <c r="E193" s="1456"/>
      <c r="F193" s="1457">
        <f>IF('G13'!$U$21="parascolaire","0",SUM(F188:I192))</f>
        <v>0</v>
      </c>
      <c r="G193" s="1458"/>
      <c r="H193" s="1458"/>
      <c r="I193" s="1459"/>
      <c r="J193" s="1460">
        <f>IF('G13'!$U$21="parascolaire","0",'G13'!J$67)</f>
        <v>0</v>
      </c>
      <c r="K193" s="1461"/>
      <c r="L193" s="1461"/>
      <c r="M193" s="1462"/>
      <c r="N193" s="1463">
        <f>IF('G13'!$U$21="parascolaire","0",SUM(N188:Q192))</f>
        <v>0</v>
      </c>
      <c r="O193" s="1464"/>
      <c r="P193" s="1464"/>
      <c r="Q193" s="1465"/>
      <c r="R193" s="1466">
        <f>IF('G13'!$U$21="parascolaire","0",SUM(R188:U192))</f>
        <v>0</v>
      </c>
      <c r="S193" s="1464"/>
      <c r="T193" s="1464"/>
      <c r="U193" s="1465"/>
      <c r="V193" s="1463">
        <f>IF('G13'!$U$21="parascolaire","0",SUM(V188:Y192))</f>
        <v>0</v>
      </c>
      <c r="W193" s="1464"/>
      <c r="X193" s="1464"/>
      <c r="Y193" s="1465"/>
      <c r="Z193" s="1463">
        <f>IF('G13'!$U$21="parascolaire","0",F193+N193)</f>
        <v>0</v>
      </c>
      <c r="AA193" s="1464"/>
      <c r="AB193" s="1464"/>
      <c r="AC193" s="1464"/>
      <c r="AD193" s="1467">
        <f>IF('G13'!$U$21="parascolaire","0",SUM(AD188:AG192))</f>
        <v>0</v>
      </c>
      <c r="AE193" s="1443"/>
      <c r="AF193" s="1443"/>
      <c r="AG193" s="1444"/>
      <c r="AH193" s="1442">
        <f>IF('G13'!$U$21="parascolaire","0",SUM(AH188:AK192))</f>
        <v>0</v>
      </c>
      <c r="AI193" s="1443"/>
      <c r="AJ193" s="1443"/>
      <c r="AK193" s="1444"/>
      <c r="AL193" s="1424"/>
      <c r="AM193" s="1424"/>
      <c r="AN193" s="1424"/>
      <c r="AP193" s="869"/>
      <c r="AQ193" s="869"/>
      <c r="AR193" s="869"/>
      <c r="AS193" s="869"/>
      <c r="AT193" s="869"/>
      <c r="AU193" s="869"/>
      <c r="AV193" s="869"/>
      <c r="AW193" s="869"/>
      <c r="AX193" s="869"/>
    </row>
    <row r="194" spans="1:50" ht="30.75" customHeight="1" thickBot="1" x14ac:dyDescent="0.25">
      <c r="A194" s="1447" t="s">
        <v>303</v>
      </c>
      <c r="B194" s="1448"/>
      <c r="C194" s="1448"/>
      <c r="D194" s="1448"/>
      <c r="E194" s="1448"/>
      <c r="F194" s="1449" t="e">
        <f>IF('G13'!$U$21="parascolaire","",(F193-J193)/'G13'!BR$15)</f>
        <v>#DIV/0!</v>
      </c>
      <c r="G194" s="1450"/>
      <c r="H194" s="1450"/>
      <c r="I194" s="1450"/>
      <c r="J194" s="1450"/>
      <c r="K194" s="1450"/>
      <c r="L194" s="1450"/>
      <c r="M194" s="1451"/>
      <c r="N194" s="1452"/>
      <c r="O194" s="1452"/>
      <c r="P194" s="1452"/>
      <c r="Q194" s="1452"/>
      <c r="R194" s="1449" t="e">
        <f>IF('G13'!$U$21="parascolaire","",IF('G13'!$U$21="parascolaire","",(R193-V193)/'G13'!BR$15))</f>
        <v>#DIV/0!</v>
      </c>
      <c r="S194" s="1450"/>
      <c r="T194" s="1450"/>
      <c r="U194" s="1450"/>
      <c r="V194" s="1450"/>
      <c r="W194" s="1450"/>
      <c r="X194" s="1450"/>
      <c r="Y194" s="1451"/>
      <c r="Z194" s="1450" t="e">
        <f>IF('G13'!$U$21="parascolaire","",(Z193-AD193)/'G13'!BR$15)</f>
        <v>#DIV/0!</v>
      </c>
      <c r="AA194" s="1450"/>
      <c r="AB194" s="1450"/>
      <c r="AC194" s="1450"/>
      <c r="AD194" s="1450"/>
      <c r="AE194" s="1450"/>
      <c r="AF194" s="1450"/>
      <c r="AG194" s="1451"/>
      <c r="AH194" s="770"/>
      <c r="AI194" s="529"/>
      <c r="AJ194" s="794"/>
      <c r="AK194" s="795"/>
      <c r="AL194" s="795"/>
      <c r="AM194" s="795"/>
      <c r="AN194" s="796"/>
    </row>
    <row r="198" spans="1:50" ht="13.5" thickBot="1" x14ac:dyDescent="0.25"/>
    <row r="199" spans="1:50" ht="15.75" customHeight="1" thickBot="1" x14ac:dyDescent="0.25">
      <c r="A199" s="1436" t="s">
        <v>235</v>
      </c>
      <c r="B199" s="1436"/>
      <c r="C199" s="1436"/>
      <c r="D199" s="1436"/>
      <c r="E199" s="1437"/>
      <c r="F199" s="1152" t="s">
        <v>147</v>
      </c>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1153"/>
      <c r="AK199" s="1154"/>
      <c r="AL199" s="818"/>
      <c r="AM199" s="818"/>
      <c r="AN199" s="818"/>
    </row>
    <row r="200" spans="1:50" ht="15.75" customHeight="1" thickBot="1" x14ac:dyDescent="0.25">
      <c r="A200" s="1436"/>
      <c r="B200" s="1436"/>
      <c r="C200" s="1436"/>
      <c r="D200" s="1436"/>
      <c r="E200" s="1437"/>
      <c r="F200" s="1425" t="s">
        <v>20</v>
      </c>
      <c r="G200" s="1426"/>
      <c r="H200" s="1426"/>
      <c r="I200" s="1426"/>
      <c r="J200" s="1426"/>
      <c r="K200" s="1426"/>
      <c r="L200" s="1426"/>
      <c r="M200" s="1427"/>
      <c r="N200" s="1428" t="s">
        <v>22</v>
      </c>
      <c r="O200" s="1429"/>
      <c r="P200" s="1429"/>
      <c r="Q200" s="1430"/>
      <c r="R200" s="1425" t="s">
        <v>26</v>
      </c>
      <c r="S200" s="1426"/>
      <c r="T200" s="1426"/>
      <c r="U200" s="1426"/>
      <c r="V200" s="1426"/>
      <c r="W200" s="1426"/>
      <c r="X200" s="1426"/>
      <c r="Y200" s="1427"/>
      <c r="Z200" s="1425" t="s">
        <v>102</v>
      </c>
      <c r="AA200" s="1426"/>
      <c r="AB200" s="1426"/>
      <c r="AC200" s="1426"/>
      <c r="AD200" s="1426"/>
      <c r="AE200" s="1426"/>
      <c r="AF200" s="1426"/>
      <c r="AG200" s="1427"/>
      <c r="AH200" s="1431"/>
      <c r="AI200" s="1432"/>
      <c r="AJ200" s="1432"/>
      <c r="AK200" s="1433"/>
      <c r="AL200" s="1434"/>
      <c r="AM200" s="1434"/>
      <c r="AN200" s="1434"/>
    </row>
    <row r="201" spans="1:50" ht="13.5" customHeight="1" thickBot="1" x14ac:dyDescent="0.25">
      <c r="A201" s="1438"/>
      <c r="B201" s="1438"/>
      <c r="C201" s="1438"/>
      <c r="D201" s="1438"/>
      <c r="E201" s="1439"/>
      <c r="F201" s="1425" t="s">
        <v>342</v>
      </c>
      <c r="G201" s="1426"/>
      <c r="H201" s="1426"/>
      <c r="I201" s="1441"/>
      <c r="J201" s="1442" t="s">
        <v>280</v>
      </c>
      <c r="K201" s="1443"/>
      <c r="L201" s="1443"/>
      <c r="M201" s="1444"/>
      <c r="N201" s="1445" t="s">
        <v>342</v>
      </c>
      <c r="O201" s="1194"/>
      <c r="P201" s="1194"/>
      <c r="Q201" s="1195"/>
      <c r="R201" s="1445" t="s">
        <v>342</v>
      </c>
      <c r="S201" s="1194"/>
      <c r="T201" s="1194"/>
      <c r="U201" s="1194"/>
      <c r="V201" s="1445" t="s">
        <v>281</v>
      </c>
      <c r="W201" s="1194"/>
      <c r="X201" s="1194"/>
      <c r="Y201" s="1195"/>
      <c r="Z201" s="1425" t="s">
        <v>342</v>
      </c>
      <c r="AA201" s="1426"/>
      <c r="AB201" s="1426"/>
      <c r="AC201" s="1441"/>
      <c r="AD201" s="1426" t="s">
        <v>280</v>
      </c>
      <c r="AE201" s="1426"/>
      <c r="AF201" s="1426"/>
      <c r="AG201" s="1441"/>
      <c r="AH201" s="1445" t="s">
        <v>31</v>
      </c>
      <c r="AI201" s="1194"/>
      <c r="AJ201" s="1194"/>
      <c r="AK201" s="1446"/>
      <c r="AL201" s="1423"/>
      <c r="AM201" s="1423"/>
      <c r="AN201" s="1423"/>
    </row>
    <row r="202" spans="1:50" ht="13.5" customHeight="1" thickBot="1" x14ac:dyDescent="0.25">
      <c r="A202" s="1453" t="s">
        <v>0</v>
      </c>
      <c r="B202" s="1454"/>
      <c r="C202" s="1454"/>
      <c r="D202" s="1454"/>
      <c r="E202" s="1474"/>
      <c r="F202" s="1410">
        <f>IF('G14'!$U$21="parascolaire","0",SUMIFS('G14'!F:F,'G14'!A:A,'G14'!P$63,'G14'!B:B,'G14'!Q$62))</f>
        <v>0</v>
      </c>
      <c r="G202" s="1411"/>
      <c r="H202" s="1411"/>
      <c r="I202" s="1412"/>
      <c r="J202" s="1475">
        <f>IF('G14'!$U$21="parascolaire","0",'G14'!J$62)</f>
        <v>0</v>
      </c>
      <c r="K202" s="1476"/>
      <c r="L202" s="1476"/>
      <c r="M202" s="1477"/>
      <c r="N202" s="1416">
        <f>IF('G14'!$U$21="parascolaire","0",SUMIFS('G14'!$F:F,'G14'!$A:$A,'G14'!$P$63,'G14'!$B:$B,'G14'!V$62))</f>
        <v>0</v>
      </c>
      <c r="O202" s="1417"/>
      <c r="P202" s="1417"/>
      <c r="Q202" s="1418"/>
      <c r="R202" s="1410">
        <f>IF('G14'!$U$21="parascolaire","0",SUMIFS('G14'!$F:F,'G14'!$A:$A,'G14'!$P$63,'G14'!$B:$B,'G14'!AA$62))</f>
        <v>0</v>
      </c>
      <c r="S202" s="1411"/>
      <c r="T202" s="1411"/>
      <c r="U202" s="1412"/>
      <c r="V202" s="1440">
        <f>IF('G14'!$U$21="parascolaire","0",'G14'!I$62)</f>
        <v>0</v>
      </c>
      <c r="W202" s="1417"/>
      <c r="X202" s="1417"/>
      <c r="Y202" s="1417"/>
      <c r="Z202" s="1410">
        <f>IF('G14'!$U$21="parascolaire","0",F202+N202)</f>
        <v>0</v>
      </c>
      <c r="AA202" s="1411"/>
      <c r="AB202" s="1411"/>
      <c r="AC202" s="1412"/>
      <c r="AD202" s="1440">
        <f>IF('G14'!$U$21="parascolaire","0",'G14'!H$62)</f>
        <v>0</v>
      </c>
      <c r="AE202" s="1417"/>
      <c r="AF202" s="1417"/>
      <c r="AG202" s="1417"/>
      <c r="AH202" s="1416">
        <f>IF('G14'!$U$21="parascolaire","0",SUM(F202,N202,R202))</f>
        <v>0</v>
      </c>
      <c r="AI202" s="1417"/>
      <c r="AJ202" s="1417"/>
      <c r="AK202" s="1435"/>
      <c r="AL202" s="1422"/>
      <c r="AM202" s="1422"/>
      <c r="AN202" s="1422"/>
      <c r="AO202" s="824"/>
    </row>
    <row r="203" spans="1:50" ht="13.5" customHeight="1" thickBot="1" x14ac:dyDescent="0.25">
      <c r="A203" s="1453" t="s">
        <v>16</v>
      </c>
      <c r="B203" s="1454"/>
      <c r="C203" s="1454"/>
      <c r="D203" s="1454"/>
      <c r="E203" s="1454"/>
      <c r="F203" s="1410">
        <f>IF('G14'!$U$21="parascolaire","0",SUMIFS('G14'!F:F,'G14'!A:A,'G14'!P$64,'G14'!B:B,'G14'!Q$62))</f>
        <v>0</v>
      </c>
      <c r="G203" s="1411"/>
      <c r="H203" s="1411"/>
      <c r="I203" s="1412"/>
      <c r="J203" s="1413">
        <f>IF('G14'!$U$21="parascolaire","0",'G14'!J$63)</f>
        <v>0</v>
      </c>
      <c r="K203" s="1414"/>
      <c r="L203" s="1414"/>
      <c r="M203" s="1415"/>
      <c r="N203" s="1416">
        <f>IF('G14'!$U$21="parascolaire","0",SUMIFS('G14'!$F:F,'G14'!$A:$A,'G14'!$P$64,'G14'!$B:$B,'G14'!V$62))</f>
        <v>0</v>
      </c>
      <c r="O203" s="1417"/>
      <c r="P203" s="1417"/>
      <c r="Q203" s="1418"/>
      <c r="R203" s="1410">
        <f>IF('G14'!$U$21="parascolaire","0",SUMIFS('G14'!$F:F,'G14'!$A:$A,'G14'!$P$64,'G14'!$B:$B,'G14'!AA$62))</f>
        <v>0</v>
      </c>
      <c r="S203" s="1411"/>
      <c r="T203" s="1411"/>
      <c r="U203" s="1412"/>
      <c r="V203" s="1440">
        <f>IF('G14'!$U$21="parascolaire","0",'G14'!I$63)</f>
        <v>0</v>
      </c>
      <c r="W203" s="1417"/>
      <c r="X203" s="1417"/>
      <c r="Y203" s="1417"/>
      <c r="Z203" s="1410">
        <f>IF('G14'!$U$21="parascolaire","0",F203+N203)</f>
        <v>0</v>
      </c>
      <c r="AA203" s="1411"/>
      <c r="AB203" s="1411"/>
      <c r="AC203" s="1412"/>
      <c r="AD203" s="1440">
        <f>IF('G14'!$U$21="parascolaire","0",'G14'!H$63)</f>
        <v>0</v>
      </c>
      <c r="AE203" s="1417"/>
      <c r="AF203" s="1417"/>
      <c r="AG203" s="1417"/>
      <c r="AH203" s="1419">
        <f>IF('G14'!$U$21="parascolaire","0",SUM(F203,N203,R203))</f>
        <v>0</v>
      </c>
      <c r="AI203" s="1420"/>
      <c r="AJ203" s="1420"/>
      <c r="AK203" s="1421"/>
      <c r="AL203" s="1422"/>
      <c r="AM203" s="1422"/>
      <c r="AN203" s="1422"/>
      <c r="AO203" s="824"/>
      <c r="AP203" s="1379" t="s">
        <v>340</v>
      </c>
      <c r="AQ203" s="1380"/>
      <c r="AR203" s="1380"/>
      <c r="AS203" s="1380"/>
      <c r="AT203" s="1381"/>
      <c r="AU203" s="1379" t="s">
        <v>341</v>
      </c>
      <c r="AV203" s="1381"/>
      <c r="AW203" s="1379" t="e">
        <f>IF(AP205&gt;AU205,"surplus","manque")</f>
        <v>#DIV/0!</v>
      </c>
      <c r="AX203" s="1381"/>
    </row>
    <row r="204" spans="1:50" ht="13.5" thickBot="1" x14ac:dyDescent="0.25">
      <c r="A204" s="1453" t="s">
        <v>17</v>
      </c>
      <c r="B204" s="1454"/>
      <c r="C204" s="1454"/>
      <c r="D204" s="1454"/>
      <c r="E204" s="1454"/>
      <c r="F204" s="1410">
        <f>IF('G14'!$U$21="parascolaire","0",SUMIFS('G14'!F:F,'G14'!A:A,'G14'!P$65,'G14'!B:B,'G14'!Q$62))</f>
        <v>0</v>
      </c>
      <c r="G204" s="1411"/>
      <c r="H204" s="1411"/>
      <c r="I204" s="1412"/>
      <c r="J204" s="1413">
        <f>IF('G14'!$U$21="parascolaire","0",'G14'!J$64)</f>
        <v>0</v>
      </c>
      <c r="K204" s="1414"/>
      <c r="L204" s="1414"/>
      <c r="M204" s="1415"/>
      <c r="N204" s="1416">
        <f>IF('G14'!$U$21="parascolaire","0",SUMIFS('G14'!$F:F,'G14'!$A:$A,'G14'!$P$65,'G14'!$B:$B,'G14'!V$62))</f>
        <v>0</v>
      </c>
      <c r="O204" s="1417"/>
      <c r="P204" s="1417"/>
      <c r="Q204" s="1418"/>
      <c r="R204" s="1410">
        <f>IF('G14'!$U$21="parascolaire","0",SUMIFS('G14'!$F:F,'G14'!$A:$A,'G14'!$P$65,'G14'!$B:$B,'G14'!AA$62))</f>
        <v>0</v>
      </c>
      <c r="S204" s="1411"/>
      <c r="T204" s="1411"/>
      <c r="U204" s="1412"/>
      <c r="V204" s="1440">
        <f>IF('G14'!$U$21="parascolaire","0",'G14'!I$64)</f>
        <v>0</v>
      </c>
      <c r="W204" s="1417"/>
      <c r="X204" s="1417"/>
      <c r="Y204" s="1417"/>
      <c r="Z204" s="1410">
        <f>IF('G14'!$U$21="parascolaire","0",F204+N204)</f>
        <v>0</v>
      </c>
      <c r="AA204" s="1411"/>
      <c r="AB204" s="1411"/>
      <c r="AC204" s="1412"/>
      <c r="AD204" s="1440">
        <f>IF('G14'!$U$21="parascolaire","0",'G14'!H$64)</f>
        <v>0</v>
      </c>
      <c r="AE204" s="1417"/>
      <c r="AF204" s="1417"/>
      <c r="AG204" s="1417"/>
      <c r="AH204" s="1419">
        <f>IF('G14'!$U$21="parascolaire","0",SUM(F204,N204,R204))</f>
        <v>0</v>
      </c>
      <c r="AI204" s="1420"/>
      <c r="AJ204" s="1420"/>
      <c r="AK204" s="1421"/>
      <c r="AL204" s="1422"/>
      <c r="AM204" s="1422"/>
      <c r="AN204" s="1422"/>
      <c r="AP204" s="1382"/>
      <c r="AQ204" s="1383"/>
      <c r="AR204" s="1383"/>
      <c r="AS204" s="1383"/>
      <c r="AT204" s="1384"/>
      <c r="AU204" s="1382"/>
      <c r="AV204" s="1384"/>
      <c r="AW204" s="1382"/>
      <c r="AX204" s="1384"/>
    </row>
    <row r="205" spans="1:50" ht="13.5" thickBot="1" x14ac:dyDescent="0.25">
      <c r="A205" s="1453" t="s">
        <v>18</v>
      </c>
      <c r="B205" s="1454"/>
      <c r="C205" s="1454"/>
      <c r="D205" s="1454"/>
      <c r="E205" s="1454"/>
      <c r="F205" s="1410">
        <f>IF('G14'!$U$21="parascolaire","0",SUMIFS('G14'!F:F,'G14'!A:A,'G14'!P$66,'G14'!B:B,'G14'!Q$62))</f>
        <v>0</v>
      </c>
      <c r="G205" s="1411"/>
      <c r="H205" s="1411"/>
      <c r="I205" s="1412"/>
      <c r="J205" s="1413">
        <f>IF('G14'!$U$21="parascolaire","0",'G14'!J$65)</f>
        <v>0</v>
      </c>
      <c r="K205" s="1414"/>
      <c r="L205" s="1414"/>
      <c r="M205" s="1415"/>
      <c r="N205" s="1416">
        <f>IF('G14'!$U$21="parascolaire","0",SUMIFS('G14'!$F:F,'G14'!$A:$A,'G14'!$P$66,'G14'!$B:$B,'G14'!V$62))</f>
        <v>0</v>
      </c>
      <c r="O205" s="1417"/>
      <c r="P205" s="1417"/>
      <c r="Q205" s="1418"/>
      <c r="R205" s="1410">
        <f>IF('G14'!$U$21="parascolaire","0",SUMIFS('G14'!$F:F,'G14'!$A:$A,'G14'!$P$66,'G14'!$B:$B,'G14'!AA$62))</f>
        <v>0</v>
      </c>
      <c r="S205" s="1411"/>
      <c r="T205" s="1411"/>
      <c r="U205" s="1412"/>
      <c r="V205" s="1440">
        <f>IF('G14'!$U$21="parascolaire","0",'G14'!I$65)</f>
        <v>0</v>
      </c>
      <c r="W205" s="1417"/>
      <c r="X205" s="1417"/>
      <c r="Y205" s="1417"/>
      <c r="Z205" s="1410">
        <f>IF('G14'!$U$21="parascolaire","0",F205+N205)</f>
        <v>0</v>
      </c>
      <c r="AA205" s="1411"/>
      <c r="AB205" s="1411"/>
      <c r="AC205" s="1412"/>
      <c r="AD205" s="1440">
        <f>IF('G14'!$U$21="parascolaire","0",'G14'!H$65)</f>
        <v>0</v>
      </c>
      <c r="AE205" s="1417"/>
      <c r="AF205" s="1417"/>
      <c r="AG205" s="1417"/>
      <c r="AH205" s="1419">
        <f>IF('G14'!$U$21="parascolaire","0",SUM(F205,N205,R205))</f>
        <v>0</v>
      </c>
      <c r="AI205" s="1420"/>
      <c r="AJ205" s="1420"/>
      <c r="AK205" s="1421"/>
      <c r="AL205" s="1422"/>
      <c r="AM205" s="1422"/>
      <c r="AN205" s="1422"/>
      <c r="AP205" s="1385" t="e">
        <f>SUM(R207,Z207)/'G14'!BR$15</f>
        <v>#DIV/0!</v>
      </c>
      <c r="AQ205" s="1386"/>
      <c r="AR205" s="1386"/>
      <c r="AS205" s="1386"/>
      <c r="AT205" s="1387"/>
      <c r="AU205" s="1391" t="e">
        <f>SUM(AD207,V207)/'G14'!BR$15</f>
        <v>#DIV/0!</v>
      </c>
      <c r="AV205" s="1392"/>
      <c r="AW205" s="1395" t="e">
        <f>IF(AP205&gt;AU205,(AP205-AU205),(AP205-AU205)*-1)</f>
        <v>#DIV/0!</v>
      </c>
      <c r="AX205" s="1396"/>
    </row>
    <row r="206" spans="1:50" ht="13.5" thickBot="1" x14ac:dyDescent="0.25">
      <c r="A206" s="1453" t="s">
        <v>19</v>
      </c>
      <c r="B206" s="1454"/>
      <c r="C206" s="1454"/>
      <c r="D206" s="1454"/>
      <c r="E206" s="1454"/>
      <c r="F206" s="1410">
        <f>IF('G14'!$U$21="parascolaire","0",SUMIFS('G14'!F:F,'G14'!A:A,'G14'!P$67,'G14'!B:B,'G14'!Q$62))</f>
        <v>0</v>
      </c>
      <c r="G206" s="1411"/>
      <c r="H206" s="1411"/>
      <c r="I206" s="1412"/>
      <c r="J206" s="1468">
        <f>IF('G14'!$U$21="parascolaire","0",'G14'!J$66)</f>
        <v>0</v>
      </c>
      <c r="K206" s="1469"/>
      <c r="L206" s="1469"/>
      <c r="M206" s="1470"/>
      <c r="N206" s="1416">
        <f>IF('G14'!$U$21="parascolaire","0",SUMIFS('G14'!$F:F,'G14'!$A:$A,'G14'!$P$67,'G14'!$B:$B,'G14'!V$62))</f>
        <v>0</v>
      </c>
      <c r="O206" s="1417"/>
      <c r="P206" s="1417"/>
      <c r="Q206" s="1418"/>
      <c r="R206" s="1410">
        <f>IF('G14'!$U$21="parascolaire","0",SUMIFS('G14'!$F:F,'G14'!$A:$A,'G14'!$P$67,'G14'!$B:$B,'G14'!AA$62))</f>
        <v>0</v>
      </c>
      <c r="S206" s="1411"/>
      <c r="T206" s="1411"/>
      <c r="U206" s="1412"/>
      <c r="V206" s="1440">
        <f>IF('G14'!$U$21="parascolaire","0",'G14'!I$66)</f>
        <v>0</v>
      </c>
      <c r="W206" s="1417"/>
      <c r="X206" s="1417"/>
      <c r="Y206" s="1417"/>
      <c r="Z206" s="1410">
        <f>IF('G14'!$U$21="parascolaire","0",F206+N206)</f>
        <v>0</v>
      </c>
      <c r="AA206" s="1411"/>
      <c r="AB206" s="1411"/>
      <c r="AC206" s="1412"/>
      <c r="AD206" s="1440">
        <f>IF('G14'!$U$21="parascolaire","0",'G14'!H$66)</f>
        <v>0</v>
      </c>
      <c r="AE206" s="1417"/>
      <c r="AF206" s="1417"/>
      <c r="AG206" s="1417"/>
      <c r="AH206" s="1471">
        <f>IF('G14'!$U$21="parascolaire","0",SUM(F206,N206,R206))</f>
        <v>0</v>
      </c>
      <c r="AI206" s="1472"/>
      <c r="AJ206" s="1472"/>
      <c r="AK206" s="1473"/>
      <c r="AL206" s="1422"/>
      <c r="AM206" s="1422"/>
      <c r="AN206" s="1422"/>
      <c r="AP206" s="1388"/>
      <c r="AQ206" s="1389"/>
      <c r="AR206" s="1389"/>
      <c r="AS206" s="1389"/>
      <c r="AT206" s="1390"/>
      <c r="AU206" s="1393"/>
      <c r="AV206" s="1394"/>
      <c r="AW206" s="1397"/>
      <c r="AX206" s="1398"/>
    </row>
    <row r="207" spans="1:50" ht="30.75" customHeight="1" thickBot="1" x14ac:dyDescent="0.25">
      <c r="A207" s="1455" t="s">
        <v>318</v>
      </c>
      <c r="B207" s="1456"/>
      <c r="C207" s="1456"/>
      <c r="D207" s="1456"/>
      <c r="E207" s="1456"/>
      <c r="F207" s="1457">
        <f>IF('G14'!$U$21="parascolaire","0",SUM(F202:I206))</f>
        <v>0</v>
      </c>
      <c r="G207" s="1458"/>
      <c r="H207" s="1458"/>
      <c r="I207" s="1459"/>
      <c r="J207" s="1460">
        <f>IF('G14'!$U$21="parascolaire","0",'G14'!J$67)</f>
        <v>0</v>
      </c>
      <c r="K207" s="1461"/>
      <c r="L207" s="1461"/>
      <c r="M207" s="1462"/>
      <c r="N207" s="1463">
        <f>IF('G14'!$U$21="parascolaire","0",SUM(N202:Q206))</f>
        <v>0</v>
      </c>
      <c r="O207" s="1464"/>
      <c r="P207" s="1464"/>
      <c r="Q207" s="1465"/>
      <c r="R207" s="1466">
        <f>IF('G14'!$U$21="parascolaire","0",SUM(R202:U206))</f>
        <v>0</v>
      </c>
      <c r="S207" s="1464"/>
      <c r="T207" s="1464"/>
      <c r="U207" s="1465"/>
      <c r="V207" s="1463">
        <f>IF('G14'!$U$21="parascolaire","0",SUM(V202:Y206))</f>
        <v>0</v>
      </c>
      <c r="W207" s="1464"/>
      <c r="X207" s="1464"/>
      <c r="Y207" s="1465"/>
      <c r="Z207" s="1463">
        <f>IF('G14'!$U$21="parascolaire","0",F207+N207)</f>
        <v>0</v>
      </c>
      <c r="AA207" s="1464"/>
      <c r="AB207" s="1464"/>
      <c r="AC207" s="1464"/>
      <c r="AD207" s="1467">
        <f>IF('G14'!$U$21="parascolaire","0",SUM(AD202:AG206))</f>
        <v>0</v>
      </c>
      <c r="AE207" s="1443"/>
      <c r="AF207" s="1443"/>
      <c r="AG207" s="1444"/>
      <c r="AH207" s="1442">
        <f>IF('G14'!$U$21="parascolaire","0",SUM(AH202:AK206))</f>
        <v>0</v>
      </c>
      <c r="AI207" s="1443"/>
      <c r="AJ207" s="1443"/>
      <c r="AK207" s="1444"/>
      <c r="AL207" s="1424"/>
      <c r="AM207" s="1424"/>
      <c r="AN207" s="1424"/>
      <c r="AP207" s="869"/>
      <c r="AQ207" s="869"/>
      <c r="AR207" s="869"/>
      <c r="AS207" s="869"/>
      <c r="AT207" s="869"/>
      <c r="AU207" s="869"/>
      <c r="AV207" s="869"/>
      <c r="AW207" s="869"/>
      <c r="AX207" s="869"/>
    </row>
    <row r="208" spans="1:50" ht="28.5" customHeight="1" thickBot="1" x14ac:dyDescent="0.25">
      <c r="A208" s="1447" t="s">
        <v>303</v>
      </c>
      <c r="B208" s="1448"/>
      <c r="C208" s="1448"/>
      <c r="D208" s="1448"/>
      <c r="E208" s="1448"/>
      <c r="F208" s="1449" t="e">
        <f>IF('G14'!$U$21="parascolaire","",(F207-J207)/'G14'!BR$15)</f>
        <v>#DIV/0!</v>
      </c>
      <c r="G208" s="1450"/>
      <c r="H208" s="1450"/>
      <c r="I208" s="1450"/>
      <c r="J208" s="1450"/>
      <c r="K208" s="1450"/>
      <c r="L208" s="1450"/>
      <c r="M208" s="1451"/>
      <c r="N208" s="1452"/>
      <c r="O208" s="1452"/>
      <c r="P208" s="1452"/>
      <c r="Q208" s="1452"/>
      <c r="R208" s="1449" t="e">
        <f>IF('G14'!$U$21="parascolaire","",IF('G14'!$U$21="parascolaire","",(R207-V207)/'G14'!BR$15))</f>
        <v>#DIV/0!</v>
      </c>
      <c r="S208" s="1450"/>
      <c r="T208" s="1450"/>
      <c r="U208" s="1450"/>
      <c r="V208" s="1450"/>
      <c r="W208" s="1450"/>
      <c r="X208" s="1450"/>
      <c r="Y208" s="1451"/>
      <c r="Z208" s="1450" t="e">
        <f>IF('G14'!$U$21="parascolaire","",(Z207-AD207)/'G14'!BR$15)</f>
        <v>#DIV/0!</v>
      </c>
      <c r="AA208" s="1450"/>
      <c r="AB208" s="1450"/>
      <c r="AC208" s="1450"/>
      <c r="AD208" s="1450"/>
      <c r="AE208" s="1450"/>
      <c r="AF208" s="1450"/>
      <c r="AG208" s="1451"/>
      <c r="AH208" s="770"/>
      <c r="AI208" s="529"/>
      <c r="AJ208" s="794"/>
      <c r="AK208" s="795"/>
      <c r="AL208" s="795"/>
      <c r="AM208" s="795"/>
      <c r="AN208" s="796"/>
    </row>
    <row r="212" spans="1:50" ht="13.5" thickBot="1" x14ac:dyDescent="0.25"/>
    <row r="213" spans="1:50" ht="15.75" customHeight="1" thickBot="1" x14ac:dyDescent="0.25">
      <c r="A213" s="1436" t="s">
        <v>236</v>
      </c>
      <c r="B213" s="1436"/>
      <c r="C213" s="1436"/>
      <c r="D213" s="1436"/>
      <c r="E213" s="1437"/>
      <c r="F213" s="1152" t="s">
        <v>147</v>
      </c>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4"/>
      <c r="AL213" s="818"/>
      <c r="AM213" s="818"/>
      <c r="AN213" s="818"/>
    </row>
    <row r="214" spans="1:50" ht="15.75" customHeight="1" thickBot="1" x14ac:dyDescent="0.25">
      <c r="A214" s="1436"/>
      <c r="B214" s="1436"/>
      <c r="C214" s="1436"/>
      <c r="D214" s="1436"/>
      <c r="E214" s="1437"/>
      <c r="F214" s="1425" t="s">
        <v>20</v>
      </c>
      <c r="G214" s="1426"/>
      <c r="H214" s="1426"/>
      <c r="I214" s="1426"/>
      <c r="J214" s="1426"/>
      <c r="K214" s="1426"/>
      <c r="L214" s="1426"/>
      <c r="M214" s="1427"/>
      <c r="N214" s="1428" t="s">
        <v>22</v>
      </c>
      <c r="O214" s="1429"/>
      <c r="P214" s="1429"/>
      <c r="Q214" s="1430"/>
      <c r="R214" s="1425" t="s">
        <v>26</v>
      </c>
      <c r="S214" s="1426"/>
      <c r="T214" s="1426"/>
      <c r="U214" s="1426"/>
      <c r="V214" s="1426"/>
      <c r="W214" s="1426"/>
      <c r="X214" s="1426"/>
      <c r="Y214" s="1427"/>
      <c r="Z214" s="1425" t="s">
        <v>102</v>
      </c>
      <c r="AA214" s="1426"/>
      <c r="AB214" s="1426"/>
      <c r="AC214" s="1426"/>
      <c r="AD214" s="1426"/>
      <c r="AE214" s="1426"/>
      <c r="AF214" s="1426"/>
      <c r="AG214" s="1427"/>
      <c r="AH214" s="1431"/>
      <c r="AI214" s="1432"/>
      <c r="AJ214" s="1432"/>
      <c r="AK214" s="1433"/>
      <c r="AL214" s="1434"/>
      <c r="AM214" s="1434"/>
      <c r="AN214" s="1434"/>
    </row>
    <row r="215" spans="1:50" ht="13.5" customHeight="1" thickBot="1" x14ac:dyDescent="0.25">
      <c r="A215" s="1438"/>
      <c r="B215" s="1438"/>
      <c r="C215" s="1438"/>
      <c r="D215" s="1438"/>
      <c r="E215" s="1439"/>
      <c r="F215" s="1425" t="s">
        <v>342</v>
      </c>
      <c r="G215" s="1426"/>
      <c r="H215" s="1426"/>
      <c r="I215" s="1441"/>
      <c r="J215" s="1442" t="s">
        <v>280</v>
      </c>
      <c r="K215" s="1443"/>
      <c r="L215" s="1443"/>
      <c r="M215" s="1444"/>
      <c r="N215" s="1445" t="s">
        <v>342</v>
      </c>
      <c r="O215" s="1194"/>
      <c r="P215" s="1194"/>
      <c r="Q215" s="1195"/>
      <c r="R215" s="1445" t="s">
        <v>342</v>
      </c>
      <c r="S215" s="1194"/>
      <c r="T215" s="1194"/>
      <c r="U215" s="1194"/>
      <c r="V215" s="1445" t="s">
        <v>281</v>
      </c>
      <c r="W215" s="1194"/>
      <c r="X215" s="1194"/>
      <c r="Y215" s="1195"/>
      <c r="Z215" s="1425" t="s">
        <v>342</v>
      </c>
      <c r="AA215" s="1426"/>
      <c r="AB215" s="1426"/>
      <c r="AC215" s="1441"/>
      <c r="AD215" s="1426" t="s">
        <v>280</v>
      </c>
      <c r="AE215" s="1426"/>
      <c r="AF215" s="1426"/>
      <c r="AG215" s="1441"/>
      <c r="AH215" s="1445" t="s">
        <v>31</v>
      </c>
      <c r="AI215" s="1194"/>
      <c r="AJ215" s="1194"/>
      <c r="AK215" s="1446"/>
      <c r="AL215" s="1423"/>
      <c r="AM215" s="1423"/>
      <c r="AN215" s="1423"/>
    </row>
    <row r="216" spans="1:50" ht="13.5" customHeight="1" thickBot="1" x14ac:dyDescent="0.25">
      <c r="A216" s="1453" t="s">
        <v>0</v>
      </c>
      <c r="B216" s="1454"/>
      <c r="C216" s="1454"/>
      <c r="D216" s="1454"/>
      <c r="E216" s="1474"/>
      <c r="F216" s="1410">
        <f>IF('G15'!$U$21="parascolaire","0",SUMIFS('G15'!F:F,'G15'!A:A,'G15'!P$63,'G15'!B:B,'G15'!Q$62))</f>
        <v>0</v>
      </c>
      <c r="G216" s="1411"/>
      <c r="H216" s="1411"/>
      <c r="I216" s="1412"/>
      <c r="J216" s="1475">
        <f>IF('G15'!$U$21="parascolaire","0",'G15'!J$62)</f>
        <v>0</v>
      </c>
      <c r="K216" s="1476"/>
      <c r="L216" s="1476"/>
      <c r="M216" s="1477"/>
      <c r="N216" s="1416">
        <f>IF('G15'!$U$21="parascolaire","0",SUMIFS('G15'!$F:F,'G15'!$A:$A,'G15'!$P$63,'G15'!$B:$B,'G15'!V$62))</f>
        <v>0</v>
      </c>
      <c r="O216" s="1417"/>
      <c r="P216" s="1417"/>
      <c r="Q216" s="1418"/>
      <c r="R216" s="1410">
        <f>IF('G15'!$U$21="parascolaire","0",SUMIFS('G15'!$F:F,'G15'!$A:$A,'G15'!$P$63,'G15'!$B:$B,'G15'!AA$62))</f>
        <v>0</v>
      </c>
      <c r="S216" s="1411"/>
      <c r="T216" s="1411"/>
      <c r="U216" s="1412"/>
      <c r="V216" s="1440">
        <f>IF('G15'!$U$21="parascolaire","0",'G15'!I$62)</f>
        <v>0</v>
      </c>
      <c r="W216" s="1417"/>
      <c r="X216" s="1417"/>
      <c r="Y216" s="1417"/>
      <c r="Z216" s="1410">
        <f>IF('G15'!$U$21="parascolaire","0",F216+N216)</f>
        <v>0</v>
      </c>
      <c r="AA216" s="1411"/>
      <c r="AB216" s="1411"/>
      <c r="AC216" s="1412"/>
      <c r="AD216" s="1440">
        <f>IF('G15'!$U$21="parascolaire","0",'G15'!H$62)</f>
        <v>0</v>
      </c>
      <c r="AE216" s="1417"/>
      <c r="AF216" s="1417"/>
      <c r="AG216" s="1417"/>
      <c r="AH216" s="1416">
        <f>IF('G15'!$U$21="parascolaire","0",SUM(F216,N216,R216))</f>
        <v>0</v>
      </c>
      <c r="AI216" s="1417"/>
      <c r="AJ216" s="1417"/>
      <c r="AK216" s="1435"/>
      <c r="AL216" s="1422"/>
      <c r="AM216" s="1422"/>
      <c r="AN216" s="1422"/>
      <c r="AO216" s="824"/>
    </row>
    <row r="217" spans="1:50" ht="13.5" customHeight="1" thickBot="1" x14ac:dyDescent="0.25">
      <c r="A217" s="1453" t="s">
        <v>16</v>
      </c>
      <c r="B217" s="1454"/>
      <c r="C217" s="1454"/>
      <c r="D217" s="1454"/>
      <c r="E217" s="1454"/>
      <c r="F217" s="1410">
        <f>IF('G15'!$U$21="parascolaire","0",SUMIFS('G15'!F:F,'G15'!A:A,'G15'!P$64,'G15'!B:B,'G15'!Q$62))</f>
        <v>0</v>
      </c>
      <c r="G217" s="1411"/>
      <c r="H217" s="1411"/>
      <c r="I217" s="1412"/>
      <c r="J217" s="1413">
        <f>IF('G15'!$U$21="parascolaire","0",'G15'!J$63)</f>
        <v>0</v>
      </c>
      <c r="K217" s="1414"/>
      <c r="L217" s="1414"/>
      <c r="M217" s="1415"/>
      <c r="N217" s="1416">
        <f>IF('G15'!$U$21="parascolaire","0",SUMIFS('G15'!$F:F,'G15'!$A:$A,'G15'!$P$64,'G15'!$B:$B,'G15'!V$62))</f>
        <v>0</v>
      </c>
      <c r="O217" s="1417"/>
      <c r="P217" s="1417"/>
      <c r="Q217" s="1418"/>
      <c r="R217" s="1410">
        <f>IF('G15'!$U$21="parascolaire","0",SUMIFS('G15'!$F:F,'G15'!$A:$A,'G15'!$P$64,'G15'!$B:$B,'G15'!AA$62))</f>
        <v>0</v>
      </c>
      <c r="S217" s="1411"/>
      <c r="T217" s="1411"/>
      <c r="U217" s="1412"/>
      <c r="V217" s="1440">
        <f>IF('G15'!$U$21="parascolaire","0",'G15'!I$63)</f>
        <v>0</v>
      </c>
      <c r="W217" s="1417"/>
      <c r="X217" s="1417"/>
      <c r="Y217" s="1417"/>
      <c r="Z217" s="1410">
        <f>IF('G15'!$U$21="parascolaire","0",F217+N217)</f>
        <v>0</v>
      </c>
      <c r="AA217" s="1411"/>
      <c r="AB217" s="1411"/>
      <c r="AC217" s="1412"/>
      <c r="AD217" s="1440">
        <f>IF('G15'!$U$21="parascolaire","0",'G15'!H$63)</f>
        <v>0</v>
      </c>
      <c r="AE217" s="1417"/>
      <c r="AF217" s="1417"/>
      <c r="AG217" s="1417"/>
      <c r="AH217" s="1419">
        <f>IF('G15'!$U$21="parascolaire","0",SUM(F217,N217,R217))</f>
        <v>0</v>
      </c>
      <c r="AI217" s="1420"/>
      <c r="AJ217" s="1420"/>
      <c r="AK217" s="1421"/>
      <c r="AL217" s="1422"/>
      <c r="AM217" s="1422"/>
      <c r="AN217" s="1422"/>
      <c r="AO217" s="824"/>
      <c r="AP217" s="1379" t="s">
        <v>340</v>
      </c>
      <c r="AQ217" s="1380"/>
      <c r="AR217" s="1380"/>
      <c r="AS217" s="1380"/>
      <c r="AT217" s="1381"/>
      <c r="AU217" s="1379" t="s">
        <v>341</v>
      </c>
      <c r="AV217" s="1381"/>
      <c r="AW217" s="1379" t="e">
        <f>IF(AP219&gt;AU219,"surplus","manque")</f>
        <v>#DIV/0!</v>
      </c>
      <c r="AX217" s="1381"/>
    </row>
    <row r="218" spans="1:50" ht="13.5" thickBot="1" x14ac:dyDescent="0.25">
      <c r="A218" s="1453" t="s">
        <v>17</v>
      </c>
      <c r="B218" s="1454"/>
      <c r="C218" s="1454"/>
      <c r="D218" s="1454"/>
      <c r="E218" s="1454"/>
      <c r="F218" s="1410">
        <f>IF('G15'!$U$21="parascolaire","0",SUMIFS('G15'!F:F,'G15'!A:A,'G15'!P$65,'G15'!B:B,'G15'!Q$62))</f>
        <v>0</v>
      </c>
      <c r="G218" s="1411"/>
      <c r="H218" s="1411"/>
      <c r="I218" s="1412"/>
      <c r="J218" s="1413">
        <f>IF('G15'!$U$21="parascolaire","0",'G15'!J$64)</f>
        <v>0</v>
      </c>
      <c r="K218" s="1414"/>
      <c r="L218" s="1414"/>
      <c r="M218" s="1415"/>
      <c r="N218" s="1416">
        <f>IF('G15'!$U$21="parascolaire","0",SUMIFS('G15'!$F:F,'G15'!$A:$A,'G15'!$P$65,'G15'!$B:$B,'G15'!V$62))</f>
        <v>0</v>
      </c>
      <c r="O218" s="1417"/>
      <c r="P218" s="1417"/>
      <c r="Q218" s="1418"/>
      <c r="R218" s="1410">
        <f>IF('G15'!$U$21="parascolaire","0",SUMIFS('G15'!$F:F,'G15'!$A:$A,'G15'!$P$65,'G15'!$B:$B,'G15'!AA$62))</f>
        <v>0</v>
      </c>
      <c r="S218" s="1411"/>
      <c r="T218" s="1411"/>
      <c r="U218" s="1412"/>
      <c r="V218" s="1440">
        <f>IF('G15'!$U$21="parascolaire","0",'G15'!I$64)</f>
        <v>0</v>
      </c>
      <c r="W218" s="1417"/>
      <c r="X218" s="1417"/>
      <c r="Y218" s="1417"/>
      <c r="Z218" s="1410">
        <f>IF('G15'!$U$21="parascolaire","0",F218+N218)</f>
        <v>0</v>
      </c>
      <c r="AA218" s="1411"/>
      <c r="AB218" s="1411"/>
      <c r="AC218" s="1412"/>
      <c r="AD218" s="1440">
        <f>IF('G15'!$U$21="parascolaire","0",'G15'!H$64)</f>
        <v>0</v>
      </c>
      <c r="AE218" s="1417"/>
      <c r="AF218" s="1417"/>
      <c r="AG218" s="1417"/>
      <c r="AH218" s="1419">
        <f>IF('G15'!$U$21="parascolaire","0",SUM(F218,N218,R218))</f>
        <v>0</v>
      </c>
      <c r="AI218" s="1420"/>
      <c r="AJ218" s="1420"/>
      <c r="AK218" s="1421"/>
      <c r="AL218" s="1422"/>
      <c r="AM218" s="1422"/>
      <c r="AN218" s="1422"/>
      <c r="AP218" s="1382"/>
      <c r="AQ218" s="1383"/>
      <c r="AR218" s="1383"/>
      <c r="AS218" s="1383"/>
      <c r="AT218" s="1384"/>
      <c r="AU218" s="1382"/>
      <c r="AV218" s="1384"/>
      <c r="AW218" s="1382"/>
      <c r="AX218" s="1384"/>
    </row>
    <row r="219" spans="1:50" ht="13.5" thickBot="1" x14ac:dyDescent="0.25">
      <c r="A219" s="1453" t="s">
        <v>18</v>
      </c>
      <c r="B219" s="1454"/>
      <c r="C219" s="1454"/>
      <c r="D219" s="1454"/>
      <c r="E219" s="1454"/>
      <c r="F219" s="1410">
        <f>IF('G15'!$U$21="parascolaire","0",SUMIFS('G15'!F:F,'G15'!A:A,'G15'!P$66,'G15'!B:B,'G15'!Q$62))</f>
        <v>0</v>
      </c>
      <c r="G219" s="1411"/>
      <c r="H219" s="1411"/>
      <c r="I219" s="1412"/>
      <c r="J219" s="1413">
        <f>IF('G15'!$U$21="parascolaire","0",'G15'!J$65)</f>
        <v>0</v>
      </c>
      <c r="K219" s="1414"/>
      <c r="L219" s="1414"/>
      <c r="M219" s="1415"/>
      <c r="N219" s="1416">
        <f>IF('G15'!$U$21="parascolaire","0",SUMIFS('G15'!$F:F,'G15'!$A:$A,'G15'!$P$66,'G15'!$B:$B,'G15'!V$62))</f>
        <v>0</v>
      </c>
      <c r="O219" s="1417"/>
      <c r="P219" s="1417"/>
      <c r="Q219" s="1418"/>
      <c r="R219" s="1410">
        <f>IF('G15'!$U$21="parascolaire","0",SUMIFS('G15'!$F:F,'G15'!$A:$A,'G15'!$P$66,'G15'!$B:$B,'G15'!AA$62))</f>
        <v>0</v>
      </c>
      <c r="S219" s="1411"/>
      <c r="T219" s="1411"/>
      <c r="U219" s="1412"/>
      <c r="V219" s="1440">
        <f>IF('G15'!$U$21="parascolaire","0",'G15'!I$65)</f>
        <v>0</v>
      </c>
      <c r="W219" s="1417"/>
      <c r="X219" s="1417"/>
      <c r="Y219" s="1417"/>
      <c r="Z219" s="1410">
        <f>IF('G15'!$U$21="parascolaire","0",F219+N219)</f>
        <v>0</v>
      </c>
      <c r="AA219" s="1411"/>
      <c r="AB219" s="1411"/>
      <c r="AC219" s="1412"/>
      <c r="AD219" s="1440">
        <f>IF('G15'!$U$21="parascolaire","0",'G15'!H$65)</f>
        <v>0</v>
      </c>
      <c r="AE219" s="1417"/>
      <c r="AF219" s="1417"/>
      <c r="AG219" s="1417"/>
      <c r="AH219" s="1419">
        <f>IF('G15'!$U$21="parascolaire","0",SUM(F219,N219,R219))</f>
        <v>0</v>
      </c>
      <c r="AI219" s="1420"/>
      <c r="AJ219" s="1420"/>
      <c r="AK219" s="1421"/>
      <c r="AL219" s="1422"/>
      <c r="AM219" s="1422"/>
      <c r="AN219" s="1422"/>
      <c r="AP219" s="1385" t="e">
        <f>SUM(R221,Z221)/'G15'!BR$15</f>
        <v>#DIV/0!</v>
      </c>
      <c r="AQ219" s="1386"/>
      <c r="AR219" s="1386"/>
      <c r="AS219" s="1386"/>
      <c r="AT219" s="1387"/>
      <c r="AU219" s="1391" t="e">
        <f>SUM(AD221,V221)/'G15'!BR$15</f>
        <v>#DIV/0!</v>
      </c>
      <c r="AV219" s="1392"/>
      <c r="AW219" s="1395" t="e">
        <f>IF(AP219&gt;AU219,(AP219-AU219),(AP219-AU219)*-1)</f>
        <v>#DIV/0!</v>
      </c>
      <c r="AX219" s="1396"/>
    </row>
    <row r="220" spans="1:50" ht="13.5" thickBot="1" x14ac:dyDescent="0.25">
      <c r="A220" s="1453" t="s">
        <v>19</v>
      </c>
      <c r="B220" s="1454"/>
      <c r="C220" s="1454"/>
      <c r="D220" s="1454"/>
      <c r="E220" s="1454"/>
      <c r="F220" s="1410">
        <f>IF('G15'!$U$21="parascolaire","0",SUMIFS('G15'!F:F,'G15'!A:A,'G15'!P$67,'G15'!B:B,'G15'!Q$62))</f>
        <v>0</v>
      </c>
      <c r="G220" s="1411"/>
      <c r="H220" s="1411"/>
      <c r="I220" s="1412"/>
      <c r="J220" s="1468">
        <f>IF('G15'!$U$21="parascolaire","0",'G15'!J$66)</f>
        <v>0</v>
      </c>
      <c r="K220" s="1469"/>
      <c r="L220" s="1469"/>
      <c r="M220" s="1470"/>
      <c r="N220" s="1416">
        <f>IF('G15'!$U$21="parascolaire","0",SUMIFS('G15'!$F:F,'G15'!$A:$A,'G15'!$P$67,'G15'!$B:$B,'G15'!V$62))</f>
        <v>0</v>
      </c>
      <c r="O220" s="1417"/>
      <c r="P220" s="1417"/>
      <c r="Q220" s="1418"/>
      <c r="R220" s="1410">
        <f>IF('G15'!$U$21="parascolaire","0",SUMIFS('G15'!$F:F,'G15'!$A:$A,'G15'!$P$67,'G15'!$B:$B,'G15'!AA$62))</f>
        <v>0</v>
      </c>
      <c r="S220" s="1411"/>
      <c r="T220" s="1411"/>
      <c r="U220" s="1412"/>
      <c r="V220" s="1440">
        <f>IF('G15'!$U$21="parascolaire","0",'G15'!I$66)</f>
        <v>0</v>
      </c>
      <c r="W220" s="1417"/>
      <c r="X220" s="1417"/>
      <c r="Y220" s="1417"/>
      <c r="Z220" s="1410">
        <f>IF('G15'!$U$21="parascolaire","0",F220+N220)</f>
        <v>0</v>
      </c>
      <c r="AA220" s="1411"/>
      <c r="AB220" s="1411"/>
      <c r="AC220" s="1412"/>
      <c r="AD220" s="1440">
        <f>IF('G15'!$U$21="parascolaire","0",'G15'!H$66)</f>
        <v>0</v>
      </c>
      <c r="AE220" s="1417"/>
      <c r="AF220" s="1417"/>
      <c r="AG220" s="1417"/>
      <c r="AH220" s="1471">
        <f>IF('G15'!$U$21="parascolaire","0",SUM(F220,N220,R220))</f>
        <v>0</v>
      </c>
      <c r="AI220" s="1472"/>
      <c r="AJ220" s="1472"/>
      <c r="AK220" s="1473"/>
      <c r="AL220" s="1422"/>
      <c r="AM220" s="1422"/>
      <c r="AN220" s="1422"/>
      <c r="AP220" s="1388"/>
      <c r="AQ220" s="1389"/>
      <c r="AR220" s="1389"/>
      <c r="AS220" s="1389"/>
      <c r="AT220" s="1390"/>
      <c r="AU220" s="1393"/>
      <c r="AV220" s="1394"/>
      <c r="AW220" s="1397"/>
      <c r="AX220" s="1398"/>
    </row>
    <row r="221" spans="1:50" ht="29.25" customHeight="1" thickBot="1" x14ac:dyDescent="0.25">
      <c r="A221" s="1455" t="s">
        <v>318</v>
      </c>
      <c r="B221" s="1456"/>
      <c r="C221" s="1456"/>
      <c r="D221" s="1456"/>
      <c r="E221" s="1456"/>
      <c r="F221" s="1457">
        <f>IF('G15'!$U$21="parascolaire","0",SUM(F216:I220))</f>
        <v>0</v>
      </c>
      <c r="G221" s="1458"/>
      <c r="H221" s="1458"/>
      <c r="I221" s="1459"/>
      <c r="J221" s="1460">
        <f>IF('G15'!$U$21="parascolaire","0",'G15'!J$67)</f>
        <v>0</v>
      </c>
      <c r="K221" s="1461"/>
      <c r="L221" s="1461"/>
      <c r="M221" s="1462"/>
      <c r="N221" s="1463">
        <f>IF('G15'!$U$21="parascolaire","0",SUM(N216:Q220))</f>
        <v>0</v>
      </c>
      <c r="O221" s="1464"/>
      <c r="P221" s="1464"/>
      <c r="Q221" s="1465"/>
      <c r="R221" s="1466">
        <f>IF('G15'!$U$21="parascolaire","0",SUM(R216:U220))</f>
        <v>0</v>
      </c>
      <c r="S221" s="1464"/>
      <c r="T221" s="1464"/>
      <c r="U221" s="1465"/>
      <c r="V221" s="1463">
        <f>IF('G15'!$U$21="parascolaire","0",SUM(V216:Y220))</f>
        <v>0</v>
      </c>
      <c r="W221" s="1464"/>
      <c r="X221" s="1464"/>
      <c r="Y221" s="1465"/>
      <c r="Z221" s="1463">
        <f>IF('G15'!$U$21="parascolaire","0",F221+N221)</f>
        <v>0</v>
      </c>
      <c r="AA221" s="1464"/>
      <c r="AB221" s="1464"/>
      <c r="AC221" s="1464"/>
      <c r="AD221" s="1467">
        <f>IF('G15'!$U$21="parascolaire","0",SUM(AD216:AG220))</f>
        <v>0</v>
      </c>
      <c r="AE221" s="1443"/>
      <c r="AF221" s="1443"/>
      <c r="AG221" s="1444"/>
      <c r="AH221" s="1442">
        <f>IF('G15'!$U$21="parascolaire","0",SUM(AH216:AK220))</f>
        <v>0</v>
      </c>
      <c r="AI221" s="1443"/>
      <c r="AJ221" s="1443"/>
      <c r="AK221" s="1444"/>
      <c r="AL221" s="1424"/>
      <c r="AM221" s="1424"/>
      <c r="AN221" s="1424"/>
      <c r="AP221" s="869"/>
      <c r="AQ221" s="869"/>
      <c r="AR221" s="869"/>
      <c r="AS221" s="869"/>
      <c r="AT221" s="869"/>
      <c r="AU221" s="869"/>
      <c r="AV221" s="869"/>
      <c r="AW221" s="869"/>
      <c r="AX221" s="869"/>
    </row>
    <row r="222" spans="1:50" ht="29.25" customHeight="1" thickBot="1" x14ac:dyDescent="0.25">
      <c r="A222" s="1447" t="s">
        <v>303</v>
      </c>
      <c r="B222" s="1448"/>
      <c r="C222" s="1448"/>
      <c r="D222" s="1448"/>
      <c r="E222" s="1448"/>
      <c r="F222" s="1449" t="e">
        <f>IF('G15'!$U$21="parascolaire","",(F221-J221)/'G15'!BR$15)</f>
        <v>#DIV/0!</v>
      </c>
      <c r="G222" s="1450"/>
      <c r="H222" s="1450"/>
      <c r="I222" s="1450"/>
      <c r="J222" s="1450"/>
      <c r="K222" s="1450"/>
      <c r="L222" s="1450"/>
      <c r="M222" s="1451"/>
      <c r="N222" s="1452"/>
      <c r="O222" s="1452"/>
      <c r="P222" s="1452"/>
      <c r="Q222" s="1452"/>
      <c r="R222" s="1449" t="e">
        <f>IF('G15'!$U$21="parascolaire","",IF('G15'!$U$21="parascolaire","",(R221-V221)/'G15'!BR$15))</f>
        <v>#DIV/0!</v>
      </c>
      <c r="S222" s="1450"/>
      <c r="T222" s="1450"/>
      <c r="U222" s="1450"/>
      <c r="V222" s="1450"/>
      <c r="W222" s="1450"/>
      <c r="X222" s="1450"/>
      <c r="Y222" s="1451"/>
      <c r="Z222" s="1450" t="e">
        <f>IF('G15'!$U$21="parascolaire","",(Z221-AD221)/'G15'!BR$15)</f>
        <v>#DIV/0!</v>
      </c>
      <c r="AA222" s="1450"/>
      <c r="AB222" s="1450"/>
      <c r="AC222" s="1450"/>
      <c r="AD222" s="1450"/>
      <c r="AE222" s="1450"/>
      <c r="AF222" s="1450"/>
      <c r="AG222" s="1451"/>
      <c r="AH222" s="770"/>
      <c r="AI222" s="529"/>
      <c r="AJ222" s="794"/>
      <c r="AK222" s="795"/>
      <c r="AL222" s="795"/>
      <c r="AM222" s="795"/>
      <c r="AN222" s="796"/>
    </row>
  </sheetData>
  <sheetProtection algorithmName="SHA-512" hashValue="/XzhZ/MI2YX2uBJP4hAQieLhxyofZPWVWegj/ofwdEqrz5JNadxobR2lnLZq2zNBH/TM4iQhysomUhUtqCBZfw==" saltValue="8TsOOCUb5szD+xMrO2/KEA==" spinCount="100000" sheet="1" objects="1" scenarios="1"/>
  <mergeCells count="1337">
    <mergeCell ref="A82:E82"/>
    <mergeCell ref="F82:M82"/>
    <mergeCell ref="N82:Q82"/>
    <mergeCell ref="R82:Y82"/>
    <mergeCell ref="Z82:AG82"/>
    <mergeCell ref="A81:E81"/>
    <mergeCell ref="F81:I81"/>
    <mergeCell ref="J81:M81"/>
    <mergeCell ref="N81:Q81"/>
    <mergeCell ref="R81:U81"/>
    <mergeCell ref="V81:Y81"/>
    <mergeCell ref="Z81:AC81"/>
    <mergeCell ref="AD81:AG81"/>
    <mergeCell ref="AH81:AK81"/>
    <mergeCell ref="AL81:AN81"/>
    <mergeCell ref="V80:Y80"/>
    <mergeCell ref="Z80:AC80"/>
    <mergeCell ref="AD80:AG80"/>
    <mergeCell ref="AH80:AK80"/>
    <mergeCell ref="AL80:AN80"/>
    <mergeCell ref="A80:E80"/>
    <mergeCell ref="F80:I80"/>
    <mergeCell ref="J80:M80"/>
    <mergeCell ref="N80:Q80"/>
    <mergeCell ref="R80:U80"/>
    <mergeCell ref="Z79:AC79"/>
    <mergeCell ref="AD79:AG79"/>
    <mergeCell ref="AH79:AK79"/>
    <mergeCell ref="AL79:AN79"/>
    <mergeCell ref="V78:Y78"/>
    <mergeCell ref="Z78:AC78"/>
    <mergeCell ref="AD78:AG78"/>
    <mergeCell ref="AH78:AK78"/>
    <mergeCell ref="AL78:AN78"/>
    <mergeCell ref="A78:E78"/>
    <mergeCell ref="F78:I78"/>
    <mergeCell ref="J78:M78"/>
    <mergeCell ref="N78:Q78"/>
    <mergeCell ref="R78:U78"/>
    <mergeCell ref="A77:E77"/>
    <mergeCell ref="F77:I77"/>
    <mergeCell ref="J77:M77"/>
    <mergeCell ref="N77:Q77"/>
    <mergeCell ref="R77:U77"/>
    <mergeCell ref="V77:Y77"/>
    <mergeCell ref="Z77:AC77"/>
    <mergeCell ref="AD77:AG77"/>
    <mergeCell ref="AH77:AK77"/>
    <mergeCell ref="AL77:AN77"/>
    <mergeCell ref="A79:E79"/>
    <mergeCell ref="F79:I79"/>
    <mergeCell ref="J79:M79"/>
    <mergeCell ref="N79:Q79"/>
    <mergeCell ref="R79:U79"/>
    <mergeCell ref="V79:Y79"/>
    <mergeCell ref="V76:Y76"/>
    <mergeCell ref="Z76:AC76"/>
    <mergeCell ref="AD76:AG76"/>
    <mergeCell ref="AH76:AK76"/>
    <mergeCell ref="AL76:AN76"/>
    <mergeCell ref="A76:E76"/>
    <mergeCell ref="F76:I76"/>
    <mergeCell ref="J76:M76"/>
    <mergeCell ref="N76:Q76"/>
    <mergeCell ref="R76:U76"/>
    <mergeCell ref="F74:M74"/>
    <mergeCell ref="N74:Q74"/>
    <mergeCell ref="R74:Y74"/>
    <mergeCell ref="Z74:AG74"/>
    <mergeCell ref="AH74:AK74"/>
    <mergeCell ref="AL74:AN74"/>
    <mergeCell ref="A68:E68"/>
    <mergeCell ref="F68:M68"/>
    <mergeCell ref="N68:Q68"/>
    <mergeCell ref="R68:Y68"/>
    <mergeCell ref="Z68:AG68"/>
    <mergeCell ref="Z75:AC75"/>
    <mergeCell ref="AD75:AG75"/>
    <mergeCell ref="AH75:AK75"/>
    <mergeCell ref="AL75:AN75"/>
    <mergeCell ref="F75:I75"/>
    <mergeCell ref="J75:M75"/>
    <mergeCell ref="N75:Q75"/>
    <mergeCell ref="R75:U75"/>
    <mergeCell ref="V75:Y75"/>
    <mergeCell ref="A67:E67"/>
    <mergeCell ref="F67:I67"/>
    <mergeCell ref="J67:M67"/>
    <mergeCell ref="N67:Q67"/>
    <mergeCell ref="R67:U67"/>
    <mergeCell ref="V67:Y67"/>
    <mergeCell ref="Z67:AC67"/>
    <mergeCell ref="AD67:AG67"/>
    <mergeCell ref="AH67:AK67"/>
    <mergeCell ref="AL67:AN67"/>
    <mergeCell ref="V66:Y66"/>
    <mergeCell ref="Z66:AC66"/>
    <mergeCell ref="AD66:AG66"/>
    <mergeCell ref="AH66:AK66"/>
    <mergeCell ref="AL66:AN66"/>
    <mergeCell ref="A66:E66"/>
    <mergeCell ref="F66:I66"/>
    <mergeCell ref="J66:M66"/>
    <mergeCell ref="N66:Q66"/>
    <mergeCell ref="R66:U66"/>
    <mergeCell ref="A65:E65"/>
    <mergeCell ref="F65:I65"/>
    <mergeCell ref="J65:M65"/>
    <mergeCell ref="N65:Q65"/>
    <mergeCell ref="R65:U65"/>
    <mergeCell ref="V65:Y65"/>
    <mergeCell ref="Z65:AC65"/>
    <mergeCell ref="AD65:AG65"/>
    <mergeCell ref="AH65:AK65"/>
    <mergeCell ref="AL65:AN65"/>
    <mergeCell ref="V64:Y64"/>
    <mergeCell ref="Z64:AC64"/>
    <mergeCell ref="AD64:AG64"/>
    <mergeCell ref="AH64:AK64"/>
    <mergeCell ref="AL64:AN64"/>
    <mergeCell ref="A64:E64"/>
    <mergeCell ref="F64:I64"/>
    <mergeCell ref="J64:M64"/>
    <mergeCell ref="N64:Q64"/>
    <mergeCell ref="R64:U64"/>
    <mergeCell ref="A63:E63"/>
    <mergeCell ref="F63:I63"/>
    <mergeCell ref="J63:M63"/>
    <mergeCell ref="N63:Q63"/>
    <mergeCell ref="R63:U63"/>
    <mergeCell ref="V63:Y63"/>
    <mergeCell ref="Z63:AC63"/>
    <mergeCell ref="AD63:AG63"/>
    <mergeCell ref="AH63:AK63"/>
    <mergeCell ref="AL63:AN63"/>
    <mergeCell ref="V62:Y62"/>
    <mergeCell ref="Z62:AC62"/>
    <mergeCell ref="AD62:AG62"/>
    <mergeCell ref="AH62:AK62"/>
    <mergeCell ref="AL62:AN62"/>
    <mergeCell ref="A62:E62"/>
    <mergeCell ref="F62:I62"/>
    <mergeCell ref="J62:M62"/>
    <mergeCell ref="N62:Q62"/>
    <mergeCell ref="R62:U62"/>
    <mergeCell ref="F60:M60"/>
    <mergeCell ref="N60:Q60"/>
    <mergeCell ref="R60:Y60"/>
    <mergeCell ref="Z60:AG60"/>
    <mergeCell ref="AH60:AK60"/>
    <mergeCell ref="AL60:AN60"/>
    <mergeCell ref="A54:E54"/>
    <mergeCell ref="F54:M54"/>
    <mergeCell ref="N54:Q54"/>
    <mergeCell ref="R54:Y54"/>
    <mergeCell ref="Z54:AG54"/>
    <mergeCell ref="Z61:AC61"/>
    <mergeCell ref="AD61:AG61"/>
    <mergeCell ref="AH61:AK61"/>
    <mergeCell ref="AL61:AN61"/>
    <mergeCell ref="F61:I61"/>
    <mergeCell ref="J61:M61"/>
    <mergeCell ref="N61:Q61"/>
    <mergeCell ref="R61:U61"/>
    <mergeCell ref="V61:Y61"/>
    <mergeCell ref="A53:E53"/>
    <mergeCell ref="F53:I53"/>
    <mergeCell ref="J53:M53"/>
    <mergeCell ref="N53:Q53"/>
    <mergeCell ref="R53:U53"/>
    <mergeCell ref="V53:Y53"/>
    <mergeCell ref="Z53:AC53"/>
    <mergeCell ref="AD53:AG53"/>
    <mergeCell ref="AH53:AK53"/>
    <mergeCell ref="AL53:AN53"/>
    <mergeCell ref="V52:Y52"/>
    <mergeCell ref="Z52:AC52"/>
    <mergeCell ref="AD52:AG52"/>
    <mergeCell ref="AH52:AK52"/>
    <mergeCell ref="AL52:AN52"/>
    <mergeCell ref="A52:E52"/>
    <mergeCell ref="F52:I52"/>
    <mergeCell ref="J52:M52"/>
    <mergeCell ref="N52:Q52"/>
    <mergeCell ref="R52:U52"/>
    <mergeCell ref="F48:I48"/>
    <mergeCell ref="J48:M48"/>
    <mergeCell ref="N48:Q48"/>
    <mergeCell ref="R48:U48"/>
    <mergeCell ref="A51:E51"/>
    <mergeCell ref="F51:I51"/>
    <mergeCell ref="J51:M51"/>
    <mergeCell ref="N51:Q51"/>
    <mergeCell ref="R51:U51"/>
    <mergeCell ref="V51:Y51"/>
    <mergeCell ref="Z51:AC51"/>
    <mergeCell ref="AD51:AG51"/>
    <mergeCell ref="AH51:AK51"/>
    <mergeCell ref="AL51:AN51"/>
    <mergeCell ref="V50:Y50"/>
    <mergeCell ref="Z50:AC50"/>
    <mergeCell ref="AD50:AG50"/>
    <mergeCell ref="AH50:AK50"/>
    <mergeCell ref="AL50:AN50"/>
    <mergeCell ref="A50:E50"/>
    <mergeCell ref="F50:I50"/>
    <mergeCell ref="J50:M50"/>
    <mergeCell ref="N50:Q50"/>
    <mergeCell ref="R50:U50"/>
    <mergeCell ref="AH46:AK46"/>
    <mergeCell ref="AL46:AN46"/>
    <mergeCell ref="A40:E40"/>
    <mergeCell ref="F40:M40"/>
    <mergeCell ref="N40:Q40"/>
    <mergeCell ref="R40:Y40"/>
    <mergeCell ref="Z40:AG40"/>
    <mergeCell ref="Z47:AC47"/>
    <mergeCell ref="AD47:AG47"/>
    <mergeCell ref="AH47:AK47"/>
    <mergeCell ref="AL47:AN47"/>
    <mergeCell ref="F47:I47"/>
    <mergeCell ref="J47:M47"/>
    <mergeCell ref="N47:Q47"/>
    <mergeCell ref="R47:U47"/>
    <mergeCell ref="V47:Y47"/>
    <mergeCell ref="A49:E49"/>
    <mergeCell ref="F49:I49"/>
    <mergeCell ref="J49:M49"/>
    <mergeCell ref="N49:Q49"/>
    <mergeCell ref="R49:U49"/>
    <mergeCell ref="V49:Y49"/>
    <mergeCell ref="Z49:AC49"/>
    <mergeCell ref="AD49:AG49"/>
    <mergeCell ref="AH49:AK49"/>
    <mergeCell ref="AL49:AN49"/>
    <mergeCell ref="V48:Y48"/>
    <mergeCell ref="Z48:AC48"/>
    <mergeCell ref="AD48:AG48"/>
    <mergeCell ref="AH48:AK48"/>
    <mergeCell ref="AL48:AN48"/>
    <mergeCell ref="A48:E48"/>
    <mergeCell ref="A39:E39"/>
    <mergeCell ref="F39:I39"/>
    <mergeCell ref="J39:M39"/>
    <mergeCell ref="N39:Q39"/>
    <mergeCell ref="R39:U39"/>
    <mergeCell ref="V39:Y39"/>
    <mergeCell ref="Z39:AC39"/>
    <mergeCell ref="AD39:AG39"/>
    <mergeCell ref="AH39:AK39"/>
    <mergeCell ref="AL39:AN39"/>
    <mergeCell ref="V38:Y38"/>
    <mergeCell ref="Z38:AC38"/>
    <mergeCell ref="AD38:AG38"/>
    <mergeCell ref="AH38:AK38"/>
    <mergeCell ref="AL38:AN38"/>
    <mergeCell ref="A38:E38"/>
    <mergeCell ref="F38:I38"/>
    <mergeCell ref="J38:M38"/>
    <mergeCell ref="N38:Q38"/>
    <mergeCell ref="R38:U38"/>
    <mergeCell ref="A37:E37"/>
    <mergeCell ref="F37:I37"/>
    <mergeCell ref="J37:M37"/>
    <mergeCell ref="N37:Q37"/>
    <mergeCell ref="R37:U37"/>
    <mergeCell ref="V37:Y37"/>
    <mergeCell ref="Z37:AC37"/>
    <mergeCell ref="AD37:AG37"/>
    <mergeCell ref="AH37:AK37"/>
    <mergeCell ref="AL37:AN37"/>
    <mergeCell ref="V36:Y36"/>
    <mergeCell ref="Z36:AC36"/>
    <mergeCell ref="AD36:AG36"/>
    <mergeCell ref="AH36:AK36"/>
    <mergeCell ref="AL36:AN36"/>
    <mergeCell ref="A36:E36"/>
    <mergeCell ref="F36:I36"/>
    <mergeCell ref="J36:M36"/>
    <mergeCell ref="N36:Q36"/>
    <mergeCell ref="R36:U36"/>
    <mergeCell ref="A35:E35"/>
    <mergeCell ref="F35:I35"/>
    <mergeCell ref="J35:M35"/>
    <mergeCell ref="N35:Q35"/>
    <mergeCell ref="R35:U35"/>
    <mergeCell ref="V35:Y35"/>
    <mergeCell ref="Z35:AC35"/>
    <mergeCell ref="AD35:AG35"/>
    <mergeCell ref="AH35:AK35"/>
    <mergeCell ref="AL35:AN35"/>
    <mergeCell ref="V34:Y34"/>
    <mergeCell ref="Z34:AC34"/>
    <mergeCell ref="AD34:AG34"/>
    <mergeCell ref="AH34:AK34"/>
    <mergeCell ref="AL34:AN34"/>
    <mergeCell ref="A34:E34"/>
    <mergeCell ref="F34:I34"/>
    <mergeCell ref="J34:M34"/>
    <mergeCell ref="N34:Q34"/>
    <mergeCell ref="R34:U34"/>
    <mergeCell ref="A25:E25"/>
    <mergeCell ref="F25:I25"/>
    <mergeCell ref="J25:M25"/>
    <mergeCell ref="N25:Q25"/>
    <mergeCell ref="R25:U25"/>
    <mergeCell ref="V25:Y25"/>
    <mergeCell ref="Z25:AC25"/>
    <mergeCell ref="AD25:AG25"/>
    <mergeCell ref="AH25:AK25"/>
    <mergeCell ref="AL25:AN25"/>
    <mergeCell ref="F32:M32"/>
    <mergeCell ref="N32:Q32"/>
    <mergeCell ref="R32:Y32"/>
    <mergeCell ref="Z32:AG32"/>
    <mergeCell ref="AH32:AK32"/>
    <mergeCell ref="AL32:AN32"/>
    <mergeCell ref="A26:E26"/>
    <mergeCell ref="F26:M26"/>
    <mergeCell ref="N26:Q26"/>
    <mergeCell ref="R26:Y26"/>
    <mergeCell ref="Z26:AG26"/>
    <mergeCell ref="A31:E33"/>
    <mergeCell ref="A23:E23"/>
    <mergeCell ref="F23:I23"/>
    <mergeCell ref="J23:M23"/>
    <mergeCell ref="N23:Q23"/>
    <mergeCell ref="R23:U23"/>
    <mergeCell ref="V23:Y23"/>
    <mergeCell ref="Z23:AC23"/>
    <mergeCell ref="AD23:AG23"/>
    <mergeCell ref="AH23:AK23"/>
    <mergeCell ref="AL23:AN23"/>
    <mergeCell ref="A24:E24"/>
    <mergeCell ref="F24:I24"/>
    <mergeCell ref="J24:M24"/>
    <mergeCell ref="N24:Q24"/>
    <mergeCell ref="R24:U24"/>
    <mergeCell ref="V24:Y24"/>
    <mergeCell ref="Z24:AC24"/>
    <mergeCell ref="AD24:AG24"/>
    <mergeCell ref="AH24:AK24"/>
    <mergeCell ref="AL24:AN24"/>
    <mergeCell ref="A21:E21"/>
    <mergeCell ref="F21:I21"/>
    <mergeCell ref="J21:M21"/>
    <mergeCell ref="N21:Q21"/>
    <mergeCell ref="R21:U21"/>
    <mergeCell ref="V21:Y21"/>
    <mergeCell ref="Z21:AC21"/>
    <mergeCell ref="AD21:AG21"/>
    <mergeCell ref="AH21:AK21"/>
    <mergeCell ref="AL21:AN21"/>
    <mergeCell ref="A22:E22"/>
    <mergeCell ref="F22:I22"/>
    <mergeCell ref="J22:M22"/>
    <mergeCell ref="N22:Q22"/>
    <mergeCell ref="R22:U22"/>
    <mergeCell ref="V22:Y22"/>
    <mergeCell ref="Z22:AC22"/>
    <mergeCell ref="AD22:AG22"/>
    <mergeCell ref="AH22:AK22"/>
    <mergeCell ref="AL22:AN22"/>
    <mergeCell ref="F18:M18"/>
    <mergeCell ref="N18:Q18"/>
    <mergeCell ref="R18:Y18"/>
    <mergeCell ref="Z18:AG18"/>
    <mergeCell ref="AH18:AK18"/>
    <mergeCell ref="AL18:AN18"/>
    <mergeCell ref="F19:I19"/>
    <mergeCell ref="J19:M19"/>
    <mergeCell ref="N19:Q19"/>
    <mergeCell ref="R19:U19"/>
    <mergeCell ref="V19:Y19"/>
    <mergeCell ref="A20:E20"/>
    <mergeCell ref="F20:I20"/>
    <mergeCell ref="J20:M20"/>
    <mergeCell ref="N20:Q20"/>
    <mergeCell ref="R20:U20"/>
    <mergeCell ref="V20:Y20"/>
    <mergeCell ref="Z20:AC20"/>
    <mergeCell ref="AD20:AG20"/>
    <mergeCell ref="AH20:AK20"/>
    <mergeCell ref="AL20:AN20"/>
    <mergeCell ref="A17:E19"/>
    <mergeCell ref="F17:AK17"/>
    <mergeCell ref="F88:M88"/>
    <mergeCell ref="N88:Q88"/>
    <mergeCell ref="R88:Y88"/>
    <mergeCell ref="Z88:AG88"/>
    <mergeCell ref="AH88:AK88"/>
    <mergeCell ref="AL88:AN88"/>
    <mergeCell ref="F89:I89"/>
    <mergeCell ref="J89:M89"/>
    <mergeCell ref="N89:Q89"/>
    <mergeCell ref="R89:U89"/>
    <mergeCell ref="V89:Y89"/>
    <mergeCell ref="Z89:AC89"/>
    <mergeCell ref="AD89:AG89"/>
    <mergeCell ref="AH89:AK89"/>
    <mergeCell ref="AL89:AN89"/>
    <mergeCell ref="Z19:AC19"/>
    <mergeCell ref="AD19:AG19"/>
    <mergeCell ref="AH19:AK19"/>
    <mergeCell ref="AL19:AN19"/>
    <mergeCell ref="Z33:AC33"/>
    <mergeCell ref="AD33:AG33"/>
    <mergeCell ref="AH33:AK33"/>
    <mergeCell ref="AL33:AN33"/>
    <mergeCell ref="F33:I33"/>
    <mergeCell ref="J33:M33"/>
    <mergeCell ref="N33:Q33"/>
    <mergeCell ref="R33:U33"/>
    <mergeCell ref="V33:Y33"/>
    <mergeCell ref="F46:M46"/>
    <mergeCell ref="N46:Q46"/>
    <mergeCell ref="R46:Y46"/>
    <mergeCell ref="Z46:AG46"/>
    <mergeCell ref="AL90:AN90"/>
    <mergeCell ref="A91:E91"/>
    <mergeCell ref="F91:I91"/>
    <mergeCell ref="J91:M91"/>
    <mergeCell ref="N91:Q91"/>
    <mergeCell ref="R91:U91"/>
    <mergeCell ref="V91:Y91"/>
    <mergeCell ref="Z91:AC91"/>
    <mergeCell ref="AD91:AG91"/>
    <mergeCell ref="AH91:AK91"/>
    <mergeCell ref="AL91:AN91"/>
    <mergeCell ref="A90:E90"/>
    <mergeCell ref="F90:I90"/>
    <mergeCell ref="J90:M90"/>
    <mergeCell ref="N90:Q90"/>
    <mergeCell ref="R90:U90"/>
    <mergeCell ref="V90:Y90"/>
    <mergeCell ref="Z90:AC90"/>
    <mergeCell ref="AD90:AG90"/>
    <mergeCell ref="AH90:AK90"/>
    <mergeCell ref="AL92:AN92"/>
    <mergeCell ref="A93:E93"/>
    <mergeCell ref="F93:I93"/>
    <mergeCell ref="J93:M93"/>
    <mergeCell ref="N93:Q93"/>
    <mergeCell ref="R93:U93"/>
    <mergeCell ref="V93:Y93"/>
    <mergeCell ref="Z93:AC93"/>
    <mergeCell ref="AD93:AG93"/>
    <mergeCell ref="AH93:AK93"/>
    <mergeCell ref="AL93:AN93"/>
    <mergeCell ref="A92:E92"/>
    <mergeCell ref="F92:I92"/>
    <mergeCell ref="J92:M92"/>
    <mergeCell ref="N92:Q92"/>
    <mergeCell ref="R92:U92"/>
    <mergeCell ref="V92:Y92"/>
    <mergeCell ref="Z92:AC92"/>
    <mergeCell ref="AD92:AG92"/>
    <mergeCell ref="AH92:AK92"/>
    <mergeCell ref="A96:E96"/>
    <mergeCell ref="F96:M96"/>
    <mergeCell ref="N96:Q96"/>
    <mergeCell ref="R96:Y96"/>
    <mergeCell ref="Z96:AG96"/>
    <mergeCell ref="F102:M102"/>
    <mergeCell ref="N102:Q102"/>
    <mergeCell ref="R102:Y102"/>
    <mergeCell ref="Z102:AG102"/>
    <mergeCell ref="AH102:AK102"/>
    <mergeCell ref="AL102:AN102"/>
    <mergeCell ref="AL94:AN94"/>
    <mergeCell ref="A95:E95"/>
    <mergeCell ref="F95:I95"/>
    <mergeCell ref="J95:M95"/>
    <mergeCell ref="N95:Q95"/>
    <mergeCell ref="R95:U95"/>
    <mergeCell ref="V95:Y95"/>
    <mergeCell ref="Z95:AC95"/>
    <mergeCell ref="AD95:AG95"/>
    <mergeCell ref="AH95:AK95"/>
    <mergeCell ref="AL95:AN95"/>
    <mergeCell ref="A94:E94"/>
    <mergeCell ref="F94:I94"/>
    <mergeCell ref="J94:M94"/>
    <mergeCell ref="N94:Q94"/>
    <mergeCell ref="R94:U94"/>
    <mergeCell ref="V94:Y94"/>
    <mergeCell ref="Z94:AC94"/>
    <mergeCell ref="AD94:AG94"/>
    <mergeCell ref="AH94:AK94"/>
    <mergeCell ref="A104:E104"/>
    <mergeCell ref="F104:I104"/>
    <mergeCell ref="J104:M104"/>
    <mergeCell ref="N104:Q104"/>
    <mergeCell ref="R104:U104"/>
    <mergeCell ref="V104:Y104"/>
    <mergeCell ref="Z104:AC104"/>
    <mergeCell ref="AD104:AG104"/>
    <mergeCell ref="AH104:AK104"/>
    <mergeCell ref="AL104:AN104"/>
    <mergeCell ref="F103:I103"/>
    <mergeCell ref="J103:M103"/>
    <mergeCell ref="N103:Q103"/>
    <mergeCell ref="R103:U103"/>
    <mergeCell ref="V103:Y103"/>
    <mergeCell ref="Z103:AC103"/>
    <mergeCell ref="AD103:AG103"/>
    <mergeCell ref="AH103:AK103"/>
    <mergeCell ref="AL103:AN103"/>
    <mergeCell ref="AL105:AN105"/>
    <mergeCell ref="A106:E106"/>
    <mergeCell ref="F106:I106"/>
    <mergeCell ref="J106:M106"/>
    <mergeCell ref="N106:Q106"/>
    <mergeCell ref="R106:U106"/>
    <mergeCell ref="V106:Y106"/>
    <mergeCell ref="Z106:AC106"/>
    <mergeCell ref="AD106:AG106"/>
    <mergeCell ref="AH106:AK106"/>
    <mergeCell ref="AL106:AN106"/>
    <mergeCell ref="A105:E105"/>
    <mergeCell ref="F105:I105"/>
    <mergeCell ref="J105:M105"/>
    <mergeCell ref="N105:Q105"/>
    <mergeCell ref="R105:U105"/>
    <mergeCell ref="V105:Y105"/>
    <mergeCell ref="Z105:AC105"/>
    <mergeCell ref="AD105:AG105"/>
    <mergeCell ref="AH105:AK105"/>
    <mergeCell ref="AL107:AN107"/>
    <mergeCell ref="A108:E108"/>
    <mergeCell ref="F108:I108"/>
    <mergeCell ref="J108:M108"/>
    <mergeCell ref="N108:Q108"/>
    <mergeCell ref="R108:U108"/>
    <mergeCell ref="V108:Y108"/>
    <mergeCell ref="Z108:AC108"/>
    <mergeCell ref="AD108:AG108"/>
    <mergeCell ref="AH108:AK108"/>
    <mergeCell ref="AL108:AN108"/>
    <mergeCell ref="A107:E107"/>
    <mergeCell ref="F107:I107"/>
    <mergeCell ref="J107:M107"/>
    <mergeCell ref="N107:Q107"/>
    <mergeCell ref="R107:U107"/>
    <mergeCell ref="V107:Y107"/>
    <mergeCell ref="Z107:AC107"/>
    <mergeCell ref="AD107:AG107"/>
    <mergeCell ref="AH107:AK107"/>
    <mergeCell ref="AL109:AN109"/>
    <mergeCell ref="A110:E110"/>
    <mergeCell ref="F110:M110"/>
    <mergeCell ref="N110:Q110"/>
    <mergeCell ref="R110:Y110"/>
    <mergeCell ref="Z110:AG110"/>
    <mergeCell ref="F116:M116"/>
    <mergeCell ref="N116:Q116"/>
    <mergeCell ref="R116:Y116"/>
    <mergeCell ref="Z116:AG116"/>
    <mergeCell ref="AH116:AK116"/>
    <mergeCell ref="AL116:AN116"/>
    <mergeCell ref="A109:E109"/>
    <mergeCell ref="F109:I109"/>
    <mergeCell ref="J109:M109"/>
    <mergeCell ref="N109:Q109"/>
    <mergeCell ref="R109:U109"/>
    <mergeCell ref="V109:Y109"/>
    <mergeCell ref="Z109:AC109"/>
    <mergeCell ref="AD109:AG109"/>
    <mergeCell ref="AH109:AK109"/>
    <mergeCell ref="A118:E118"/>
    <mergeCell ref="F118:I118"/>
    <mergeCell ref="J118:M118"/>
    <mergeCell ref="N118:Q118"/>
    <mergeCell ref="R118:U118"/>
    <mergeCell ref="V118:Y118"/>
    <mergeCell ref="Z118:AC118"/>
    <mergeCell ref="AD118:AG118"/>
    <mergeCell ref="AH118:AK118"/>
    <mergeCell ref="AL118:AN118"/>
    <mergeCell ref="F117:I117"/>
    <mergeCell ref="J117:M117"/>
    <mergeCell ref="N117:Q117"/>
    <mergeCell ref="R117:U117"/>
    <mergeCell ref="V117:Y117"/>
    <mergeCell ref="Z117:AC117"/>
    <mergeCell ref="AD117:AG117"/>
    <mergeCell ref="AH117:AK117"/>
    <mergeCell ref="AL117:AN117"/>
    <mergeCell ref="AL119:AN119"/>
    <mergeCell ref="A120:E120"/>
    <mergeCell ref="F120:I120"/>
    <mergeCell ref="J120:M120"/>
    <mergeCell ref="N120:Q120"/>
    <mergeCell ref="R120:U120"/>
    <mergeCell ref="V120:Y120"/>
    <mergeCell ref="Z120:AC120"/>
    <mergeCell ref="AD120:AG120"/>
    <mergeCell ref="AH120:AK120"/>
    <mergeCell ref="AL120:AN120"/>
    <mergeCell ref="A119:E119"/>
    <mergeCell ref="F119:I119"/>
    <mergeCell ref="J119:M119"/>
    <mergeCell ref="N119:Q119"/>
    <mergeCell ref="R119:U119"/>
    <mergeCell ref="V119:Y119"/>
    <mergeCell ref="Z119:AC119"/>
    <mergeCell ref="AD119:AG119"/>
    <mergeCell ref="AH119:AK119"/>
    <mergeCell ref="AL121:AN121"/>
    <mergeCell ref="A122:E122"/>
    <mergeCell ref="F122:I122"/>
    <mergeCell ref="J122:M122"/>
    <mergeCell ref="N122:Q122"/>
    <mergeCell ref="R122:U122"/>
    <mergeCell ref="V122:Y122"/>
    <mergeCell ref="Z122:AC122"/>
    <mergeCell ref="AD122:AG122"/>
    <mergeCell ref="AH122:AK122"/>
    <mergeCell ref="AL122:AN122"/>
    <mergeCell ref="A121:E121"/>
    <mergeCell ref="F121:I121"/>
    <mergeCell ref="J121:M121"/>
    <mergeCell ref="N121:Q121"/>
    <mergeCell ref="R121:U121"/>
    <mergeCell ref="V121:Y121"/>
    <mergeCell ref="Z121:AC121"/>
    <mergeCell ref="AD121:AG121"/>
    <mergeCell ref="AH121:AK121"/>
    <mergeCell ref="AL123:AN123"/>
    <mergeCell ref="A124:E124"/>
    <mergeCell ref="F124:M124"/>
    <mergeCell ref="N124:Q124"/>
    <mergeCell ref="R124:Y124"/>
    <mergeCell ref="Z124:AG124"/>
    <mergeCell ref="F130:M130"/>
    <mergeCell ref="N130:Q130"/>
    <mergeCell ref="R130:Y130"/>
    <mergeCell ref="Z130:AG130"/>
    <mergeCell ref="AH130:AK130"/>
    <mergeCell ref="AL130:AN130"/>
    <mergeCell ref="A123:E123"/>
    <mergeCell ref="F123:I123"/>
    <mergeCell ref="J123:M123"/>
    <mergeCell ref="N123:Q123"/>
    <mergeCell ref="R123:U123"/>
    <mergeCell ref="V123:Y123"/>
    <mergeCell ref="Z123:AC123"/>
    <mergeCell ref="AD123:AG123"/>
    <mergeCell ref="AH123:AK123"/>
    <mergeCell ref="A132:E132"/>
    <mergeCell ref="F132:I132"/>
    <mergeCell ref="J132:M132"/>
    <mergeCell ref="N132:Q132"/>
    <mergeCell ref="R132:U132"/>
    <mergeCell ref="V132:Y132"/>
    <mergeCell ref="Z132:AC132"/>
    <mergeCell ref="AD132:AG132"/>
    <mergeCell ref="AH132:AK132"/>
    <mergeCell ref="AL132:AN132"/>
    <mergeCell ref="F131:I131"/>
    <mergeCell ref="J131:M131"/>
    <mergeCell ref="N131:Q131"/>
    <mergeCell ref="R131:U131"/>
    <mergeCell ref="V131:Y131"/>
    <mergeCell ref="Z131:AC131"/>
    <mergeCell ref="AD131:AG131"/>
    <mergeCell ref="AH131:AK131"/>
    <mergeCell ref="AL131:AN131"/>
    <mergeCell ref="AL133:AN133"/>
    <mergeCell ref="A134:E134"/>
    <mergeCell ref="F134:I134"/>
    <mergeCell ref="J134:M134"/>
    <mergeCell ref="N134:Q134"/>
    <mergeCell ref="R134:U134"/>
    <mergeCell ref="V134:Y134"/>
    <mergeCell ref="Z134:AC134"/>
    <mergeCell ref="AD134:AG134"/>
    <mergeCell ref="AH134:AK134"/>
    <mergeCell ref="AL134:AN134"/>
    <mergeCell ref="A133:E133"/>
    <mergeCell ref="F133:I133"/>
    <mergeCell ref="J133:M133"/>
    <mergeCell ref="N133:Q133"/>
    <mergeCell ref="R133:U133"/>
    <mergeCell ref="V133:Y133"/>
    <mergeCell ref="Z133:AC133"/>
    <mergeCell ref="AD133:AG133"/>
    <mergeCell ref="AH133:AK133"/>
    <mergeCell ref="AL135:AN135"/>
    <mergeCell ref="A136:E136"/>
    <mergeCell ref="F136:I136"/>
    <mergeCell ref="J136:M136"/>
    <mergeCell ref="N136:Q136"/>
    <mergeCell ref="R136:U136"/>
    <mergeCell ref="V136:Y136"/>
    <mergeCell ref="Z136:AC136"/>
    <mergeCell ref="AD136:AG136"/>
    <mergeCell ref="AH136:AK136"/>
    <mergeCell ref="AL136:AN136"/>
    <mergeCell ref="A135:E135"/>
    <mergeCell ref="F135:I135"/>
    <mergeCell ref="J135:M135"/>
    <mergeCell ref="N135:Q135"/>
    <mergeCell ref="R135:U135"/>
    <mergeCell ref="V135:Y135"/>
    <mergeCell ref="Z135:AC135"/>
    <mergeCell ref="AD135:AG135"/>
    <mergeCell ref="AH135:AK135"/>
    <mergeCell ref="AL137:AN137"/>
    <mergeCell ref="A138:E138"/>
    <mergeCell ref="F138:M138"/>
    <mergeCell ref="N138:Q138"/>
    <mergeCell ref="R138:Y138"/>
    <mergeCell ref="Z138:AG138"/>
    <mergeCell ref="F144:M144"/>
    <mergeCell ref="N144:Q144"/>
    <mergeCell ref="R144:Y144"/>
    <mergeCell ref="Z144:AG144"/>
    <mergeCell ref="AH144:AK144"/>
    <mergeCell ref="AL144:AN144"/>
    <mergeCell ref="A137:E137"/>
    <mergeCell ref="F137:I137"/>
    <mergeCell ref="J137:M137"/>
    <mergeCell ref="N137:Q137"/>
    <mergeCell ref="R137:U137"/>
    <mergeCell ref="V137:Y137"/>
    <mergeCell ref="Z137:AC137"/>
    <mergeCell ref="AD137:AG137"/>
    <mergeCell ref="AH137:AK137"/>
    <mergeCell ref="F143:AK143"/>
    <mergeCell ref="A146:E146"/>
    <mergeCell ref="F146:I146"/>
    <mergeCell ref="J146:M146"/>
    <mergeCell ref="N146:Q146"/>
    <mergeCell ref="R146:U146"/>
    <mergeCell ref="V146:Y146"/>
    <mergeCell ref="Z146:AC146"/>
    <mergeCell ref="AD146:AG146"/>
    <mergeCell ref="AH146:AK146"/>
    <mergeCell ref="AL146:AN146"/>
    <mergeCell ref="F145:I145"/>
    <mergeCell ref="J145:M145"/>
    <mergeCell ref="N145:Q145"/>
    <mergeCell ref="R145:U145"/>
    <mergeCell ref="V145:Y145"/>
    <mergeCell ref="Z145:AC145"/>
    <mergeCell ref="AD145:AG145"/>
    <mergeCell ref="AH145:AK145"/>
    <mergeCell ref="AL145:AN145"/>
    <mergeCell ref="AL147:AN147"/>
    <mergeCell ref="A148:E148"/>
    <mergeCell ref="F148:I148"/>
    <mergeCell ref="J148:M148"/>
    <mergeCell ref="N148:Q148"/>
    <mergeCell ref="R148:U148"/>
    <mergeCell ref="V148:Y148"/>
    <mergeCell ref="Z148:AC148"/>
    <mergeCell ref="AD148:AG148"/>
    <mergeCell ref="AH148:AK148"/>
    <mergeCell ref="AL148:AN148"/>
    <mergeCell ref="A147:E147"/>
    <mergeCell ref="F147:I147"/>
    <mergeCell ref="J147:M147"/>
    <mergeCell ref="N147:Q147"/>
    <mergeCell ref="R147:U147"/>
    <mergeCell ref="V147:Y147"/>
    <mergeCell ref="Z147:AC147"/>
    <mergeCell ref="AD147:AG147"/>
    <mergeCell ref="AH147:AK147"/>
    <mergeCell ref="AL149:AN149"/>
    <mergeCell ref="A150:E150"/>
    <mergeCell ref="F150:I150"/>
    <mergeCell ref="J150:M150"/>
    <mergeCell ref="N150:Q150"/>
    <mergeCell ref="R150:U150"/>
    <mergeCell ref="V150:Y150"/>
    <mergeCell ref="Z150:AC150"/>
    <mergeCell ref="AD150:AG150"/>
    <mergeCell ref="AH150:AK150"/>
    <mergeCell ref="AL150:AN150"/>
    <mergeCell ref="A149:E149"/>
    <mergeCell ref="F149:I149"/>
    <mergeCell ref="J149:M149"/>
    <mergeCell ref="N149:Q149"/>
    <mergeCell ref="R149:U149"/>
    <mergeCell ref="V149:Y149"/>
    <mergeCell ref="Z149:AC149"/>
    <mergeCell ref="AD149:AG149"/>
    <mergeCell ref="AH149:AK149"/>
    <mergeCell ref="AL151:AN151"/>
    <mergeCell ref="A152:E152"/>
    <mergeCell ref="F152:M152"/>
    <mergeCell ref="N152:Q152"/>
    <mergeCell ref="R152:Y152"/>
    <mergeCell ref="Z152:AG152"/>
    <mergeCell ref="F158:M158"/>
    <mergeCell ref="N158:Q158"/>
    <mergeCell ref="R158:Y158"/>
    <mergeCell ref="Z158:AG158"/>
    <mergeCell ref="AH158:AK158"/>
    <mergeCell ref="AL158:AN158"/>
    <mergeCell ref="A151:E151"/>
    <mergeCell ref="F151:I151"/>
    <mergeCell ref="J151:M151"/>
    <mergeCell ref="N151:Q151"/>
    <mergeCell ref="R151:U151"/>
    <mergeCell ref="V151:Y151"/>
    <mergeCell ref="Z151:AC151"/>
    <mergeCell ref="AD151:AG151"/>
    <mergeCell ref="AH151:AK151"/>
    <mergeCell ref="F157:AK157"/>
    <mergeCell ref="A160:E160"/>
    <mergeCell ref="F160:I160"/>
    <mergeCell ref="J160:M160"/>
    <mergeCell ref="N160:Q160"/>
    <mergeCell ref="R160:U160"/>
    <mergeCell ref="V160:Y160"/>
    <mergeCell ref="Z160:AC160"/>
    <mergeCell ref="AD160:AG160"/>
    <mergeCell ref="AH160:AK160"/>
    <mergeCell ref="AL160:AN160"/>
    <mergeCell ref="F159:I159"/>
    <mergeCell ref="J159:M159"/>
    <mergeCell ref="N159:Q159"/>
    <mergeCell ref="R159:U159"/>
    <mergeCell ref="V159:Y159"/>
    <mergeCell ref="Z159:AC159"/>
    <mergeCell ref="AD159:AG159"/>
    <mergeCell ref="AH159:AK159"/>
    <mergeCell ref="AL159:AN159"/>
    <mergeCell ref="AL161:AN161"/>
    <mergeCell ref="A162:E162"/>
    <mergeCell ref="F162:I162"/>
    <mergeCell ref="J162:M162"/>
    <mergeCell ref="N162:Q162"/>
    <mergeCell ref="R162:U162"/>
    <mergeCell ref="V162:Y162"/>
    <mergeCell ref="Z162:AC162"/>
    <mergeCell ref="AD162:AG162"/>
    <mergeCell ref="AH162:AK162"/>
    <mergeCell ref="AL162:AN162"/>
    <mergeCell ref="A161:E161"/>
    <mergeCell ref="F161:I161"/>
    <mergeCell ref="J161:M161"/>
    <mergeCell ref="N161:Q161"/>
    <mergeCell ref="R161:U161"/>
    <mergeCell ref="V161:Y161"/>
    <mergeCell ref="Z161:AC161"/>
    <mergeCell ref="AD161:AG161"/>
    <mergeCell ref="AH161:AK161"/>
    <mergeCell ref="AL163:AN163"/>
    <mergeCell ref="A164:E164"/>
    <mergeCell ref="F164:I164"/>
    <mergeCell ref="J164:M164"/>
    <mergeCell ref="N164:Q164"/>
    <mergeCell ref="R164:U164"/>
    <mergeCell ref="V164:Y164"/>
    <mergeCell ref="Z164:AC164"/>
    <mergeCell ref="AD164:AG164"/>
    <mergeCell ref="AH164:AK164"/>
    <mergeCell ref="AL164:AN164"/>
    <mergeCell ref="A163:E163"/>
    <mergeCell ref="F163:I163"/>
    <mergeCell ref="J163:M163"/>
    <mergeCell ref="N163:Q163"/>
    <mergeCell ref="R163:U163"/>
    <mergeCell ref="V163:Y163"/>
    <mergeCell ref="Z163:AC163"/>
    <mergeCell ref="AD163:AG163"/>
    <mergeCell ref="AH163:AK163"/>
    <mergeCell ref="AL165:AN165"/>
    <mergeCell ref="A166:E166"/>
    <mergeCell ref="F166:M166"/>
    <mergeCell ref="N166:Q166"/>
    <mergeCell ref="R166:Y166"/>
    <mergeCell ref="Z166:AG166"/>
    <mergeCell ref="F172:M172"/>
    <mergeCell ref="N172:Q172"/>
    <mergeCell ref="R172:Y172"/>
    <mergeCell ref="Z172:AG172"/>
    <mergeCell ref="AH172:AK172"/>
    <mergeCell ref="AL172:AN172"/>
    <mergeCell ref="A165:E165"/>
    <mergeCell ref="F165:I165"/>
    <mergeCell ref="J165:M165"/>
    <mergeCell ref="N165:Q165"/>
    <mergeCell ref="R165:U165"/>
    <mergeCell ref="V165:Y165"/>
    <mergeCell ref="Z165:AC165"/>
    <mergeCell ref="AD165:AG165"/>
    <mergeCell ref="AH165:AK165"/>
    <mergeCell ref="F171:AK171"/>
    <mergeCell ref="A174:E174"/>
    <mergeCell ref="F174:I174"/>
    <mergeCell ref="J174:M174"/>
    <mergeCell ref="N174:Q174"/>
    <mergeCell ref="R174:U174"/>
    <mergeCell ref="V174:Y174"/>
    <mergeCell ref="Z174:AC174"/>
    <mergeCell ref="AD174:AG174"/>
    <mergeCell ref="AH174:AK174"/>
    <mergeCell ref="AL174:AN174"/>
    <mergeCell ref="F173:I173"/>
    <mergeCell ref="J173:M173"/>
    <mergeCell ref="N173:Q173"/>
    <mergeCell ref="R173:U173"/>
    <mergeCell ref="V173:Y173"/>
    <mergeCell ref="Z173:AC173"/>
    <mergeCell ref="AD173:AG173"/>
    <mergeCell ref="AH173:AK173"/>
    <mergeCell ref="AL173:AN173"/>
    <mergeCell ref="AL175:AN175"/>
    <mergeCell ref="A176:E176"/>
    <mergeCell ref="F176:I176"/>
    <mergeCell ref="J176:M176"/>
    <mergeCell ref="N176:Q176"/>
    <mergeCell ref="R176:U176"/>
    <mergeCell ref="V176:Y176"/>
    <mergeCell ref="Z176:AC176"/>
    <mergeCell ref="AD176:AG176"/>
    <mergeCell ref="AH176:AK176"/>
    <mergeCell ref="AL176:AN176"/>
    <mergeCell ref="A175:E175"/>
    <mergeCell ref="F175:I175"/>
    <mergeCell ref="J175:M175"/>
    <mergeCell ref="N175:Q175"/>
    <mergeCell ref="R175:U175"/>
    <mergeCell ref="V175:Y175"/>
    <mergeCell ref="Z175:AC175"/>
    <mergeCell ref="AD175:AG175"/>
    <mergeCell ref="AH175:AK175"/>
    <mergeCell ref="AL177:AN177"/>
    <mergeCell ref="A178:E178"/>
    <mergeCell ref="F178:I178"/>
    <mergeCell ref="J178:M178"/>
    <mergeCell ref="N178:Q178"/>
    <mergeCell ref="R178:U178"/>
    <mergeCell ref="V178:Y178"/>
    <mergeCell ref="Z178:AC178"/>
    <mergeCell ref="AD178:AG178"/>
    <mergeCell ref="AH178:AK178"/>
    <mergeCell ref="AL178:AN178"/>
    <mergeCell ref="A177:E177"/>
    <mergeCell ref="F177:I177"/>
    <mergeCell ref="J177:M177"/>
    <mergeCell ref="N177:Q177"/>
    <mergeCell ref="R177:U177"/>
    <mergeCell ref="V177:Y177"/>
    <mergeCell ref="Z177:AC177"/>
    <mergeCell ref="AD177:AG177"/>
    <mergeCell ref="AH177:AK177"/>
    <mergeCell ref="A180:E180"/>
    <mergeCell ref="F180:M180"/>
    <mergeCell ref="N180:Q180"/>
    <mergeCell ref="R180:Y180"/>
    <mergeCell ref="Z180:AG180"/>
    <mergeCell ref="F186:M186"/>
    <mergeCell ref="N186:Q186"/>
    <mergeCell ref="R186:Y186"/>
    <mergeCell ref="Z186:AG186"/>
    <mergeCell ref="AH186:AK186"/>
    <mergeCell ref="AL186:AN186"/>
    <mergeCell ref="A179:E179"/>
    <mergeCell ref="F179:I179"/>
    <mergeCell ref="J179:M179"/>
    <mergeCell ref="N179:Q179"/>
    <mergeCell ref="R179:U179"/>
    <mergeCell ref="V179:Y179"/>
    <mergeCell ref="Z179:AC179"/>
    <mergeCell ref="AD179:AG179"/>
    <mergeCell ref="AH179:AK179"/>
    <mergeCell ref="F185:AK185"/>
    <mergeCell ref="A188:E188"/>
    <mergeCell ref="F188:I188"/>
    <mergeCell ref="J188:M188"/>
    <mergeCell ref="N188:Q188"/>
    <mergeCell ref="R188:U188"/>
    <mergeCell ref="V188:Y188"/>
    <mergeCell ref="Z188:AC188"/>
    <mergeCell ref="AD188:AG188"/>
    <mergeCell ref="AH188:AK188"/>
    <mergeCell ref="AL188:AN188"/>
    <mergeCell ref="F187:I187"/>
    <mergeCell ref="J187:M187"/>
    <mergeCell ref="N187:Q187"/>
    <mergeCell ref="R187:U187"/>
    <mergeCell ref="V187:Y187"/>
    <mergeCell ref="Z187:AC187"/>
    <mergeCell ref="AD187:AG187"/>
    <mergeCell ref="AH187:AK187"/>
    <mergeCell ref="AL187:AN187"/>
    <mergeCell ref="A190:E190"/>
    <mergeCell ref="F190:I190"/>
    <mergeCell ref="J190:M190"/>
    <mergeCell ref="N190:Q190"/>
    <mergeCell ref="R190:U190"/>
    <mergeCell ref="V190:Y190"/>
    <mergeCell ref="Z190:AC190"/>
    <mergeCell ref="AD190:AG190"/>
    <mergeCell ref="AH190:AK190"/>
    <mergeCell ref="AL190:AN190"/>
    <mergeCell ref="A189:E189"/>
    <mergeCell ref="F189:I189"/>
    <mergeCell ref="J189:M189"/>
    <mergeCell ref="N189:Q189"/>
    <mergeCell ref="R189:U189"/>
    <mergeCell ref="V189:Y189"/>
    <mergeCell ref="Z189:AC189"/>
    <mergeCell ref="AD189:AG189"/>
    <mergeCell ref="AH189:AK189"/>
    <mergeCell ref="A192:E192"/>
    <mergeCell ref="F192:I192"/>
    <mergeCell ref="J192:M192"/>
    <mergeCell ref="N192:Q192"/>
    <mergeCell ref="R192:U192"/>
    <mergeCell ref="V192:Y192"/>
    <mergeCell ref="Z192:AC192"/>
    <mergeCell ref="AD192:AG192"/>
    <mergeCell ref="AH192:AK192"/>
    <mergeCell ref="AL192:AN192"/>
    <mergeCell ref="A191:E191"/>
    <mergeCell ref="F191:I191"/>
    <mergeCell ref="J191:M191"/>
    <mergeCell ref="N191:Q191"/>
    <mergeCell ref="R191:U191"/>
    <mergeCell ref="V191:Y191"/>
    <mergeCell ref="Z191:AC191"/>
    <mergeCell ref="AD191:AG191"/>
    <mergeCell ref="AH191:AK191"/>
    <mergeCell ref="AL191:AN191"/>
    <mergeCell ref="A194:E194"/>
    <mergeCell ref="F194:M194"/>
    <mergeCell ref="N194:Q194"/>
    <mergeCell ref="R194:Y194"/>
    <mergeCell ref="Z194:AG194"/>
    <mergeCell ref="F200:M200"/>
    <mergeCell ref="N200:Q200"/>
    <mergeCell ref="R200:Y200"/>
    <mergeCell ref="Z200:AG200"/>
    <mergeCell ref="AH200:AK200"/>
    <mergeCell ref="AL200:AN200"/>
    <mergeCell ref="A193:E193"/>
    <mergeCell ref="F193:I193"/>
    <mergeCell ref="J193:M193"/>
    <mergeCell ref="N193:Q193"/>
    <mergeCell ref="R193:U193"/>
    <mergeCell ref="V193:Y193"/>
    <mergeCell ref="Z193:AC193"/>
    <mergeCell ref="AD193:AG193"/>
    <mergeCell ref="AH193:AK193"/>
    <mergeCell ref="F199:AK199"/>
    <mergeCell ref="A202:E202"/>
    <mergeCell ref="F202:I202"/>
    <mergeCell ref="J202:M202"/>
    <mergeCell ref="N202:Q202"/>
    <mergeCell ref="R202:U202"/>
    <mergeCell ref="V202:Y202"/>
    <mergeCell ref="Z202:AC202"/>
    <mergeCell ref="AD202:AG202"/>
    <mergeCell ref="AH202:AK202"/>
    <mergeCell ref="AL202:AN202"/>
    <mergeCell ref="F201:I201"/>
    <mergeCell ref="J201:M201"/>
    <mergeCell ref="N201:Q201"/>
    <mergeCell ref="R201:U201"/>
    <mergeCell ref="V201:Y201"/>
    <mergeCell ref="Z201:AC201"/>
    <mergeCell ref="AD201:AG201"/>
    <mergeCell ref="AH201:AK201"/>
    <mergeCell ref="AL201:AN201"/>
    <mergeCell ref="A204:E204"/>
    <mergeCell ref="F204:I204"/>
    <mergeCell ref="J204:M204"/>
    <mergeCell ref="N204:Q204"/>
    <mergeCell ref="R204:U204"/>
    <mergeCell ref="V204:Y204"/>
    <mergeCell ref="Z204:AC204"/>
    <mergeCell ref="AD204:AG204"/>
    <mergeCell ref="AH204:AK204"/>
    <mergeCell ref="AL204:AN204"/>
    <mergeCell ref="A203:E203"/>
    <mergeCell ref="F203:I203"/>
    <mergeCell ref="J203:M203"/>
    <mergeCell ref="N203:Q203"/>
    <mergeCell ref="R203:U203"/>
    <mergeCell ref="V203:Y203"/>
    <mergeCell ref="Z203:AC203"/>
    <mergeCell ref="AD203:AG203"/>
    <mergeCell ref="AH203:AK203"/>
    <mergeCell ref="A207:E207"/>
    <mergeCell ref="F207:I207"/>
    <mergeCell ref="J206:M206"/>
    <mergeCell ref="N206:Q206"/>
    <mergeCell ref="R206:U206"/>
    <mergeCell ref="V206:Y206"/>
    <mergeCell ref="Z206:AC206"/>
    <mergeCell ref="AD206:AG206"/>
    <mergeCell ref="AH206:AK206"/>
    <mergeCell ref="AL206:AN206"/>
    <mergeCell ref="A205:E205"/>
    <mergeCell ref="F205:I205"/>
    <mergeCell ref="J205:M205"/>
    <mergeCell ref="N205:Q205"/>
    <mergeCell ref="R205:U205"/>
    <mergeCell ref="V205:Y205"/>
    <mergeCell ref="Z205:AC205"/>
    <mergeCell ref="AD205:AG205"/>
    <mergeCell ref="AH205:AK205"/>
    <mergeCell ref="A218:E218"/>
    <mergeCell ref="F218:I218"/>
    <mergeCell ref="J218:M218"/>
    <mergeCell ref="N218:Q218"/>
    <mergeCell ref="R218:U218"/>
    <mergeCell ref="V218:Y218"/>
    <mergeCell ref="Z218:AC218"/>
    <mergeCell ref="AD218:AG218"/>
    <mergeCell ref="AH218:AK218"/>
    <mergeCell ref="AL218:AN218"/>
    <mergeCell ref="A217:E217"/>
    <mergeCell ref="F217:I217"/>
    <mergeCell ref="J217:M217"/>
    <mergeCell ref="N217:Q217"/>
    <mergeCell ref="R217:U217"/>
    <mergeCell ref="V217:Y217"/>
    <mergeCell ref="J207:M207"/>
    <mergeCell ref="N207:Q207"/>
    <mergeCell ref="R207:U207"/>
    <mergeCell ref="V207:Y207"/>
    <mergeCell ref="Z207:AC207"/>
    <mergeCell ref="AD207:AG207"/>
    <mergeCell ref="AH207:AK207"/>
    <mergeCell ref="F213:AK213"/>
    <mergeCell ref="A216:E216"/>
    <mergeCell ref="F216:I216"/>
    <mergeCell ref="J216:M216"/>
    <mergeCell ref="N216:Q216"/>
    <mergeCell ref="R216:U216"/>
    <mergeCell ref="V216:Y216"/>
    <mergeCell ref="Z216:AC216"/>
    <mergeCell ref="AD216:AG216"/>
    <mergeCell ref="AL221:AN221"/>
    <mergeCell ref="A222:E222"/>
    <mergeCell ref="F222:M222"/>
    <mergeCell ref="N222:Q222"/>
    <mergeCell ref="R222:Y222"/>
    <mergeCell ref="Z222:AG222"/>
    <mergeCell ref="A221:E221"/>
    <mergeCell ref="F221:I221"/>
    <mergeCell ref="J221:M221"/>
    <mergeCell ref="N221:Q221"/>
    <mergeCell ref="R221:U221"/>
    <mergeCell ref="V221:Y221"/>
    <mergeCell ref="Z221:AC221"/>
    <mergeCell ref="AD221:AG221"/>
    <mergeCell ref="AH221:AK221"/>
    <mergeCell ref="AL219:AN219"/>
    <mergeCell ref="A220:E220"/>
    <mergeCell ref="F220:I220"/>
    <mergeCell ref="J220:M220"/>
    <mergeCell ref="N220:Q220"/>
    <mergeCell ref="R220:U220"/>
    <mergeCell ref="V220:Y220"/>
    <mergeCell ref="Z220:AC220"/>
    <mergeCell ref="AD220:AG220"/>
    <mergeCell ref="AH220:AK220"/>
    <mergeCell ref="AL220:AN220"/>
    <mergeCell ref="A219:E219"/>
    <mergeCell ref="R219:U219"/>
    <mergeCell ref="V219:Y219"/>
    <mergeCell ref="Z219:AC219"/>
    <mergeCell ref="AD219:AG219"/>
    <mergeCell ref="AH219:AK219"/>
    <mergeCell ref="A45:E47"/>
    <mergeCell ref="A59:E61"/>
    <mergeCell ref="A73:E75"/>
    <mergeCell ref="A87:E89"/>
    <mergeCell ref="A101:E103"/>
    <mergeCell ref="A115:E117"/>
    <mergeCell ref="A129:E131"/>
    <mergeCell ref="A143:E145"/>
    <mergeCell ref="A157:E159"/>
    <mergeCell ref="A171:E173"/>
    <mergeCell ref="A185:E187"/>
    <mergeCell ref="A199:E201"/>
    <mergeCell ref="A213:E215"/>
    <mergeCell ref="Z217:AC217"/>
    <mergeCell ref="AD217:AG217"/>
    <mergeCell ref="F115:AK115"/>
    <mergeCell ref="F129:AK129"/>
    <mergeCell ref="F215:I215"/>
    <mergeCell ref="J215:M215"/>
    <mergeCell ref="N215:Q215"/>
    <mergeCell ref="R215:U215"/>
    <mergeCell ref="V215:Y215"/>
    <mergeCell ref="Z215:AC215"/>
    <mergeCell ref="AD215:AG215"/>
    <mergeCell ref="AH215:AK215"/>
    <mergeCell ref="A208:E208"/>
    <mergeCell ref="F208:M208"/>
    <mergeCell ref="N208:Q208"/>
    <mergeCell ref="R208:Y208"/>
    <mergeCell ref="Z208:AG208"/>
    <mergeCell ref="A206:E206"/>
    <mergeCell ref="F206:I206"/>
    <mergeCell ref="AW21:AX22"/>
    <mergeCell ref="AW23:AX24"/>
    <mergeCell ref="AU23:AV24"/>
    <mergeCell ref="AU21:AV22"/>
    <mergeCell ref="AP21:AT22"/>
    <mergeCell ref="AP23:AT24"/>
    <mergeCell ref="F31:AK31"/>
    <mergeCell ref="F45:AK45"/>
    <mergeCell ref="F59:AK59"/>
    <mergeCell ref="F73:AK73"/>
    <mergeCell ref="F87:AK87"/>
    <mergeCell ref="F101:AK101"/>
    <mergeCell ref="F219:I219"/>
    <mergeCell ref="J219:M219"/>
    <mergeCell ref="N219:Q219"/>
    <mergeCell ref="AH217:AK217"/>
    <mergeCell ref="AL216:AN216"/>
    <mergeCell ref="AL215:AN215"/>
    <mergeCell ref="AL217:AN217"/>
    <mergeCell ref="AL207:AN207"/>
    <mergeCell ref="F214:M214"/>
    <mergeCell ref="N214:Q214"/>
    <mergeCell ref="R214:Y214"/>
    <mergeCell ref="Z214:AG214"/>
    <mergeCell ref="AH214:AK214"/>
    <mergeCell ref="AL214:AN214"/>
    <mergeCell ref="AL205:AN205"/>
    <mergeCell ref="AL203:AN203"/>
    <mergeCell ref="AL193:AN193"/>
    <mergeCell ref="AH216:AK216"/>
    <mergeCell ref="AL189:AN189"/>
    <mergeCell ref="AL179:AN179"/>
    <mergeCell ref="AS8:AV8"/>
    <mergeCell ref="AS9:AV9"/>
    <mergeCell ref="AS10:AV10"/>
    <mergeCell ref="AS11:AV11"/>
    <mergeCell ref="W8:AK8"/>
    <mergeCell ref="AL8:AR8"/>
    <mergeCell ref="W9:AK9"/>
    <mergeCell ref="W10:AK10"/>
    <mergeCell ref="W11:AK11"/>
    <mergeCell ref="E8:V8"/>
    <mergeCell ref="E9:V9"/>
    <mergeCell ref="E10:V10"/>
    <mergeCell ref="E11:V11"/>
    <mergeCell ref="AL9:AR9"/>
    <mergeCell ref="AL10:AR10"/>
    <mergeCell ref="AL11:AR11"/>
    <mergeCell ref="A5:AX5"/>
    <mergeCell ref="AP35:AT36"/>
    <mergeCell ref="AU35:AV36"/>
    <mergeCell ref="AW35:AX36"/>
    <mergeCell ref="AP37:AT38"/>
    <mergeCell ref="AU37:AV38"/>
    <mergeCell ref="AW37:AX38"/>
    <mergeCell ref="AP49:AT50"/>
    <mergeCell ref="AU49:AV50"/>
    <mergeCell ref="AW49:AX50"/>
    <mergeCell ref="AP51:AT52"/>
    <mergeCell ref="AU51:AV52"/>
    <mergeCell ref="AW51:AX52"/>
    <mergeCell ref="AP63:AT64"/>
    <mergeCell ref="AU63:AV64"/>
    <mergeCell ref="AW63:AX64"/>
    <mergeCell ref="AP65:AT66"/>
    <mergeCell ref="AU65:AV66"/>
    <mergeCell ref="AW65:AX66"/>
    <mergeCell ref="AP77:AT78"/>
    <mergeCell ref="AU77:AV78"/>
    <mergeCell ref="AW77:AX78"/>
    <mergeCell ref="AP79:AT80"/>
    <mergeCell ref="AU79:AV80"/>
    <mergeCell ref="AW79:AX80"/>
    <mergeCell ref="AP91:AT92"/>
    <mergeCell ref="AU91:AV92"/>
    <mergeCell ref="AW91:AX92"/>
    <mergeCell ref="AP93:AT94"/>
    <mergeCell ref="AU93:AV94"/>
    <mergeCell ref="AW93:AX94"/>
    <mergeCell ref="AP105:AT106"/>
    <mergeCell ref="AU105:AV106"/>
    <mergeCell ref="AW105:AX106"/>
    <mergeCell ref="AP107:AT108"/>
    <mergeCell ref="AU107:AV108"/>
    <mergeCell ref="AW107:AX108"/>
    <mergeCell ref="AP119:AT120"/>
    <mergeCell ref="AU119:AV120"/>
    <mergeCell ref="AW119:AX120"/>
    <mergeCell ref="AP121:AT122"/>
    <mergeCell ref="AU121:AV122"/>
    <mergeCell ref="AW121:AX122"/>
    <mergeCell ref="AP133:AT134"/>
    <mergeCell ref="AU133:AV134"/>
    <mergeCell ref="AW133:AX134"/>
    <mergeCell ref="AP135:AT136"/>
    <mergeCell ref="AU135:AV136"/>
    <mergeCell ref="AW135:AX136"/>
    <mergeCell ref="AP147:AT148"/>
    <mergeCell ref="AU147:AV148"/>
    <mergeCell ref="AW147:AX148"/>
    <mergeCell ref="AP149:AT150"/>
    <mergeCell ref="AU149:AV150"/>
    <mergeCell ref="AW149:AX150"/>
    <mergeCell ref="AP203:AT204"/>
    <mergeCell ref="AU203:AV204"/>
    <mergeCell ref="AW203:AX204"/>
    <mergeCell ref="AP205:AT206"/>
    <mergeCell ref="AU205:AV206"/>
    <mergeCell ref="AW205:AX206"/>
    <mergeCell ref="AP217:AT218"/>
    <mergeCell ref="AU217:AV218"/>
    <mergeCell ref="AW217:AX218"/>
    <mergeCell ref="AP219:AT220"/>
    <mergeCell ref="AU219:AV220"/>
    <mergeCell ref="AW219:AX220"/>
    <mergeCell ref="AP161:AT162"/>
    <mergeCell ref="AU161:AV162"/>
    <mergeCell ref="AW161:AX162"/>
    <mergeCell ref="AP163:AT164"/>
    <mergeCell ref="AU163:AV164"/>
    <mergeCell ref="AW163:AX164"/>
    <mergeCell ref="AP175:AT176"/>
    <mergeCell ref="AU175:AV176"/>
    <mergeCell ref="AW175:AX176"/>
    <mergeCell ref="AP177:AT178"/>
    <mergeCell ref="AU177:AV178"/>
    <mergeCell ref="AW177:AX178"/>
    <mergeCell ref="AP189:AT190"/>
    <mergeCell ref="AU189:AV190"/>
    <mergeCell ref="AW189:AX190"/>
    <mergeCell ref="AP191:AT192"/>
    <mergeCell ref="AU191:AV192"/>
    <mergeCell ref="AW191:AX192"/>
  </mergeCells>
  <conditionalFormatting sqref="E27:L27">
    <cfRule type="expression" dxfId="2073" priority="9983">
      <formula>E26=I26</formula>
    </cfRule>
    <cfRule type="expression" dxfId="2072" priority="9984">
      <formula>E26&gt;I26</formula>
    </cfRule>
    <cfRule type="expression" dxfId="2071" priority="9985">
      <formula>E26&lt;I26</formula>
    </cfRule>
  </conditionalFormatting>
  <conditionalFormatting sqref="Q27:X27">
    <cfRule type="expression" dxfId="2070" priority="9980">
      <formula>Q26=U26</formula>
    </cfRule>
    <cfRule type="expression" dxfId="2069" priority="9981">
      <formula>Q26&lt;U26</formula>
    </cfRule>
    <cfRule type="expression" dxfId="2068" priority="9982">
      <formula>Q26&gt;U26</formula>
    </cfRule>
  </conditionalFormatting>
  <conditionalFormatting sqref="Y27:AF27">
    <cfRule type="expression" dxfId="2067" priority="9977">
      <formula>Y26=AC26</formula>
    </cfRule>
    <cfRule type="expression" dxfId="2066" priority="9978">
      <formula>Y26&gt;AC26</formula>
    </cfRule>
    <cfRule type="expression" dxfId="2065" priority="9979">
      <formula>Y26&lt;AC26</formula>
    </cfRule>
  </conditionalFormatting>
  <conditionalFormatting sqref="F25:I25">
    <cfRule type="cellIs" dxfId="2064" priority="5370" operator="equal">
      <formula>0.5</formula>
    </cfRule>
    <cfRule type="cellIs" dxfId="2063" priority="5650" operator="lessThan">
      <formula>J25</formula>
    </cfRule>
    <cfRule type="cellIs" dxfId="2062" priority="5651" operator="greaterThan">
      <formula>J25</formula>
    </cfRule>
  </conditionalFormatting>
  <conditionalFormatting sqref="R25:U25">
    <cfRule type="expression" dxfId="2061" priority="5590">
      <formula>R25=V25</formula>
    </cfRule>
    <cfRule type="cellIs" dxfId="2060" priority="5646" operator="lessThan">
      <formula>V25</formula>
    </cfRule>
    <cfRule type="cellIs" dxfId="2059" priority="5648" operator="greaterThan">
      <formula>V25</formula>
    </cfRule>
  </conditionalFormatting>
  <conditionalFormatting sqref="Z25:AC25">
    <cfRule type="cellIs" dxfId="2058" priority="5643" operator="equal">
      <formula>AD25</formula>
    </cfRule>
    <cfRule type="cellIs" dxfId="2057" priority="5644" operator="lessThan">
      <formula>AD25</formula>
    </cfRule>
    <cfRule type="cellIs" dxfId="2056" priority="5645" operator="greaterThan">
      <formula>AD25</formula>
    </cfRule>
  </conditionalFormatting>
  <conditionalFormatting sqref="F26:M26">
    <cfRule type="expression" dxfId="2055" priority="5640">
      <formula>F25=J25</formula>
    </cfRule>
    <cfRule type="expression" dxfId="2054" priority="5641">
      <formula>F25&lt;J25</formula>
    </cfRule>
    <cfRule type="expression" dxfId="2053" priority="5642">
      <formula>F25&gt;J25</formula>
    </cfRule>
  </conditionalFormatting>
  <conditionalFormatting sqref="R26:Y26">
    <cfRule type="expression" dxfId="2052" priority="5637">
      <formula>R25=V25</formula>
    </cfRule>
    <cfRule type="expression" dxfId="2051" priority="5638">
      <formula>R25&lt;V25</formula>
    </cfRule>
    <cfRule type="expression" dxfId="2050" priority="5639">
      <formula>R25&gt;V25</formula>
    </cfRule>
  </conditionalFormatting>
  <conditionalFormatting sqref="Z26:AG26">
    <cfRule type="expression" dxfId="2049" priority="5633">
      <formula>Z25=AD25</formula>
    </cfRule>
    <cfRule type="expression" priority="5634">
      <formula>Z25=AD25</formula>
    </cfRule>
    <cfRule type="expression" dxfId="2048" priority="5635">
      <formula>Z25&lt;AD25</formula>
    </cfRule>
    <cfRule type="expression" dxfId="2047" priority="5636">
      <formula>Z25&gt;AD25</formula>
    </cfRule>
  </conditionalFormatting>
  <conditionalFormatting sqref="F20:I20">
    <cfRule type="cellIs" dxfId="2046" priority="5630" operator="equal">
      <formula>J20</formula>
    </cfRule>
    <cfRule type="cellIs" dxfId="2045" priority="5631" operator="lessThan">
      <formula>J20</formula>
    </cfRule>
    <cfRule type="cellIs" dxfId="2044" priority="5632" operator="greaterThan">
      <formula>J20</formula>
    </cfRule>
  </conditionalFormatting>
  <conditionalFormatting sqref="F21:I21">
    <cfRule type="cellIs" dxfId="2043" priority="5627" operator="equal">
      <formula>J21</formula>
    </cfRule>
    <cfRule type="cellIs" dxfId="2042" priority="5628" operator="lessThan">
      <formula>J21</formula>
    </cfRule>
    <cfRule type="cellIs" dxfId="2041" priority="5629" operator="greaterThan">
      <formula>J21</formula>
    </cfRule>
  </conditionalFormatting>
  <conditionalFormatting sqref="F22:I22">
    <cfRule type="cellIs" dxfId="2040" priority="5624" operator="equal">
      <formula>J22</formula>
    </cfRule>
    <cfRule type="cellIs" dxfId="2039" priority="5625" operator="lessThan">
      <formula>J22</formula>
    </cfRule>
    <cfRule type="cellIs" dxfId="2038" priority="5626" operator="greaterThan">
      <formula>J22</formula>
    </cfRule>
  </conditionalFormatting>
  <conditionalFormatting sqref="F23:I23">
    <cfRule type="cellIs" dxfId="2037" priority="5621" operator="equal">
      <formula>J23</formula>
    </cfRule>
    <cfRule type="cellIs" dxfId="2036" priority="5622" operator="lessThan">
      <formula>J23</formula>
    </cfRule>
    <cfRule type="cellIs" dxfId="2035" priority="5623" operator="greaterThan">
      <formula>J23</formula>
    </cfRule>
  </conditionalFormatting>
  <conditionalFormatting sqref="F24:I24">
    <cfRule type="cellIs" dxfId="2034" priority="5618" operator="equal">
      <formula>J24</formula>
    </cfRule>
    <cfRule type="cellIs" dxfId="2033" priority="5619" operator="lessThan">
      <formula>J24</formula>
    </cfRule>
    <cfRule type="cellIs" dxfId="2032" priority="5620" operator="greaterThan">
      <formula>J24</formula>
    </cfRule>
  </conditionalFormatting>
  <conditionalFormatting sqref="R20:U20">
    <cfRule type="cellIs" dxfId="2031" priority="5615" operator="equal">
      <formula>V20</formula>
    </cfRule>
    <cfRule type="cellIs" dxfId="2030" priority="5616" operator="greaterThan">
      <formula>V20</formula>
    </cfRule>
    <cfRule type="cellIs" dxfId="2029" priority="5617" operator="lessThan">
      <formula>V20</formula>
    </cfRule>
  </conditionalFormatting>
  <conditionalFormatting sqref="R21:U21">
    <cfRule type="cellIs" dxfId="2028" priority="5600" operator="equal">
      <formula>V21</formula>
    </cfRule>
    <cfRule type="cellIs" dxfId="2027" priority="5601" operator="greaterThan">
      <formula>V21</formula>
    </cfRule>
    <cfRule type="cellIs" dxfId="2026" priority="5602" operator="lessThan">
      <formula>V21</formula>
    </cfRule>
  </conditionalFormatting>
  <conditionalFormatting sqref="R22:U22">
    <cfRule type="cellIs" dxfId="2025" priority="5597" operator="equal">
      <formula>V22</formula>
    </cfRule>
    <cfRule type="cellIs" dxfId="2024" priority="5598" operator="greaterThan">
      <formula>V22</formula>
    </cfRule>
    <cfRule type="cellIs" dxfId="2023" priority="5599" operator="lessThan">
      <formula>V22</formula>
    </cfRule>
  </conditionalFormatting>
  <conditionalFormatting sqref="R23:U23">
    <cfRule type="cellIs" dxfId="2022" priority="5594" operator="equal">
      <formula>V23</formula>
    </cfRule>
    <cfRule type="cellIs" dxfId="2021" priority="5595" operator="greaterThan">
      <formula>V23</formula>
    </cfRule>
    <cfRule type="cellIs" dxfId="2020" priority="5596" operator="lessThan">
      <formula>V23</formula>
    </cfRule>
  </conditionalFormatting>
  <conditionalFormatting sqref="R24:U24">
    <cfRule type="cellIs" dxfId="2019" priority="5591" operator="equal">
      <formula>V24</formula>
    </cfRule>
    <cfRule type="cellIs" dxfId="2018" priority="5592" operator="greaterThan">
      <formula>V24</formula>
    </cfRule>
    <cfRule type="cellIs" dxfId="2017" priority="5593" operator="lessThan">
      <formula>V24</formula>
    </cfRule>
  </conditionalFormatting>
  <conditionalFormatting sqref="Z20:AC20">
    <cfRule type="cellIs" dxfId="2016" priority="5587" operator="equal">
      <formula>AD20</formula>
    </cfRule>
    <cfRule type="cellIs" dxfId="2015" priority="5588" operator="lessThan">
      <formula>AD20</formula>
    </cfRule>
    <cfRule type="cellIs" dxfId="2014" priority="5589" operator="greaterThan">
      <formula>AD20</formula>
    </cfRule>
  </conditionalFormatting>
  <conditionalFormatting sqref="Z21:AC21">
    <cfRule type="cellIs" dxfId="2013" priority="5584" operator="equal">
      <formula>AD21</formula>
    </cfRule>
    <cfRule type="cellIs" dxfId="2012" priority="5585" operator="lessThan">
      <formula>AD21</formula>
    </cfRule>
    <cfRule type="cellIs" dxfId="2011" priority="5586" operator="greaterThan">
      <formula>AD21</formula>
    </cfRule>
  </conditionalFormatting>
  <conditionalFormatting sqref="Z22:AC22">
    <cfRule type="cellIs" dxfId="2010" priority="5581" operator="equal">
      <formula>AD22</formula>
    </cfRule>
    <cfRule type="cellIs" dxfId="2009" priority="5582" operator="lessThan">
      <formula>AD22</formula>
    </cfRule>
    <cfRule type="cellIs" dxfId="2008" priority="5583" operator="greaterThan">
      <formula>AD22</formula>
    </cfRule>
  </conditionalFormatting>
  <conditionalFormatting sqref="Z23:AC23">
    <cfRule type="cellIs" dxfId="2007" priority="5578" operator="equal">
      <formula>AD23</formula>
    </cfRule>
    <cfRule type="cellIs" dxfId="2006" priority="5579" operator="lessThan">
      <formula>AD23</formula>
    </cfRule>
    <cfRule type="cellIs" dxfId="2005" priority="5580" operator="greaterThan">
      <formula>AD23</formula>
    </cfRule>
  </conditionalFormatting>
  <conditionalFormatting sqref="Z24:AC24">
    <cfRule type="cellIs" dxfId="2004" priority="5575" operator="equal">
      <formula>AD24</formula>
    </cfRule>
    <cfRule type="cellIs" dxfId="2003" priority="5576" operator="lessThan">
      <formula>AD24</formula>
    </cfRule>
    <cfRule type="cellIs" dxfId="2002" priority="5577" operator="greaterThan">
      <formula>AD24</formula>
    </cfRule>
  </conditionalFormatting>
  <conditionalFormatting sqref="AW23:AX24">
    <cfRule type="expression" dxfId="2001" priority="5572">
      <formula>AP23=AU23</formula>
    </cfRule>
    <cfRule type="expression" dxfId="2000" priority="5573">
      <formula>AP23&gt;AU23</formula>
    </cfRule>
    <cfRule type="expression" dxfId="1999" priority="5574">
      <formula>AP23&lt;AU23</formula>
    </cfRule>
  </conditionalFormatting>
  <conditionalFormatting sqref="AS9:AV9">
    <cfRule type="expression" dxfId="1998" priority="3797">
      <formula>W9=AL9</formula>
    </cfRule>
    <cfRule type="expression" dxfId="1997" priority="3798">
      <formula>W9&lt;AL9</formula>
    </cfRule>
    <cfRule type="expression" dxfId="1996" priority="3799">
      <formula>W9&gt;AL9</formula>
    </cfRule>
  </conditionalFormatting>
  <conditionalFormatting sqref="AS10:AV10">
    <cfRule type="expression" dxfId="1995" priority="3791">
      <formula>W10=AL10</formula>
    </cfRule>
    <cfRule type="expression" dxfId="1994" priority="3792">
      <formula>W10&lt;AL10</formula>
    </cfRule>
    <cfRule type="expression" dxfId="1993" priority="3793">
      <formula>W10&gt;AL10</formula>
    </cfRule>
  </conditionalFormatting>
  <conditionalFormatting sqref="AS11:AV11">
    <cfRule type="expression" dxfId="1992" priority="3785">
      <formula>W11=AL11</formula>
    </cfRule>
    <cfRule type="expression" dxfId="1991" priority="3786">
      <formula>W11&lt;AL11</formula>
    </cfRule>
    <cfRule type="expression" dxfId="1990" priority="3787">
      <formula>W11&gt;AL11</formula>
    </cfRule>
  </conditionalFormatting>
  <conditionalFormatting sqref="F39:I39">
    <cfRule type="cellIs" dxfId="1989" priority="904" operator="equal">
      <formula>0.5</formula>
    </cfRule>
    <cfRule type="cellIs" dxfId="1988" priority="969" operator="lessThan">
      <formula>J39</formula>
    </cfRule>
    <cfRule type="cellIs" dxfId="1987" priority="970" operator="greaterThan">
      <formula>J39</formula>
    </cfRule>
  </conditionalFormatting>
  <conditionalFormatting sqref="R39:U39">
    <cfRule type="expression" dxfId="1986" priority="923">
      <formula>R39=V39</formula>
    </cfRule>
    <cfRule type="cellIs" dxfId="1985" priority="967" operator="lessThan">
      <formula>V39</formula>
    </cfRule>
    <cfRule type="cellIs" dxfId="1984" priority="968" operator="greaterThan">
      <formula>V39</formula>
    </cfRule>
  </conditionalFormatting>
  <conditionalFormatting sqref="Z39:AC39">
    <cfRule type="cellIs" dxfId="1983" priority="964" operator="equal">
      <formula>AD39</formula>
    </cfRule>
    <cfRule type="cellIs" dxfId="1982" priority="965" operator="lessThan">
      <formula>AD39</formula>
    </cfRule>
    <cfRule type="cellIs" dxfId="1981" priority="966" operator="greaterThan">
      <formula>AD39</formula>
    </cfRule>
  </conditionalFormatting>
  <conditionalFormatting sqref="F40:M40">
    <cfRule type="expression" dxfId="1980" priority="961">
      <formula>F39=J39</formula>
    </cfRule>
    <cfRule type="expression" dxfId="1979" priority="962">
      <formula>F39&lt;J39</formula>
    </cfRule>
    <cfRule type="expression" dxfId="1978" priority="963">
      <formula>F39&gt;J39</formula>
    </cfRule>
  </conditionalFormatting>
  <conditionalFormatting sqref="R40:Y40">
    <cfRule type="expression" dxfId="1977" priority="958">
      <formula>R39=V39</formula>
    </cfRule>
    <cfRule type="expression" dxfId="1976" priority="959">
      <formula>R39&lt;V39</formula>
    </cfRule>
    <cfRule type="expression" dxfId="1975" priority="960">
      <formula>R39&gt;V39</formula>
    </cfRule>
  </conditionalFormatting>
  <conditionalFormatting sqref="Z40:AG40">
    <cfRule type="expression" dxfId="1974" priority="954">
      <formula>Z39=AD39</formula>
    </cfRule>
    <cfRule type="expression" priority="955">
      <formula>Z39=AD39</formula>
    </cfRule>
    <cfRule type="expression" dxfId="1973" priority="956">
      <formula>Z39&lt;AD39</formula>
    </cfRule>
    <cfRule type="expression" dxfId="1972" priority="957">
      <formula>Z39&gt;AD39</formula>
    </cfRule>
  </conditionalFormatting>
  <conditionalFormatting sqref="F34:I34">
    <cfRule type="cellIs" dxfId="1971" priority="951" operator="equal">
      <formula>J34</formula>
    </cfRule>
    <cfRule type="cellIs" dxfId="1970" priority="952" operator="lessThan">
      <formula>J34</formula>
    </cfRule>
    <cfRule type="cellIs" dxfId="1969" priority="953" operator="greaterThan">
      <formula>J34</formula>
    </cfRule>
  </conditionalFormatting>
  <conditionalFormatting sqref="F35:I35">
    <cfRule type="cellIs" dxfId="1968" priority="948" operator="equal">
      <formula>J35</formula>
    </cfRule>
    <cfRule type="cellIs" dxfId="1967" priority="949" operator="lessThan">
      <formula>J35</formula>
    </cfRule>
    <cfRule type="cellIs" dxfId="1966" priority="950" operator="greaterThan">
      <formula>J35</formula>
    </cfRule>
  </conditionalFormatting>
  <conditionalFormatting sqref="F36:I36">
    <cfRule type="cellIs" dxfId="1965" priority="945" operator="equal">
      <formula>J36</formula>
    </cfRule>
    <cfRule type="cellIs" dxfId="1964" priority="946" operator="lessThan">
      <formula>J36</formula>
    </cfRule>
    <cfRule type="cellIs" dxfId="1963" priority="947" operator="greaterThan">
      <formula>J36</formula>
    </cfRule>
  </conditionalFormatting>
  <conditionalFormatting sqref="F37:I37">
    <cfRule type="cellIs" dxfId="1962" priority="942" operator="equal">
      <formula>J37</formula>
    </cfRule>
    <cfRule type="cellIs" dxfId="1961" priority="943" operator="lessThan">
      <formula>J37</formula>
    </cfRule>
    <cfRule type="cellIs" dxfId="1960" priority="944" operator="greaterThan">
      <formula>J37</formula>
    </cfRule>
  </conditionalFormatting>
  <conditionalFormatting sqref="F38:I38">
    <cfRule type="cellIs" dxfId="1959" priority="939" operator="equal">
      <formula>J38</formula>
    </cfRule>
    <cfRule type="cellIs" dxfId="1958" priority="940" operator="lessThan">
      <formula>J38</formula>
    </cfRule>
    <cfRule type="cellIs" dxfId="1957" priority="941" operator="greaterThan">
      <formula>J38</formula>
    </cfRule>
  </conditionalFormatting>
  <conditionalFormatting sqref="R34:U34">
    <cfRule type="cellIs" dxfId="1956" priority="936" operator="equal">
      <formula>V34</formula>
    </cfRule>
    <cfRule type="cellIs" dxfId="1955" priority="937" operator="greaterThan">
      <formula>V34</formula>
    </cfRule>
    <cfRule type="cellIs" dxfId="1954" priority="938" operator="lessThan">
      <formula>V34</formula>
    </cfRule>
  </conditionalFormatting>
  <conditionalFormatting sqref="R35:U35">
    <cfRule type="cellIs" dxfId="1953" priority="933" operator="equal">
      <formula>V35</formula>
    </cfRule>
    <cfRule type="cellIs" dxfId="1952" priority="934" operator="greaterThan">
      <formula>V35</formula>
    </cfRule>
    <cfRule type="cellIs" dxfId="1951" priority="935" operator="lessThan">
      <formula>V35</formula>
    </cfRule>
  </conditionalFormatting>
  <conditionalFormatting sqref="R36:U36">
    <cfRule type="cellIs" dxfId="1950" priority="930" operator="equal">
      <formula>V36</formula>
    </cfRule>
    <cfRule type="cellIs" dxfId="1949" priority="931" operator="greaterThan">
      <formula>V36</formula>
    </cfRule>
    <cfRule type="cellIs" dxfId="1948" priority="932" operator="lessThan">
      <formula>V36</formula>
    </cfRule>
  </conditionalFormatting>
  <conditionalFormatting sqref="R37:U37">
    <cfRule type="cellIs" dxfId="1947" priority="927" operator="equal">
      <formula>V37</formula>
    </cfRule>
    <cfRule type="cellIs" dxfId="1946" priority="928" operator="greaterThan">
      <formula>V37</formula>
    </cfRule>
    <cfRule type="cellIs" dxfId="1945" priority="929" operator="lessThan">
      <formula>V37</formula>
    </cfRule>
  </conditionalFormatting>
  <conditionalFormatting sqref="R38:U38">
    <cfRule type="cellIs" dxfId="1944" priority="924" operator="equal">
      <formula>V38</formula>
    </cfRule>
    <cfRule type="cellIs" dxfId="1943" priority="925" operator="greaterThan">
      <formula>V38</formula>
    </cfRule>
    <cfRule type="cellIs" dxfId="1942" priority="926" operator="lessThan">
      <formula>V38</formula>
    </cfRule>
  </conditionalFormatting>
  <conditionalFormatting sqref="Z34:AC34">
    <cfRule type="cellIs" dxfId="1941" priority="920" operator="equal">
      <formula>AD34</formula>
    </cfRule>
    <cfRule type="cellIs" dxfId="1940" priority="921" operator="lessThan">
      <formula>AD34</formula>
    </cfRule>
    <cfRule type="cellIs" dxfId="1939" priority="922" operator="greaterThan">
      <formula>AD34</formula>
    </cfRule>
  </conditionalFormatting>
  <conditionalFormatting sqref="Z35:AC35">
    <cfRule type="cellIs" dxfId="1938" priority="917" operator="equal">
      <formula>AD35</formula>
    </cfRule>
    <cfRule type="cellIs" dxfId="1937" priority="918" operator="lessThan">
      <formula>AD35</formula>
    </cfRule>
    <cfRule type="cellIs" dxfId="1936" priority="919" operator="greaterThan">
      <formula>AD35</formula>
    </cfRule>
  </conditionalFormatting>
  <conditionalFormatting sqref="Z36:AC36">
    <cfRule type="cellIs" dxfId="1935" priority="914" operator="equal">
      <formula>AD36</formula>
    </cfRule>
    <cfRule type="cellIs" dxfId="1934" priority="915" operator="lessThan">
      <formula>AD36</formula>
    </cfRule>
    <cfRule type="cellIs" dxfId="1933" priority="916" operator="greaterThan">
      <formula>AD36</formula>
    </cfRule>
  </conditionalFormatting>
  <conditionalFormatting sqref="Z37:AC37">
    <cfRule type="cellIs" dxfId="1932" priority="911" operator="equal">
      <formula>AD37</formula>
    </cfRule>
    <cfRule type="cellIs" dxfId="1931" priority="912" operator="lessThan">
      <formula>AD37</formula>
    </cfRule>
    <cfRule type="cellIs" dxfId="1930" priority="913" operator="greaterThan">
      <formula>AD37</formula>
    </cfRule>
  </conditionalFormatting>
  <conditionalFormatting sqref="Z38:AC38">
    <cfRule type="cellIs" dxfId="1929" priority="908" operator="equal">
      <formula>AD38</formula>
    </cfRule>
    <cfRule type="cellIs" dxfId="1928" priority="909" operator="lessThan">
      <formula>AD38</formula>
    </cfRule>
    <cfRule type="cellIs" dxfId="1927" priority="910" operator="greaterThan">
      <formula>AD38</formula>
    </cfRule>
  </conditionalFormatting>
  <conditionalFormatting sqref="AW37:AX38">
    <cfRule type="expression" dxfId="1926" priority="905">
      <formula>AP37=AU37</formula>
    </cfRule>
    <cfRule type="expression" dxfId="1925" priority="906">
      <formula>AP37&gt;AU37</formula>
    </cfRule>
    <cfRule type="expression" dxfId="1924" priority="907">
      <formula>AP37&lt;AU37</formula>
    </cfRule>
  </conditionalFormatting>
  <conditionalFormatting sqref="F53:I53">
    <cfRule type="cellIs" dxfId="1923" priority="837" operator="equal">
      <formula>0.5</formula>
    </cfRule>
    <cfRule type="cellIs" dxfId="1922" priority="902" operator="lessThan">
      <formula>J53</formula>
    </cfRule>
    <cfRule type="cellIs" dxfId="1921" priority="903" operator="greaterThan">
      <formula>J53</formula>
    </cfRule>
  </conditionalFormatting>
  <conditionalFormatting sqref="R53:U53">
    <cfRule type="expression" dxfId="1920" priority="856">
      <formula>R53=V53</formula>
    </cfRule>
    <cfRule type="cellIs" dxfId="1919" priority="900" operator="lessThan">
      <formula>V53</formula>
    </cfRule>
    <cfRule type="cellIs" dxfId="1918" priority="901" operator="greaterThan">
      <formula>V53</formula>
    </cfRule>
  </conditionalFormatting>
  <conditionalFormatting sqref="Z53:AC53">
    <cfRule type="cellIs" dxfId="1917" priority="897" operator="equal">
      <formula>AD53</formula>
    </cfRule>
    <cfRule type="cellIs" dxfId="1916" priority="898" operator="lessThan">
      <formula>AD53</formula>
    </cfRule>
    <cfRule type="cellIs" dxfId="1915" priority="899" operator="greaterThan">
      <formula>AD53</formula>
    </cfRule>
  </conditionalFormatting>
  <conditionalFormatting sqref="F54:M54">
    <cfRule type="expression" dxfId="1914" priority="894">
      <formula>F53=J53</formula>
    </cfRule>
    <cfRule type="expression" dxfId="1913" priority="895">
      <formula>F53&lt;J53</formula>
    </cfRule>
    <cfRule type="expression" dxfId="1912" priority="896">
      <formula>F53&gt;J53</formula>
    </cfRule>
  </conditionalFormatting>
  <conditionalFormatting sqref="R54:Y54">
    <cfRule type="expression" dxfId="1911" priority="891">
      <formula>R53=V53</formula>
    </cfRule>
    <cfRule type="expression" dxfId="1910" priority="892">
      <formula>R53&lt;V53</formula>
    </cfRule>
    <cfRule type="expression" dxfId="1909" priority="893">
      <formula>R53&gt;V53</formula>
    </cfRule>
  </conditionalFormatting>
  <conditionalFormatting sqref="Z54:AG54">
    <cfRule type="expression" dxfId="1908" priority="887">
      <formula>Z53=AD53</formula>
    </cfRule>
    <cfRule type="expression" priority="888">
      <formula>Z53=AD53</formula>
    </cfRule>
    <cfRule type="expression" dxfId="1907" priority="889">
      <formula>Z53&lt;AD53</formula>
    </cfRule>
    <cfRule type="expression" dxfId="1906" priority="890">
      <formula>Z53&gt;AD53</formula>
    </cfRule>
  </conditionalFormatting>
  <conditionalFormatting sqref="F48:I48">
    <cfRule type="cellIs" dxfId="1905" priority="884" operator="equal">
      <formula>J48</formula>
    </cfRule>
    <cfRule type="cellIs" dxfId="1904" priority="885" operator="lessThan">
      <formula>J48</formula>
    </cfRule>
    <cfRule type="cellIs" dxfId="1903" priority="886" operator="greaterThan">
      <formula>J48</formula>
    </cfRule>
  </conditionalFormatting>
  <conditionalFormatting sqref="F49:I49">
    <cfRule type="cellIs" dxfId="1902" priority="881" operator="equal">
      <formula>J49</formula>
    </cfRule>
    <cfRule type="cellIs" dxfId="1901" priority="882" operator="lessThan">
      <formula>J49</formula>
    </cfRule>
    <cfRule type="cellIs" dxfId="1900" priority="883" operator="greaterThan">
      <formula>J49</formula>
    </cfRule>
  </conditionalFormatting>
  <conditionalFormatting sqref="F50:I50">
    <cfRule type="cellIs" dxfId="1899" priority="878" operator="equal">
      <formula>J50</formula>
    </cfRule>
    <cfRule type="cellIs" dxfId="1898" priority="879" operator="lessThan">
      <formula>J50</formula>
    </cfRule>
    <cfRule type="cellIs" dxfId="1897" priority="880" operator="greaterThan">
      <formula>J50</formula>
    </cfRule>
  </conditionalFormatting>
  <conditionalFormatting sqref="F51:I51">
    <cfRule type="cellIs" dxfId="1896" priority="875" operator="equal">
      <formula>J51</formula>
    </cfRule>
    <cfRule type="cellIs" dxfId="1895" priority="876" operator="lessThan">
      <formula>J51</formula>
    </cfRule>
    <cfRule type="cellIs" dxfId="1894" priority="877" operator="greaterThan">
      <formula>J51</formula>
    </cfRule>
  </conditionalFormatting>
  <conditionalFormatting sqref="F52:I52">
    <cfRule type="cellIs" dxfId="1893" priority="872" operator="equal">
      <formula>J52</formula>
    </cfRule>
    <cfRule type="cellIs" dxfId="1892" priority="873" operator="lessThan">
      <formula>J52</formula>
    </cfRule>
    <cfRule type="cellIs" dxfId="1891" priority="874" operator="greaterThan">
      <formula>J52</formula>
    </cfRule>
  </conditionalFormatting>
  <conditionalFormatting sqref="R48:U48">
    <cfRule type="cellIs" dxfId="1890" priority="869" operator="equal">
      <formula>V48</formula>
    </cfRule>
    <cfRule type="cellIs" dxfId="1889" priority="870" operator="greaterThan">
      <formula>V48</formula>
    </cfRule>
    <cfRule type="cellIs" dxfId="1888" priority="871" operator="lessThan">
      <formula>V48</formula>
    </cfRule>
  </conditionalFormatting>
  <conditionalFormatting sqref="R49:U49">
    <cfRule type="cellIs" dxfId="1887" priority="866" operator="equal">
      <formula>V49</formula>
    </cfRule>
    <cfRule type="cellIs" dxfId="1886" priority="867" operator="greaterThan">
      <formula>V49</formula>
    </cfRule>
    <cfRule type="cellIs" dxfId="1885" priority="868" operator="lessThan">
      <formula>V49</formula>
    </cfRule>
  </conditionalFormatting>
  <conditionalFormatting sqref="R50:U50">
    <cfRule type="cellIs" dxfId="1884" priority="863" operator="equal">
      <formula>V50</formula>
    </cfRule>
    <cfRule type="cellIs" dxfId="1883" priority="864" operator="greaterThan">
      <formula>V50</formula>
    </cfRule>
    <cfRule type="cellIs" dxfId="1882" priority="865" operator="lessThan">
      <formula>V50</formula>
    </cfRule>
  </conditionalFormatting>
  <conditionalFormatting sqref="R51:U51">
    <cfRule type="cellIs" dxfId="1881" priority="860" operator="equal">
      <formula>V51</formula>
    </cfRule>
    <cfRule type="cellIs" dxfId="1880" priority="861" operator="greaterThan">
      <formula>V51</formula>
    </cfRule>
    <cfRule type="cellIs" dxfId="1879" priority="862" operator="lessThan">
      <formula>V51</formula>
    </cfRule>
  </conditionalFormatting>
  <conditionalFormatting sqref="R52:U52">
    <cfRule type="cellIs" dxfId="1878" priority="857" operator="equal">
      <formula>V52</formula>
    </cfRule>
    <cfRule type="cellIs" dxfId="1877" priority="858" operator="greaterThan">
      <formula>V52</formula>
    </cfRule>
    <cfRule type="cellIs" dxfId="1876" priority="859" operator="lessThan">
      <formula>V52</formula>
    </cfRule>
  </conditionalFormatting>
  <conditionalFormatting sqref="Z48:AC48">
    <cfRule type="cellIs" dxfId="1875" priority="853" operator="equal">
      <formula>AD48</formula>
    </cfRule>
    <cfRule type="cellIs" dxfId="1874" priority="854" operator="lessThan">
      <formula>AD48</formula>
    </cfRule>
    <cfRule type="cellIs" dxfId="1873" priority="855" operator="greaterThan">
      <formula>AD48</formula>
    </cfRule>
  </conditionalFormatting>
  <conditionalFormatting sqref="Z49:AC49">
    <cfRule type="cellIs" dxfId="1872" priority="850" operator="equal">
      <formula>AD49</formula>
    </cfRule>
    <cfRule type="cellIs" dxfId="1871" priority="851" operator="lessThan">
      <formula>AD49</formula>
    </cfRule>
    <cfRule type="cellIs" dxfId="1870" priority="852" operator="greaterThan">
      <formula>AD49</formula>
    </cfRule>
  </conditionalFormatting>
  <conditionalFormatting sqref="Z50:AC50">
    <cfRule type="cellIs" dxfId="1869" priority="847" operator="equal">
      <formula>AD50</formula>
    </cfRule>
    <cfRule type="cellIs" dxfId="1868" priority="848" operator="lessThan">
      <formula>AD50</formula>
    </cfRule>
    <cfRule type="cellIs" dxfId="1867" priority="849" operator="greaterThan">
      <formula>AD50</formula>
    </cfRule>
  </conditionalFormatting>
  <conditionalFormatting sqref="Z51:AC51">
    <cfRule type="cellIs" dxfId="1866" priority="844" operator="equal">
      <formula>AD51</formula>
    </cfRule>
    <cfRule type="cellIs" dxfId="1865" priority="845" operator="lessThan">
      <formula>AD51</formula>
    </cfRule>
    <cfRule type="cellIs" dxfId="1864" priority="846" operator="greaterThan">
      <formula>AD51</formula>
    </cfRule>
  </conditionalFormatting>
  <conditionalFormatting sqref="Z52:AC52">
    <cfRule type="cellIs" dxfId="1863" priority="841" operator="equal">
      <formula>AD52</formula>
    </cfRule>
    <cfRule type="cellIs" dxfId="1862" priority="842" operator="lessThan">
      <formula>AD52</formula>
    </cfRule>
    <cfRule type="cellIs" dxfId="1861" priority="843" operator="greaterThan">
      <formula>AD52</formula>
    </cfRule>
  </conditionalFormatting>
  <conditionalFormatting sqref="AW51:AX52">
    <cfRule type="expression" dxfId="1860" priority="838">
      <formula>AP51=AU51</formula>
    </cfRule>
    <cfRule type="expression" dxfId="1859" priority="839">
      <formula>AP51&gt;AU51</formula>
    </cfRule>
    <cfRule type="expression" dxfId="1858" priority="840">
      <formula>AP51&lt;AU51</formula>
    </cfRule>
  </conditionalFormatting>
  <conditionalFormatting sqref="F67:I67">
    <cfRule type="cellIs" dxfId="1857" priority="770" operator="equal">
      <formula>0.5</formula>
    </cfRule>
    <cfRule type="cellIs" dxfId="1856" priority="835" operator="lessThan">
      <formula>J67</formula>
    </cfRule>
    <cfRule type="cellIs" dxfId="1855" priority="836" operator="greaterThan">
      <formula>J67</formula>
    </cfRule>
  </conditionalFormatting>
  <conditionalFormatting sqref="R67:U67">
    <cfRule type="expression" dxfId="1854" priority="789">
      <formula>R67=V67</formula>
    </cfRule>
    <cfRule type="cellIs" dxfId="1853" priority="833" operator="lessThan">
      <formula>V67</formula>
    </cfRule>
    <cfRule type="cellIs" dxfId="1852" priority="834" operator="greaterThan">
      <formula>V67</formula>
    </cfRule>
  </conditionalFormatting>
  <conditionalFormatting sqref="Z67:AC67">
    <cfRule type="cellIs" dxfId="1851" priority="830" operator="equal">
      <formula>AD67</formula>
    </cfRule>
    <cfRule type="cellIs" dxfId="1850" priority="831" operator="lessThan">
      <formula>AD67</formula>
    </cfRule>
    <cfRule type="cellIs" dxfId="1849" priority="832" operator="greaterThan">
      <formula>AD67</formula>
    </cfRule>
  </conditionalFormatting>
  <conditionalFormatting sqref="F68:M68">
    <cfRule type="expression" dxfId="1848" priority="827">
      <formula>F67=J67</formula>
    </cfRule>
    <cfRule type="expression" dxfId="1847" priority="828">
      <formula>F67&lt;J67</formula>
    </cfRule>
    <cfRule type="expression" dxfId="1846" priority="829">
      <formula>F67&gt;J67</formula>
    </cfRule>
  </conditionalFormatting>
  <conditionalFormatting sqref="R68:Y68">
    <cfRule type="expression" dxfId="1845" priority="824">
      <formula>R67=V67</formula>
    </cfRule>
    <cfRule type="expression" dxfId="1844" priority="825">
      <formula>R67&lt;V67</formula>
    </cfRule>
    <cfRule type="expression" dxfId="1843" priority="826">
      <formula>R67&gt;V67</formula>
    </cfRule>
  </conditionalFormatting>
  <conditionalFormatting sqref="Z68:AG68">
    <cfRule type="expression" dxfId="1842" priority="820">
      <formula>Z67=AD67</formula>
    </cfRule>
    <cfRule type="expression" priority="821">
      <formula>Z67=AD67</formula>
    </cfRule>
    <cfRule type="expression" dxfId="1841" priority="822">
      <formula>Z67&lt;AD67</formula>
    </cfRule>
    <cfRule type="expression" dxfId="1840" priority="823">
      <formula>Z67&gt;AD67</formula>
    </cfRule>
  </conditionalFormatting>
  <conditionalFormatting sqref="F62:I62">
    <cfRule type="cellIs" dxfId="1839" priority="817" operator="equal">
      <formula>J62</formula>
    </cfRule>
    <cfRule type="cellIs" dxfId="1838" priority="818" operator="lessThan">
      <formula>J62</formula>
    </cfRule>
    <cfRule type="cellIs" dxfId="1837" priority="819" operator="greaterThan">
      <formula>J62</formula>
    </cfRule>
  </conditionalFormatting>
  <conditionalFormatting sqref="F63:I63">
    <cfRule type="cellIs" dxfId="1836" priority="814" operator="equal">
      <formula>J63</formula>
    </cfRule>
    <cfRule type="cellIs" dxfId="1835" priority="815" operator="lessThan">
      <formula>J63</formula>
    </cfRule>
    <cfRule type="cellIs" dxfId="1834" priority="816" operator="greaterThan">
      <formula>J63</formula>
    </cfRule>
  </conditionalFormatting>
  <conditionalFormatting sqref="F64:I64">
    <cfRule type="cellIs" dxfId="1833" priority="811" operator="equal">
      <formula>J64</formula>
    </cfRule>
    <cfRule type="cellIs" dxfId="1832" priority="812" operator="lessThan">
      <formula>J64</formula>
    </cfRule>
    <cfRule type="cellIs" dxfId="1831" priority="813" operator="greaterThan">
      <formula>J64</formula>
    </cfRule>
  </conditionalFormatting>
  <conditionalFormatting sqref="F65:I65">
    <cfRule type="cellIs" dxfId="1830" priority="808" operator="equal">
      <formula>J65</formula>
    </cfRule>
    <cfRule type="cellIs" dxfId="1829" priority="809" operator="lessThan">
      <formula>J65</formula>
    </cfRule>
    <cfRule type="cellIs" dxfId="1828" priority="810" operator="greaterThan">
      <formula>J65</formula>
    </cfRule>
  </conditionalFormatting>
  <conditionalFormatting sqref="F66:I66">
    <cfRule type="cellIs" dxfId="1827" priority="805" operator="equal">
      <formula>J66</formula>
    </cfRule>
    <cfRule type="cellIs" dxfId="1826" priority="806" operator="lessThan">
      <formula>J66</formula>
    </cfRule>
    <cfRule type="cellIs" dxfId="1825" priority="807" operator="greaterThan">
      <formula>J66</formula>
    </cfRule>
  </conditionalFormatting>
  <conditionalFormatting sqref="R62:U62">
    <cfRule type="cellIs" dxfId="1824" priority="802" operator="equal">
      <formula>V62</formula>
    </cfRule>
    <cfRule type="cellIs" dxfId="1823" priority="803" operator="greaterThan">
      <formula>V62</formula>
    </cfRule>
    <cfRule type="cellIs" dxfId="1822" priority="804" operator="lessThan">
      <formula>V62</formula>
    </cfRule>
  </conditionalFormatting>
  <conditionalFormatting sqref="R63:U63">
    <cfRule type="cellIs" dxfId="1821" priority="799" operator="equal">
      <formula>V63</formula>
    </cfRule>
    <cfRule type="cellIs" dxfId="1820" priority="800" operator="greaterThan">
      <formula>V63</formula>
    </cfRule>
    <cfRule type="cellIs" dxfId="1819" priority="801" operator="lessThan">
      <formula>V63</formula>
    </cfRule>
  </conditionalFormatting>
  <conditionalFormatting sqref="R64:U64">
    <cfRule type="cellIs" dxfId="1818" priority="796" operator="equal">
      <formula>V64</formula>
    </cfRule>
    <cfRule type="cellIs" dxfId="1817" priority="797" operator="greaterThan">
      <formula>V64</formula>
    </cfRule>
    <cfRule type="cellIs" dxfId="1816" priority="798" operator="lessThan">
      <formula>V64</formula>
    </cfRule>
  </conditionalFormatting>
  <conditionalFormatting sqref="R65:U65">
    <cfRule type="cellIs" dxfId="1815" priority="793" operator="equal">
      <formula>V65</formula>
    </cfRule>
    <cfRule type="cellIs" dxfId="1814" priority="794" operator="greaterThan">
      <formula>V65</formula>
    </cfRule>
    <cfRule type="cellIs" dxfId="1813" priority="795" operator="lessThan">
      <formula>V65</formula>
    </cfRule>
  </conditionalFormatting>
  <conditionalFormatting sqref="R66:U66">
    <cfRule type="cellIs" dxfId="1812" priority="790" operator="equal">
      <formula>V66</formula>
    </cfRule>
    <cfRule type="cellIs" dxfId="1811" priority="791" operator="greaterThan">
      <formula>V66</formula>
    </cfRule>
    <cfRule type="cellIs" dxfId="1810" priority="792" operator="lessThan">
      <formula>V66</formula>
    </cfRule>
  </conditionalFormatting>
  <conditionalFormatting sqref="Z62:AC62">
    <cfRule type="cellIs" dxfId="1809" priority="786" operator="equal">
      <formula>AD62</formula>
    </cfRule>
    <cfRule type="cellIs" dxfId="1808" priority="787" operator="lessThan">
      <formula>AD62</formula>
    </cfRule>
    <cfRule type="cellIs" dxfId="1807" priority="788" operator="greaterThan">
      <formula>AD62</formula>
    </cfRule>
  </conditionalFormatting>
  <conditionalFormatting sqref="Z63:AC63">
    <cfRule type="cellIs" dxfId="1806" priority="783" operator="equal">
      <formula>AD63</formula>
    </cfRule>
    <cfRule type="cellIs" dxfId="1805" priority="784" operator="lessThan">
      <formula>AD63</formula>
    </cfRule>
    <cfRule type="cellIs" dxfId="1804" priority="785" operator="greaterThan">
      <formula>AD63</formula>
    </cfRule>
  </conditionalFormatting>
  <conditionalFormatting sqref="Z64:AC64">
    <cfRule type="cellIs" dxfId="1803" priority="780" operator="equal">
      <formula>AD64</formula>
    </cfRule>
    <cfRule type="cellIs" dxfId="1802" priority="781" operator="lessThan">
      <formula>AD64</formula>
    </cfRule>
    <cfRule type="cellIs" dxfId="1801" priority="782" operator="greaterThan">
      <formula>AD64</formula>
    </cfRule>
  </conditionalFormatting>
  <conditionalFormatting sqref="Z65:AC65">
    <cfRule type="cellIs" dxfId="1800" priority="777" operator="equal">
      <formula>AD65</formula>
    </cfRule>
    <cfRule type="cellIs" dxfId="1799" priority="778" operator="lessThan">
      <formula>AD65</formula>
    </cfRule>
    <cfRule type="cellIs" dxfId="1798" priority="779" operator="greaterThan">
      <formula>AD65</formula>
    </cfRule>
  </conditionalFormatting>
  <conditionalFormatting sqref="Z66:AC66">
    <cfRule type="cellIs" dxfId="1797" priority="774" operator="equal">
      <formula>AD66</formula>
    </cfRule>
    <cfRule type="cellIs" dxfId="1796" priority="775" operator="lessThan">
      <formula>AD66</formula>
    </cfRule>
    <cfRule type="cellIs" dxfId="1795" priority="776" operator="greaterThan">
      <formula>AD66</formula>
    </cfRule>
  </conditionalFormatting>
  <conditionalFormatting sqref="AW65:AX66">
    <cfRule type="expression" dxfId="1794" priority="771">
      <formula>AP65=AU65</formula>
    </cfRule>
    <cfRule type="expression" dxfId="1793" priority="772">
      <formula>AP65&gt;AU65</formula>
    </cfRule>
    <cfRule type="expression" dxfId="1792" priority="773">
      <formula>AP65&lt;AU65</formula>
    </cfRule>
  </conditionalFormatting>
  <conditionalFormatting sqref="F81:I81">
    <cfRule type="cellIs" dxfId="1791" priority="703" operator="equal">
      <formula>0.5</formula>
    </cfRule>
    <cfRule type="cellIs" dxfId="1790" priority="768" operator="lessThan">
      <formula>J81</formula>
    </cfRule>
    <cfRule type="cellIs" dxfId="1789" priority="769" operator="greaterThan">
      <formula>J81</formula>
    </cfRule>
  </conditionalFormatting>
  <conditionalFormatting sqref="R81:U81">
    <cfRule type="expression" dxfId="1788" priority="722">
      <formula>R81=V81</formula>
    </cfRule>
    <cfRule type="cellIs" dxfId="1787" priority="766" operator="lessThan">
      <formula>V81</formula>
    </cfRule>
    <cfRule type="cellIs" dxfId="1786" priority="767" operator="greaterThan">
      <formula>V81</formula>
    </cfRule>
  </conditionalFormatting>
  <conditionalFormatting sqref="Z81:AC81">
    <cfRule type="cellIs" dxfId="1785" priority="763" operator="equal">
      <formula>AD81</formula>
    </cfRule>
    <cfRule type="cellIs" dxfId="1784" priority="764" operator="lessThan">
      <formula>AD81</formula>
    </cfRule>
    <cfRule type="cellIs" dxfId="1783" priority="765" operator="greaterThan">
      <formula>AD81</formula>
    </cfRule>
  </conditionalFormatting>
  <conditionalFormatting sqref="F82:M82">
    <cfRule type="expression" dxfId="1782" priority="760">
      <formula>F81=J81</formula>
    </cfRule>
    <cfRule type="expression" dxfId="1781" priority="761">
      <formula>F81&lt;J81</formula>
    </cfRule>
    <cfRule type="expression" dxfId="1780" priority="762">
      <formula>F81&gt;J81</formula>
    </cfRule>
  </conditionalFormatting>
  <conditionalFormatting sqref="R82:Y82">
    <cfRule type="expression" dxfId="1779" priority="757">
      <formula>R81=V81</formula>
    </cfRule>
    <cfRule type="expression" dxfId="1778" priority="758">
      <formula>R81&lt;V81</formula>
    </cfRule>
    <cfRule type="expression" dxfId="1777" priority="759">
      <formula>R81&gt;V81</formula>
    </cfRule>
  </conditionalFormatting>
  <conditionalFormatting sqref="Z82:AG82">
    <cfRule type="expression" dxfId="1776" priority="753">
      <formula>Z81=AD81</formula>
    </cfRule>
    <cfRule type="expression" priority="754">
      <formula>Z81=AD81</formula>
    </cfRule>
    <cfRule type="expression" dxfId="1775" priority="755">
      <formula>Z81&lt;AD81</formula>
    </cfRule>
    <cfRule type="expression" dxfId="1774" priority="756">
      <formula>Z81&gt;AD81</formula>
    </cfRule>
  </conditionalFormatting>
  <conditionalFormatting sqref="F76:I76">
    <cfRule type="cellIs" dxfId="1773" priority="750" operator="equal">
      <formula>J76</formula>
    </cfRule>
    <cfRule type="cellIs" dxfId="1772" priority="751" operator="lessThan">
      <formula>J76</formula>
    </cfRule>
    <cfRule type="cellIs" dxfId="1771" priority="752" operator="greaterThan">
      <formula>J76</formula>
    </cfRule>
  </conditionalFormatting>
  <conditionalFormatting sqref="F77:I77">
    <cfRule type="cellIs" dxfId="1770" priority="747" operator="equal">
      <formula>J77</formula>
    </cfRule>
    <cfRule type="cellIs" dxfId="1769" priority="748" operator="lessThan">
      <formula>J77</formula>
    </cfRule>
    <cfRule type="cellIs" dxfId="1768" priority="749" operator="greaterThan">
      <formula>J77</formula>
    </cfRule>
  </conditionalFormatting>
  <conditionalFormatting sqref="F78:I78">
    <cfRule type="cellIs" dxfId="1767" priority="744" operator="equal">
      <formula>J78</formula>
    </cfRule>
    <cfRule type="cellIs" dxfId="1766" priority="745" operator="lessThan">
      <formula>J78</formula>
    </cfRule>
    <cfRule type="cellIs" dxfId="1765" priority="746" operator="greaterThan">
      <formula>J78</formula>
    </cfRule>
  </conditionalFormatting>
  <conditionalFormatting sqref="F79:I79">
    <cfRule type="cellIs" dxfId="1764" priority="741" operator="equal">
      <formula>J79</formula>
    </cfRule>
    <cfRule type="cellIs" dxfId="1763" priority="742" operator="lessThan">
      <formula>J79</formula>
    </cfRule>
    <cfRule type="cellIs" dxfId="1762" priority="743" operator="greaterThan">
      <formula>J79</formula>
    </cfRule>
  </conditionalFormatting>
  <conditionalFormatting sqref="F80:I80">
    <cfRule type="cellIs" dxfId="1761" priority="738" operator="equal">
      <formula>J80</formula>
    </cfRule>
    <cfRule type="cellIs" dxfId="1760" priority="739" operator="lessThan">
      <formula>J80</formula>
    </cfRule>
    <cfRule type="cellIs" dxfId="1759" priority="740" operator="greaterThan">
      <formula>J80</formula>
    </cfRule>
  </conditionalFormatting>
  <conditionalFormatting sqref="R76:U76">
    <cfRule type="cellIs" dxfId="1758" priority="735" operator="equal">
      <formula>V76</formula>
    </cfRule>
    <cfRule type="cellIs" dxfId="1757" priority="736" operator="greaterThan">
      <formula>V76</formula>
    </cfRule>
    <cfRule type="cellIs" dxfId="1756" priority="737" operator="lessThan">
      <formula>V76</formula>
    </cfRule>
  </conditionalFormatting>
  <conditionalFormatting sqref="R77:U77">
    <cfRule type="cellIs" dxfId="1755" priority="732" operator="equal">
      <formula>V77</formula>
    </cfRule>
    <cfRule type="cellIs" dxfId="1754" priority="733" operator="greaterThan">
      <formula>V77</formula>
    </cfRule>
    <cfRule type="cellIs" dxfId="1753" priority="734" operator="lessThan">
      <formula>V77</formula>
    </cfRule>
  </conditionalFormatting>
  <conditionalFormatting sqref="R78:U78">
    <cfRule type="cellIs" dxfId="1752" priority="729" operator="equal">
      <formula>V78</formula>
    </cfRule>
    <cfRule type="cellIs" dxfId="1751" priority="730" operator="greaterThan">
      <formula>V78</formula>
    </cfRule>
    <cfRule type="cellIs" dxfId="1750" priority="731" operator="lessThan">
      <formula>V78</formula>
    </cfRule>
  </conditionalFormatting>
  <conditionalFormatting sqref="R79:U79">
    <cfRule type="cellIs" dxfId="1749" priority="726" operator="equal">
      <formula>V79</formula>
    </cfRule>
    <cfRule type="cellIs" dxfId="1748" priority="727" operator="greaterThan">
      <formula>V79</formula>
    </cfRule>
    <cfRule type="cellIs" dxfId="1747" priority="728" operator="lessThan">
      <formula>V79</formula>
    </cfRule>
  </conditionalFormatting>
  <conditionalFormatting sqref="R80:U80">
    <cfRule type="cellIs" dxfId="1746" priority="723" operator="equal">
      <formula>V80</formula>
    </cfRule>
    <cfRule type="cellIs" dxfId="1745" priority="724" operator="greaterThan">
      <formula>V80</formula>
    </cfRule>
    <cfRule type="cellIs" dxfId="1744" priority="725" operator="lessThan">
      <formula>V80</formula>
    </cfRule>
  </conditionalFormatting>
  <conditionalFormatting sqref="Z76:AC76">
    <cfRule type="cellIs" dxfId="1743" priority="719" operator="equal">
      <formula>AD76</formula>
    </cfRule>
    <cfRule type="cellIs" dxfId="1742" priority="720" operator="lessThan">
      <formula>AD76</formula>
    </cfRule>
    <cfRule type="cellIs" dxfId="1741" priority="721" operator="greaterThan">
      <formula>AD76</formula>
    </cfRule>
  </conditionalFormatting>
  <conditionalFormatting sqref="Z77:AC77">
    <cfRule type="cellIs" dxfId="1740" priority="716" operator="equal">
      <formula>AD77</formula>
    </cfRule>
    <cfRule type="cellIs" dxfId="1739" priority="717" operator="lessThan">
      <formula>AD77</formula>
    </cfRule>
    <cfRule type="cellIs" dxfId="1738" priority="718" operator="greaterThan">
      <formula>AD77</formula>
    </cfRule>
  </conditionalFormatting>
  <conditionalFormatting sqref="Z78:AC78">
    <cfRule type="cellIs" dxfId="1737" priority="713" operator="equal">
      <formula>AD78</formula>
    </cfRule>
    <cfRule type="cellIs" dxfId="1736" priority="714" operator="lessThan">
      <formula>AD78</formula>
    </cfRule>
    <cfRule type="cellIs" dxfId="1735" priority="715" operator="greaterThan">
      <formula>AD78</formula>
    </cfRule>
  </conditionalFormatting>
  <conditionalFormatting sqref="Z79:AC79">
    <cfRule type="cellIs" dxfId="1734" priority="710" operator="equal">
      <formula>AD79</formula>
    </cfRule>
    <cfRule type="cellIs" dxfId="1733" priority="711" operator="lessThan">
      <formula>AD79</formula>
    </cfRule>
    <cfRule type="cellIs" dxfId="1732" priority="712" operator="greaterThan">
      <formula>AD79</formula>
    </cfRule>
  </conditionalFormatting>
  <conditionalFormatting sqref="Z80:AC80">
    <cfRule type="cellIs" dxfId="1731" priority="707" operator="equal">
      <formula>AD80</formula>
    </cfRule>
    <cfRule type="cellIs" dxfId="1730" priority="708" operator="lessThan">
      <formula>AD80</formula>
    </cfRule>
    <cfRule type="cellIs" dxfId="1729" priority="709" operator="greaterThan">
      <formula>AD80</formula>
    </cfRule>
  </conditionalFormatting>
  <conditionalFormatting sqref="AW79:AX80">
    <cfRule type="expression" dxfId="1728" priority="704">
      <formula>AP79=AU79</formula>
    </cfRule>
    <cfRule type="expression" dxfId="1727" priority="705">
      <formula>AP79&gt;AU79</formula>
    </cfRule>
    <cfRule type="expression" dxfId="1726" priority="706">
      <formula>AP79&lt;AU79</formula>
    </cfRule>
  </conditionalFormatting>
  <conditionalFormatting sqref="F95:I95">
    <cfRule type="cellIs" dxfId="1725" priority="636" operator="equal">
      <formula>0.5</formula>
    </cfRule>
    <cfRule type="cellIs" dxfId="1724" priority="701" operator="lessThan">
      <formula>J95</formula>
    </cfRule>
    <cfRule type="cellIs" dxfId="1723" priority="702" operator="greaterThan">
      <formula>J95</formula>
    </cfRule>
  </conditionalFormatting>
  <conditionalFormatting sqref="R95:U95">
    <cfRule type="expression" dxfId="1722" priority="655">
      <formula>R95=V95</formula>
    </cfRule>
    <cfRule type="cellIs" dxfId="1721" priority="699" operator="lessThan">
      <formula>V95</formula>
    </cfRule>
    <cfRule type="cellIs" dxfId="1720" priority="700" operator="greaterThan">
      <formula>V95</formula>
    </cfRule>
  </conditionalFormatting>
  <conditionalFormatting sqref="Z95:AC95">
    <cfRule type="cellIs" dxfId="1719" priority="696" operator="equal">
      <formula>AD95</formula>
    </cfRule>
    <cfRule type="cellIs" dxfId="1718" priority="697" operator="lessThan">
      <formula>AD95</formula>
    </cfRule>
    <cfRule type="cellIs" dxfId="1717" priority="698" operator="greaterThan">
      <formula>AD95</formula>
    </cfRule>
  </conditionalFormatting>
  <conditionalFormatting sqref="F96:M96">
    <cfRule type="expression" dxfId="1716" priority="693">
      <formula>F95=J95</formula>
    </cfRule>
    <cfRule type="expression" dxfId="1715" priority="694">
      <formula>F95&lt;J95</formula>
    </cfRule>
    <cfRule type="expression" dxfId="1714" priority="695">
      <formula>F95&gt;J95</formula>
    </cfRule>
  </conditionalFormatting>
  <conditionalFormatting sqref="R96:Y96">
    <cfRule type="expression" dxfId="1713" priority="690">
      <formula>R95=V95</formula>
    </cfRule>
    <cfRule type="expression" dxfId="1712" priority="691">
      <formula>R95&lt;V95</formula>
    </cfRule>
    <cfRule type="expression" dxfId="1711" priority="692">
      <formula>R95&gt;V95</formula>
    </cfRule>
  </conditionalFormatting>
  <conditionalFormatting sqref="Z96:AG96">
    <cfRule type="expression" dxfId="1710" priority="686">
      <formula>Z95=AD95</formula>
    </cfRule>
    <cfRule type="expression" priority="687">
      <formula>Z95=AD95</formula>
    </cfRule>
    <cfRule type="expression" dxfId="1709" priority="688">
      <formula>Z95&lt;AD95</formula>
    </cfRule>
    <cfRule type="expression" dxfId="1708" priority="689">
      <formula>Z95&gt;AD95</formula>
    </cfRule>
  </conditionalFormatting>
  <conditionalFormatting sqref="F90:I90">
    <cfRule type="cellIs" dxfId="1707" priority="683" operator="equal">
      <formula>J90</formula>
    </cfRule>
    <cfRule type="cellIs" dxfId="1706" priority="684" operator="lessThan">
      <formula>J90</formula>
    </cfRule>
    <cfRule type="cellIs" dxfId="1705" priority="685" operator="greaterThan">
      <formula>J90</formula>
    </cfRule>
  </conditionalFormatting>
  <conditionalFormatting sqref="F91:I91">
    <cfRule type="cellIs" dxfId="1704" priority="680" operator="equal">
      <formula>J91</formula>
    </cfRule>
    <cfRule type="cellIs" dxfId="1703" priority="681" operator="lessThan">
      <formula>J91</formula>
    </cfRule>
    <cfRule type="cellIs" dxfId="1702" priority="682" operator="greaterThan">
      <formula>J91</formula>
    </cfRule>
  </conditionalFormatting>
  <conditionalFormatting sqref="F92:I92">
    <cfRule type="cellIs" dxfId="1701" priority="677" operator="equal">
      <formula>J92</formula>
    </cfRule>
    <cfRule type="cellIs" dxfId="1700" priority="678" operator="lessThan">
      <formula>J92</formula>
    </cfRule>
    <cfRule type="cellIs" dxfId="1699" priority="679" operator="greaterThan">
      <formula>J92</formula>
    </cfRule>
  </conditionalFormatting>
  <conditionalFormatting sqref="F93:I93">
    <cfRule type="cellIs" dxfId="1698" priority="674" operator="equal">
      <formula>J93</formula>
    </cfRule>
    <cfRule type="cellIs" dxfId="1697" priority="675" operator="lessThan">
      <formula>J93</formula>
    </cfRule>
    <cfRule type="cellIs" dxfId="1696" priority="676" operator="greaterThan">
      <formula>J93</formula>
    </cfRule>
  </conditionalFormatting>
  <conditionalFormatting sqref="F94:I94">
    <cfRule type="cellIs" dxfId="1695" priority="671" operator="equal">
      <formula>J94</formula>
    </cfRule>
    <cfRule type="cellIs" dxfId="1694" priority="672" operator="lessThan">
      <formula>J94</formula>
    </cfRule>
    <cfRule type="cellIs" dxfId="1693" priority="673" operator="greaterThan">
      <formula>J94</formula>
    </cfRule>
  </conditionalFormatting>
  <conditionalFormatting sqref="R90:U90">
    <cfRule type="cellIs" dxfId="1692" priority="668" operator="equal">
      <formula>V90</formula>
    </cfRule>
    <cfRule type="cellIs" dxfId="1691" priority="669" operator="greaterThan">
      <formula>V90</formula>
    </cfRule>
    <cfRule type="cellIs" dxfId="1690" priority="670" operator="lessThan">
      <formula>V90</formula>
    </cfRule>
  </conditionalFormatting>
  <conditionalFormatting sqref="R91:U91">
    <cfRule type="cellIs" dxfId="1689" priority="665" operator="equal">
      <formula>V91</formula>
    </cfRule>
    <cfRule type="cellIs" dxfId="1688" priority="666" operator="greaterThan">
      <formula>V91</formula>
    </cfRule>
    <cfRule type="cellIs" dxfId="1687" priority="667" operator="lessThan">
      <formula>V91</formula>
    </cfRule>
  </conditionalFormatting>
  <conditionalFormatting sqref="R92:U92">
    <cfRule type="cellIs" dxfId="1686" priority="662" operator="equal">
      <formula>V92</formula>
    </cfRule>
    <cfRule type="cellIs" dxfId="1685" priority="663" operator="greaterThan">
      <formula>V92</formula>
    </cfRule>
    <cfRule type="cellIs" dxfId="1684" priority="664" operator="lessThan">
      <formula>V92</formula>
    </cfRule>
  </conditionalFormatting>
  <conditionalFormatting sqref="R93:U93">
    <cfRule type="cellIs" dxfId="1683" priority="659" operator="equal">
      <formula>V93</formula>
    </cfRule>
    <cfRule type="cellIs" dxfId="1682" priority="660" operator="greaterThan">
      <formula>V93</formula>
    </cfRule>
    <cfRule type="cellIs" dxfId="1681" priority="661" operator="lessThan">
      <formula>V93</formula>
    </cfRule>
  </conditionalFormatting>
  <conditionalFormatting sqref="R94:U94">
    <cfRule type="cellIs" dxfId="1680" priority="656" operator="equal">
      <formula>V94</formula>
    </cfRule>
    <cfRule type="cellIs" dxfId="1679" priority="657" operator="greaterThan">
      <formula>V94</formula>
    </cfRule>
    <cfRule type="cellIs" dxfId="1678" priority="658" operator="lessThan">
      <formula>V94</formula>
    </cfRule>
  </conditionalFormatting>
  <conditionalFormatting sqref="Z90:AC90">
    <cfRule type="cellIs" dxfId="1677" priority="652" operator="equal">
      <formula>AD90</formula>
    </cfRule>
    <cfRule type="cellIs" dxfId="1676" priority="653" operator="lessThan">
      <formula>AD90</formula>
    </cfRule>
    <cfRule type="cellIs" dxfId="1675" priority="654" operator="greaterThan">
      <formula>AD90</formula>
    </cfRule>
  </conditionalFormatting>
  <conditionalFormatting sqref="Z91:AC91">
    <cfRule type="cellIs" dxfId="1674" priority="649" operator="equal">
      <formula>AD91</formula>
    </cfRule>
    <cfRule type="cellIs" dxfId="1673" priority="650" operator="lessThan">
      <formula>AD91</formula>
    </cfRule>
    <cfRule type="cellIs" dxfId="1672" priority="651" operator="greaterThan">
      <formula>AD91</formula>
    </cfRule>
  </conditionalFormatting>
  <conditionalFormatting sqref="Z92:AC92">
    <cfRule type="cellIs" dxfId="1671" priority="646" operator="equal">
      <formula>AD92</formula>
    </cfRule>
    <cfRule type="cellIs" dxfId="1670" priority="647" operator="lessThan">
      <formula>AD92</formula>
    </cfRule>
    <cfRule type="cellIs" dxfId="1669" priority="648" operator="greaterThan">
      <formula>AD92</formula>
    </cfRule>
  </conditionalFormatting>
  <conditionalFormatting sqref="Z93:AC93">
    <cfRule type="cellIs" dxfId="1668" priority="643" operator="equal">
      <formula>AD93</formula>
    </cfRule>
    <cfRule type="cellIs" dxfId="1667" priority="644" operator="lessThan">
      <formula>AD93</formula>
    </cfRule>
    <cfRule type="cellIs" dxfId="1666" priority="645" operator="greaterThan">
      <formula>AD93</formula>
    </cfRule>
  </conditionalFormatting>
  <conditionalFormatting sqref="Z94:AC94">
    <cfRule type="cellIs" dxfId="1665" priority="640" operator="equal">
      <formula>AD94</formula>
    </cfRule>
    <cfRule type="cellIs" dxfId="1664" priority="641" operator="lessThan">
      <formula>AD94</formula>
    </cfRule>
    <cfRule type="cellIs" dxfId="1663" priority="642" operator="greaterThan">
      <formula>AD94</formula>
    </cfRule>
  </conditionalFormatting>
  <conditionalFormatting sqref="AW93:AX94">
    <cfRule type="expression" dxfId="1662" priority="637">
      <formula>AP93=AU93</formula>
    </cfRule>
    <cfRule type="expression" dxfId="1661" priority="638">
      <formula>AP93&gt;AU93</formula>
    </cfRule>
    <cfRule type="expression" dxfId="1660" priority="639">
      <formula>AP93&lt;AU93</formula>
    </cfRule>
  </conditionalFormatting>
  <conditionalFormatting sqref="F109:I109">
    <cfRule type="cellIs" dxfId="1659" priority="569" operator="equal">
      <formula>0.5</formula>
    </cfRule>
    <cfRule type="cellIs" dxfId="1658" priority="634" operator="lessThan">
      <formula>J109</formula>
    </cfRule>
    <cfRule type="cellIs" dxfId="1657" priority="635" operator="greaterThan">
      <formula>J109</formula>
    </cfRule>
  </conditionalFormatting>
  <conditionalFormatting sqref="R109:U109">
    <cfRule type="expression" dxfId="1656" priority="588">
      <formula>R109=V109</formula>
    </cfRule>
    <cfRule type="cellIs" dxfId="1655" priority="632" operator="lessThan">
      <formula>V109</formula>
    </cfRule>
    <cfRule type="cellIs" dxfId="1654" priority="633" operator="greaterThan">
      <formula>V109</formula>
    </cfRule>
  </conditionalFormatting>
  <conditionalFormatting sqref="Z109:AC109">
    <cfRule type="cellIs" dxfId="1653" priority="629" operator="equal">
      <formula>AD109</formula>
    </cfRule>
    <cfRule type="cellIs" dxfId="1652" priority="630" operator="lessThan">
      <formula>AD109</formula>
    </cfRule>
    <cfRule type="cellIs" dxfId="1651" priority="631" operator="greaterThan">
      <formula>AD109</formula>
    </cfRule>
  </conditionalFormatting>
  <conditionalFormatting sqref="F110:M110">
    <cfRule type="expression" dxfId="1650" priority="626">
      <formula>F109=J109</formula>
    </cfRule>
    <cfRule type="expression" dxfId="1649" priority="627">
      <formula>F109&lt;J109</formula>
    </cfRule>
    <cfRule type="expression" dxfId="1648" priority="628">
      <formula>F109&gt;J109</formula>
    </cfRule>
  </conditionalFormatting>
  <conditionalFormatting sqref="R110:Y110">
    <cfRule type="expression" dxfId="1647" priority="623">
      <formula>R109=V109</formula>
    </cfRule>
    <cfRule type="expression" dxfId="1646" priority="624">
      <formula>R109&lt;V109</formula>
    </cfRule>
    <cfRule type="expression" dxfId="1645" priority="625">
      <formula>R109&gt;V109</formula>
    </cfRule>
  </conditionalFormatting>
  <conditionalFormatting sqref="Z110:AG110">
    <cfRule type="expression" dxfId="1644" priority="619">
      <formula>Z109=AD109</formula>
    </cfRule>
    <cfRule type="expression" priority="620">
      <formula>Z109=AD109</formula>
    </cfRule>
    <cfRule type="expression" dxfId="1643" priority="621">
      <formula>Z109&lt;AD109</formula>
    </cfRule>
    <cfRule type="expression" dxfId="1642" priority="622">
      <formula>Z109&gt;AD109</formula>
    </cfRule>
  </conditionalFormatting>
  <conditionalFormatting sqref="F104:I104">
    <cfRule type="cellIs" dxfId="1641" priority="616" operator="equal">
      <formula>J104</formula>
    </cfRule>
    <cfRule type="cellIs" dxfId="1640" priority="617" operator="lessThan">
      <formula>J104</formula>
    </cfRule>
    <cfRule type="cellIs" dxfId="1639" priority="618" operator="greaterThan">
      <formula>J104</formula>
    </cfRule>
  </conditionalFormatting>
  <conditionalFormatting sqref="F105:I105">
    <cfRule type="cellIs" dxfId="1638" priority="613" operator="equal">
      <formula>J105</formula>
    </cfRule>
    <cfRule type="cellIs" dxfId="1637" priority="614" operator="lessThan">
      <formula>J105</formula>
    </cfRule>
    <cfRule type="cellIs" dxfId="1636" priority="615" operator="greaterThan">
      <formula>J105</formula>
    </cfRule>
  </conditionalFormatting>
  <conditionalFormatting sqref="F106:I106">
    <cfRule type="cellIs" dxfId="1635" priority="610" operator="equal">
      <formula>J106</formula>
    </cfRule>
    <cfRule type="cellIs" dxfId="1634" priority="611" operator="lessThan">
      <formula>J106</formula>
    </cfRule>
    <cfRule type="cellIs" dxfId="1633" priority="612" operator="greaterThan">
      <formula>J106</formula>
    </cfRule>
  </conditionalFormatting>
  <conditionalFormatting sqref="F107:I107">
    <cfRule type="cellIs" dxfId="1632" priority="607" operator="equal">
      <formula>J107</formula>
    </cfRule>
    <cfRule type="cellIs" dxfId="1631" priority="608" operator="lessThan">
      <formula>J107</formula>
    </cfRule>
    <cfRule type="cellIs" dxfId="1630" priority="609" operator="greaterThan">
      <formula>J107</formula>
    </cfRule>
  </conditionalFormatting>
  <conditionalFormatting sqref="F108:I108">
    <cfRule type="cellIs" dxfId="1629" priority="604" operator="equal">
      <formula>J108</formula>
    </cfRule>
    <cfRule type="cellIs" dxfId="1628" priority="605" operator="lessThan">
      <formula>J108</formula>
    </cfRule>
    <cfRule type="cellIs" dxfId="1627" priority="606" operator="greaterThan">
      <formula>J108</formula>
    </cfRule>
  </conditionalFormatting>
  <conditionalFormatting sqref="R104:U104">
    <cfRule type="cellIs" dxfId="1626" priority="601" operator="equal">
      <formula>V104</formula>
    </cfRule>
    <cfRule type="cellIs" dxfId="1625" priority="602" operator="greaterThan">
      <formula>V104</formula>
    </cfRule>
    <cfRule type="cellIs" dxfId="1624" priority="603" operator="lessThan">
      <formula>V104</formula>
    </cfRule>
  </conditionalFormatting>
  <conditionalFormatting sqref="R105:U105">
    <cfRule type="cellIs" dxfId="1623" priority="598" operator="equal">
      <formula>V105</formula>
    </cfRule>
    <cfRule type="cellIs" dxfId="1622" priority="599" operator="greaterThan">
      <formula>V105</formula>
    </cfRule>
    <cfRule type="cellIs" dxfId="1621" priority="600" operator="lessThan">
      <formula>V105</formula>
    </cfRule>
  </conditionalFormatting>
  <conditionalFormatting sqref="R106:U106">
    <cfRule type="cellIs" dxfId="1620" priority="595" operator="equal">
      <formula>V106</formula>
    </cfRule>
    <cfRule type="cellIs" dxfId="1619" priority="596" operator="greaterThan">
      <formula>V106</formula>
    </cfRule>
    <cfRule type="cellIs" dxfId="1618" priority="597" operator="lessThan">
      <formula>V106</formula>
    </cfRule>
  </conditionalFormatting>
  <conditionalFormatting sqref="R107:U107">
    <cfRule type="cellIs" dxfId="1617" priority="592" operator="equal">
      <formula>V107</formula>
    </cfRule>
    <cfRule type="cellIs" dxfId="1616" priority="593" operator="greaterThan">
      <formula>V107</formula>
    </cfRule>
    <cfRule type="cellIs" dxfId="1615" priority="594" operator="lessThan">
      <formula>V107</formula>
    </cfRule>
  </conditionalFormatting>
  <conditionalFormatting sqref="R108:U108">
    <cfRule type="cellIs" dxfId="1614" priority="589" operator="equal">
      <formula>V108</formula>
    </cfRule>
    <cfRule type="cellIs" dxfId="1613" priority="590" operator="greaterThan">
      <formula>V108</formula>
    </cfRule>
    <cfRule type="cellIs" dxfId="1612" priority="591" operator="lessThan">
      <formula>V108</formula>
    </cfRule>
  </conditionalFormatting>
  <conditionalFormatting sqref="Z104:AC104">
    <cfRule type="cellIs" dxfId="1611" priority="585" operator="equal">
      <formula>AD104</formula>
    </cfRule>
    <cfRule type="cellIs" dxfId="1610" priority="586" operator="lessThan">
      <formula>AD104</formula>
    </cfRule>
    <cfRule type="cellIs" dxfId="1609" priority="587" operator="greaterThan">
      <formula>AD104</formula>
    </cfRule>
  </conditionalFormatting>
  <conditionalFormatting sqref="Z105:AC105">
    <cfRule type="cellIs" dxfId="1608" priority="582" operator="equal">
      <formula>AD105</formula>
    </cfRule>
    <cfRule type="cellIs" dxfId="1607" priority="583" operator="lessThan">
      <formula>AD105</formula>
    </cfRule>
    <cfRule type="cellIs" dxfId="1606" priority="584" operator="greaterThan">
      <formula>AD105</formula>
    </cfRule>
  </conditionalFormatting>
  <conditionalFormatting sqref="Z106:AC106">
    <cfRule type="cellIs" dxfId="1605" priority="579" operator="equal">
      <formula>AD106</formula>
    </cfRule>
    <cfRule type="cellIs" dxfId="1604" priority="580" operator="lessThan">
      <formula>AD106</formula>
    </cfRule>
    <cfRule type="cellIs" dxfId="1603" priority="581" operator="greaterThan">
      <formula>AD106</formula>
    </cfRule>
  </conditionalFormatting>
  <conditionalFormatting sqref="Z107:AC107">
    <cfRule type="cellIs" dxfId="1602" priority="576" operator="equal">
      <formula>AD107</formula>
    </cfRule>
    <cfRule type="cellIs" dxfId="1601" priority="577" operator="lessThan">
      <formula>AD107</formula>
    </cfRule>
    <cfRule type="cellIs" dxfId="1600" priority="578" operator="greaterThan">
      <formula>AD107</formula>
    </cfRule>
  </conditionalFormatting>
  <conditionalFormatting sqref="Z108:AC108">
    <cfRule type="cellIs" dxfId="1599" priority="573" operator="equal">
      <formula>AD108</formula>
    </cfRule>
    <cfRule type="cellIs" dxfId="1598" priority="574" operator="lessThan">
      <formula>AD108</formula>
    </cfRule>
    <cfRule type="cellIs" dxfId="1597" priority="575" operator="greaterThan">
      <formula>AD108</formula>
    </cfRule>
  </conditionalFormatting>
  <conditionalFormatting sqref="AW107:AX108">
    <cfRule type="expression" dxfId="1596" priority="570">
      <formula>AP107=AU107</formula>
    </cfRule>
    <cfRule type="expression" dxfId="1595" priority="571">
      <formula>AP107&gt;AU107</formula>
    </cfRule>
    <cfRule type="expression" dxfId="1594" priority="572">
      <formula>AP107&lt;AU107</formula>
    </cfRule>
  </conditionalFormatting>
  <conditionalFormatting sqref="F123:I123">
    <cfRule type="cellIs" dxfId="1593" priority="502" operator="equal">
      <formula>0.5</formula>
    </cfRule>
    <cfRule type="cellIs" dxfId="1592" priority="567" operator="lessThan">
      <formula>J123</formula>
    </cfRule>
    <cfRule type="cellIs" dxfId="1591" priority="568" operator="greaterThan">
      <formula>J123</formula>
    </cfRule>
  </conditionalFormatting>
  <conditionalFormatting sqref="R123:U123">
    <cfRule type="expression" dxfId="1590" priority="521">
      <formula>R123=V123</formula>
    </cfRule>
    <cfRule type="cellIs" dxfId="1589" priority="565" operator="lessThan">
      <formula>V123</formula>
    </cfRule>
    <cfRule type="cellIs" dxfId="1588" priority="566" operator="greaterThan">
      <formula>V123</formula>
    </cfRule>
  </conditionalFormatting>
  <conditionalFormatting sqref="Z123:AC123">
    <cfRule type="cellIs" dxfId="1587" priority="562" operator="equal">
      <formula>AD123</formula>
    </cfRule>
    <cfRule type="cellIs" dxfId="1586" priority="563" operator="lessThan">
      <formula>AD123</formula>
    </cfRule>
    <cfRule type="cellIs" dxfId="1585" priority="564" operator="greaterThan">
      <formula>AD123</formula>
    </cfRule>
  </conditionalFormatting>
  <conditionalFormatting sqref="F124:M124">
    <cfRule type="expression" dxfId="1584" priority="559">
      <formula>F123=J123</formula>
    </cfRule>
    <cfRule type="expression" dxfId="1583" priority="560">
      <formula>F123&lt;J123</formula>
    </cfRule>
    <cfRule type="expression" dxfId="1582" priority="561">
      <formula>F123&gt;J123</formula>
    </cfRule>
  </conditionalFormatting>
  <conditionalFormatting sqref="R124:Y124">
    <cfRule type="expression" dxfId="1581" priority="556">
      <formula>R123=V123</formula>
    </cfRule>
    <cfRule type="expression" dxfId="1580" priority="557">
      <formula>R123&lt;V123</formula>
    </cfRule>
    <cfRule type="expression" dxfId="1579" priority="558">
      <formula>R123&gt;V123</formula>
    </cfRule>
  </conditionalFormatting>
  <conditionalFormatting sqref="Z124:AG124">
    <cfRule type="expression" dxfId="1578" priority="552">
      <formula>Z123=AD123</formula>
    </cfRule>
    <cfRule type="expression" priority="553">
      <formula>Z123=AD123</formula>
    </cfRule>
    <cfRule type="expression" dxfId="1577" priority="554">
      <formula>Z123&lt;AD123</formula>
    </cfRule>
    <cfRule type="expression" dxfId="1576" priority="555">
      <formula>Z123&gt;AD123</formula>
    </cfRule>
  </conditionalFormatting>
  <conditionalFormatting sqref="F118:I118">
    <cfRule type="cellIs" dxfId="1575" priority="549" operator="equal">
      <formula>J118</formula>
    </cfRule>
    <cfRule type="cellIs" dxfId="1574" priority="550" operator="lessThan">
      <formula>J118</formula>
    </cfRule>
    <cfRule type="cellIs" dxfId="1573" priority="551" operator="greaterThan">
      <formula>J118</formula>
    </cfRule>
  </conditionalFormatting>
  <conditionalFormatting sqref="F119:I119">
    <cfRule type="cellIs" dxfId="1572" priority="546" operator="equal">
      <formula>J119</formula>
    </cfRule>
    <cfRule type="cellIs" dxfId="1571" priority="547" operator="lessThan">
      <formula>J119</formula>
    </cfRule>
    <cfRule type="cellIs" dxfId="1570" priority="548" operator="greaterThan">
      <formula>J119</formula>
    </cfRule>
  </conditionalFormatting>
  <conditionalFormatting sqref="F120:I120">
    <cfRule type="cellIs" dxfId="1569" priority="543" operator="equal">
      <formula>J120</formula>
    </cfRule>
    <cfRule type="cellIs" dxfId="1568" priority="544" operator="lessThan">
      <formula>J120</formula>
    </cfRule>
    <cfRule type="cellIs" dxfId="1567" priority="545" operator="greaterThan">
      <formula>J120</formula>
    </cfRule>
  </conditionalFormatting>
  <conditionalFormatting sqref="F121:I121">
    <cfRule type="cellIs" dxfId="1566" priority="540" operator="equal">
      <formula>J121</formula>
    </cfRule>
    <cfRule type="cellIs" dxfId="1565" priority="541" operator="lessThan">
      <formula>J121</formula>
    </cfRule>
    <cfRule type="cellIs" dxfId="1564" priority="542" operator="greaterThan">
      <formula>J121</formula>
    </cfRule>
  </conditionalFormatting>
  <conditionalFormatting sqref="F122:I122">
    <cfRule type="cellIs" dxfId="1563" priority="537" operator="equal">
      <formula>J122</formula>
    </cfRule>
    <cfRule type="cellIs" dxfId="1562" priority="538" operator="lessThan">
      <formula>J122</formula>
    </cfRule>
    <cfRule type="cellIs" dxfId="1561" priority="539" operator="greaterThan">
      <formula>J122</formula>
    </cfRule>
  </conditionalFormatting>
  <conditionalFormatting sqref="R118:U118">
    <cfRule type="cellIs" dxfId="1560" priority="534" operator="equal">
      <formula>V118</formula>
    </cfRule>
    <cfRule type="cellIs" dxfId="1559" priority="535" operator="greaterThan">
      <formula>V118</formula>
    </cfRule>
    <cfRule type="cellIs" dxfId="1558" priority="536" operator="lessThan">
      <formula>V118</formula>
    </cfRule>
  </conditionalFormatting>
  <conditionalFormatting sqref="R119:U119">
    <cfRule type="cellIs" dxfId="1557" priority="531" operator="equal">
      <formula>V119</formula>
    </cfRule>
    <cfRule type="cellIs" dxfId="1556" priority="532" operator="greaterThan">
      <formula>V119</formula>
    </cfRule>
    <cfRule type="cellIs" dxfId="1555" priority="533" operator="lessThan">
      <formula>V119</formula>
    </cfRule>
  </conditionalFormatting>
  <conditionalFormatting sqref="R120:U120">
    <cfRule type="cellIs" dxfId="1554" priority="528" operator="equal">
      <formula>V120</formula>
    </cfRule>
    <cfRule type="cellIs" dxfId="1553" priority="529" operator="greaterThan">
      <formula>V120</formula>
    </cfRule>
    <cfRule type="cellIs" dxfId="1552" priority="530" operator="lessThan">
      <formula>V120</formula>
    </cfRule>
  </conditionalFormatting>
  <conditionalFormatting sqref="R121:U121">
    <cfRule type="cellIs" dxfId="1551" priority="525" operator="equal">
      <formula>V121</formula>
    </cfRule>
    <cfRule type="cellIs" dxfId="1550" priority="526" operator="greaterThan">
      <formula>V121</formula>
    </cfRule>
    <cfRule type="cellIs" dxfId="1549" priority="527" operator="lessThan">
      <formula>V121</formula>
    </cfRule>
  </conditionalFormatting>
  <conditionalFormatting sqref="R122:U122">
    <cfRule type="cellIs" dxfId="1548" priority="522" operator="equal">
      <formula>V122</formula>
    </cfRule>
    <cfRule type="cellIs" dxfId="1547" priority="523" operator="greaterThan">
      <formula>V122</formula>
    </cfRule>
    <cfRule type="cellIs" dxfId="1546" priority="524" operator="lessThan">
      <formula>V122</formula>
    </cfRule>
  </conditionalFormatting>
  <conditionalFormatting sqref="Z118:AC118">
    <cfRule type="cellIs" dxfId="1545" priority="518" operator="equal">
      <formula>AD118</formula>
    </cfRule>
    <cfRule type="cellIs" dxfId="1544" priority="519" operator="lessThan">
      <formula>AD118</formula>
    </cfRule>
    <cfRule type="cellIs" dxfId="1543" priority="520" operator="greaterThan">
      <formula>AD118</formula>
    </cfRule>
  </conditionalFormatting>
  <conditionalFormatting sqref="Z119:AC119">
    <cfRule type="cellIs" dxfId="1542" priority="515" operator="equal">
      <formula>AD119</formula>
    </cfRule>
    <cfRule type="cellIs" dxfId="1541" priority="516" operator="lessThan">
      <formula>AD119</formula>
    </cfRule>
    <cfRule type="cellIs" dxfId="1540" priority="517" operator="greaterThan">
      <formula>AD119</formula>
    </cfRule>
  </conditionalFormatting>
  <conditionalFormatting sqref="Z120:AC120">
    <cfRule type="cellIs" dxfId="1539" priority="512" operator="equal">
      <formula>AD120</formula>
    </cfRule>
    <cfRule type="cellIs" dxfId="1538" priority="513" operator="lessThan">
      <formula>AD120</formula>
    </cfRule>
    <cfRule type="cellIs" dxfId="1537" priority="514" operator="greaterThan">
      <formula>AD120</formula>
    </cfRule>
  </conditionalFormatting>
  <conditionalFormatting sqref="Z121:AC121">
    <cfRule type="cellIs" dxfId="1536" priority="509" operator="equal">
      <formula>AD121</formula>
    </cfRule>
    <cfRule type="cellIs" dxfId="1535" priority="510" operator="lessThan">
      <formula>AD121</formula>
    </cfRule>
    <cfRule type="cellIs" dxfId="1534" priority="511" operator="greaterThan">
      <formula>AD121</formula>
    </cfRule>
  </conditionalFormatting>
  <conditionalFormatting sqref="Z122:AC122">
    <cfRule type="cellIs" dxfId="1533" priority="506" operator="equal">
      <formula>AD122</formula>
    </cfRule>
    <cfRule type="cellIs" dxfId="1532" priority="507" operator="lessThan">
      <formula>AD122</formula>
    </cfRule>
    <cfRule type="cellIs" dxfId="1531" priority="508" operator="greaterThan">
      <formula>AD122</formula>
    </cfRule>
  </conditionalFormatting>
  <conditionalFormatting sqref="AW121:AX122">
    <cfRule type="expression" dxfId="1530" priority="503">
      <formula>AP121=AU121</formula>
    </cfRule>
    <cfRule type="expression" dxfId="1529" priority="504">
      <formula>AP121&gt;AU121</formula>
    </cfRule>
    <cfRule type="expression" dxfId="1528" priority="505">
      <formula>AP121&lt;AU121</formula>
    </cfRule>
  </conditionalFormatting>
  <conditionalFormatting sqref="F137:I137">
    <cfRule type="cellIs" dxfId="1527" priority="435" operator="equal">
      <formula>0.5</formula>
    </cfRule>
    <cfRule type="cellIs" dxfId="1526" priority="500" operator="lessThan">
      <formula>J137</formula>
    </cfRule>
    <cfRule type="cellIs" dxfId="1525" priority="501" operator="greaterThan">
      <formula>J137</formula>
    </cfRule>
  </conditionalFormatting>
  <conditionalFormatting sqref="R137:U137">
    <cfRule type="expression" dxfId="1524" priority="454">
      <formula>R137=V137</formula>
    </cfRule>
    <cfRule type="cellIs" dxfId="1523" priority="498" operator="lessThan">
      <formula>V137</formula>
    </cfRule>
    <cfRule type="cellIs" dxfId="1522" priority="499" operator="greaterThan">
      <formula>V137</formula>
    </cfRule>
  </conditionalFormatting>
  <conditionalFormatting sqref="Z137:AC137">
    <cfRule type="cellIs" dxfId="1521" priority="495" operator="equal">
      <formula>AD137</formula>
    </cfRule>
    <cfRule type="cellIs" dxfId="1520" priority="496" operator="lessThan">
      <formula>AD137</formula>
    </cfRule>
    <cfRule type="cellIs" dxfId="1519" priority="497" operator="greaterThan">
      <formula>AD137</formula>
    </cfRule>
  </conditionalFormatting>
  <conditionalFormatting sqref="F138:M138">
    <cfRule type="expression" dxfId="1518" priority="492">
      <formula>F137=J137</formula>
    </cfRule>
    <cfRule type="expression" dxfId="1517" priority="493">
      <formula>F137&lt;J137</formula>
    </cfRule>
    <cfRule type="expression" dxfId="1516" priority="494">
      <formula>F137&gt;J137</formula>
    </cfRule>
  </conditionalFormatting>
  <conditionalFormatting sqref="R138:Y138">
    <cfRule type="expression" dxfId="1515" priority="489">
      <formula>R137=V137</formula>
    </cfRule>
    <cfRule type="expression" dxfId="1514" priority="490">
      <formula>R137&lt;V137</formula>
    </cfRule>
    <cfRule type="expression" dxfId="1513" priority="491">
      <formula>R137&gt;V137</formula>
    </cfRule>
  </conditionalFormatting>
  <conditionalFormatting sqref="Z138:AG138">
    <cfRule type="expression" dxfId="1512" priority="485">
      <formula>Z137=AD137</formula>
    </cfRule>
    <cfRule type="expression" priority="486">
      <formula>Z137=AD137</formula>
    </cfRule>
    <cfRule type="expression" dxfId="1511" priority="487">
      <formula>Z137&lt;AD137</formula>
    </cfRule>
    <cfRule type="expression" dxfId="1510" priority="488">
      <formula>Z137&gt;AD137</formula>
    </cfRule>
  </conditionalFormatting>
  <conditionalFormatting sqref="F132:I132">
    <cfRule type="cellIs" dxfId="1509" priority="482" operator="equal">
      <formula>J132</formula>
    </cfRule>
    <cfRule type="cellIs" dxfId="1508" priority="483" operator="lessThan">
      <formula>J132</formula>
    </cfRule>
    <cfRule type="cellIs" dxfId="1507" priority="484" operator="greaterThan">
      <formula>J132</formula>
    </cfRule>
  </conditionalFormatting>
  <conditionalFormatting sqref="F133:I133">
    <cfRule type="cellIs" dxfId="1506" priority="479" operator="equal">
      <formula>J133</formula>
    </cfRule>
    <cfRule type="cellIs" dxfId="1505" priority="480" operator="lessThan">
      <formula>J133</formula>
    </cfRule>
    <cfRule type="cellIs" dxfId="1504" priority="481" operator="greaterThan">
      <formula>J133</formula>
    </cfRule>
  </conditionalFormatting>
  <conditionalFormatting sqref="F134:I134">
    <cfRule type="cellIs" dxfId="1503" priority="476" operator="equal">
      <formula>J134</formula>
    </cfRule>
    <cfRule type="cellIs" dxfId="1502" priority="477" operator="lessThan">
      <formula>J134</formula>
    </cfRule>
    <cfRule type="cellIs" dxfId="1501" priority="478" operator="greaterThan">
      <formula>J134</formula>
    </cfRule>
  </conditionalFormatting>
  <conditionalFormatting sqref="F135:I135">
    <cfRule type="cellIs" dxfId="1500" priority="473" operator="equal">
      <formula>J135</formula>
    </cfRule>
    <cfRule type="cellIs" dxfId="1499" priority="474" operator="lessThan">
      <formula>J135</formula>
    </cfRule>
    <cfRule type="cellIs" dxfId="1498" priority="475" operator="greaterThan">
      <formula>J135</formula>
    </cfRule>
  </conditionalFormatting>
  <conditionalFormatting sqref="F136:I136">
    <cfRule type="cellIs" dxfId="1497" priority="470" operator="equal">
      <formula>J136</formula>
    </cfRule>
    <cfRule type="cellIs" dxfId="1496" priority="471" operator="lessThan">
      <formula>J136</formula>
    </cfRule>
    <cfRule type="cellIs" dxfId="1495" priority="472" operator="greaterThan">
      <formula>J136</formula>
    </cfRule>
  </conditionalFormatting>
  <conditionalFormatting sqref="R132:U132">
    <cfRule type="cellIs" dxfId="1494" priority="467" operator="equal">
      <formula>V132</formula>
    </cfRule>
    <cfRule type="cellIs" dxfId="1493" priority="468" operator="greaterThan">
      <formula>V132</formula>
    </cfRule>
    <cfRule type="cellIs" dxfId="1492" priority="469" operator="lessThan">
      <formula>V132</formula>
    </cfRule>
  </conditionalFormatting>
  <conditionalFormatting sqref="R133:U133">
    <cfRule type="cellIs" dxfId="1491" priority="464" operator="equal">
      <formula>V133</formula>
    </cfRule>
    <cfRule type="cellIs" dxfId="1490" priority="465" operator="greaterThan">
      <formula>V133</formula>
    </cfRule>
    <cfRule type="cellIs" dxfId="1489" priority="466" operator="lessThan">
      <formula>V133</formula>
    </cfRule>
  </conditionalFormatting>
  <conditionalFormatting sqref="R134:U134">
    <cfRule type="cellIs" dxfId="1488" priority="461" operator="equal">
      <formula>V134</formula>
    </cfRule>
    <cfRule type="cellIs" dxfId="1487" priority="462" operator="greaterThan">
      <formula>V134</formula>
    </cfRule>
    <cfRule type="cellIs" dxfId="1486" priority="463" operator="lessThan">
      <formula>V134</formula>
    </cfRule>
  </conditionalFormatting>
  <conditionalFormatting sqref="R135:U135">
    <cfRule type="cellIs" dxfId="1485" priority="458" operator="equal">
      <formula>V135</formula>
    </cfRule>
    <cfRule type="cellIs" dxfId="1484" priority="459" operator="greaterThan">
      <formula>V135</formula>
    </cfRule>
    <cfRule type="cellIs" dxfId="1483" priority="460" operator="lessThan">
      <formula>V135</formula>
    </cfRule>
  </conditionalFormatting>
  <conditionalFormatting sqref="R136:U136">
    <cfRule type="cellIs" dxfId="1482" priority="455" operator="equal">
      <formula>V136</formula>
    </cfRule>
    <cfRule type="cellIs" dxfId="1481" priority="456" operator="greaterThan">
      <formula>V136</formula>
    </cfRule>
    <cfRule type="cellIs" dxfId="1480" priority="457" operator="lessThan">
      <formula>V136</formula>
    </cfRule>
  </conditionalFormatting>
  <conditionalFormatting sqref="Z132:AC132">
    <cfRule type="cellIs" dxfId="1479" priority="451" operator="equal">
      <formula>AD132</formula>
    </cfRule>
    <cfRule type="cellIs" dxfId="1478" priority="452" operator="lessThan">
      <formula>AD132</formula>
    </cfRule>
    <cfRule type="cellIs" dxfId="1477" priority="453" operator="greaterThan">
      <formula>AD132</formula>
    </cfRule>
  </conditionalFormatting>
  <conditionalFormatting sqref="Z133:AC133">
    <cfRule type="cellIs" dxfId="1476" priority="448" operator="equal">
      <formula>AD133</formula>
    </cfRule>
    <cfRule type="cellIs" dxfId="1475" priority="449" operator="lessThan">
      <formula>AD133</formula>
    </cfRule>
    <cfRule type="cellIs" dxfId="1474" priority="450" operator="greaterThan">
      <formula>AD133</formula>
    </cfRule>
  </conditionalFormatting>
  <conditionalFormatting sqref="Z134:AC134">
    <cfRule type="cellIs" dxfId="1473" priority="445" operator="equal">
      <formula>AD134</formula>
    </cfRule>
    <cfRule type="cellIs" dxfId="1472" priority="446" operator="lessThan">
      <formula>AD134</formula>
    </cfRule>
    <cfRule type="cellIs" dxfId="1471" priority="447" operator="greaterThan">
      <formula>AD134</formula>
    </cfRule>
  </conditionalFormatting>
  <conditionalFormatting sqref="Z135:AC135">
    <cfRule type="cellIs" dxfId="1470" priority="442" operator="equal">
      <formula>AD135</formula>
    </cfRule>
    <cfRule type="cellIs" dxfId="1469" priority="443" operator="lessThan">
      <formula>AD135</formula>
    </cfRule>
    <cfRule type="cellIs" dxfId="1468" priority="444" operator="greaterThan">
      <formula>AD135</formula>
    </cfRule>
  </conditionalFormatting>
  <conditionalFormatting sqref="Z136:AC136">
    <cfRule type="cellIs" dxfId="1467" priority="439" operator="equal">
      <formula>AD136</formula>
    </cfRule>
    <cfRule type="cellIs" dxfId="1466" priority="440" operator="lessThan">
      <formula>AD136</formula>
    </cfRule>
    <cfRule type="cellIs" dxfId="1465" priority="441" operator="greaterThan">
      <formula>AD136</formula>
    </cfRule>
  </conditionalFormatting>
  <conditionalFormatting sqref="AW135:AX136">
    <cfRule type="expression" dxfId="1464" priority="436">
      <formula>AP135=AU135</formula>
    </cfRule>
    <cfRule type="expression" dxfId="1463" priority="437">
      <formula>AP135&gt;AU135</formula>
    </cfRule>
    <cfRule type="expression" dxfId="1462" priority="438">
      <formula>AP135&lt;AU135</formula>
    </cfRule>
  </conditionalFormatting>
  <conditionalFormatting sqref="F151:I151">
    <cfRule type="cellIs" dxfId="1461" priority="368" operator="equal">
      <formula>0.5</formula>
    </cfRule>
    <cfRule type="cellIs" dxfId="1460" priority="433" operator="lessThan">
      <formula>J151</formula>
    </cfRule>
    <cfRule type="cellIs" dxfId="1459" priority="434" operator="greaterThan">
      <formula>J151</formula>
    </cfRule>
  </conditionalFormatting>
  <conditionalFormatting sqref="R151:U151">
    <cfRule type="expression" dxfId="1458" priority="387">
      <formula>R151=V151</formula>
    </cfRule>
    <cfRule type="cellIs" dxfId="1457" priority="431" operator="lessThan">
      <formula>V151</formula>
    </cfRule>
    <cfRule type="cellIs" dxfId="1456" priority="432" operator="greaterThan">
      <formula>V151</formula>
    </cfRule>
  </conditionalFormatting>
  <conditionalFormatting sqref="Z151:AC151">
    <cfRule type="cellIs" dxfId="1455" priority="428" operator="equal">
      <formula>AD151</formula>
    </cfRule>
    <cfRule type="cellIs" dxfId="1454" priority="429" operator="lessThan">
      <formula>AD151</formula>
    </cfRule>
    <cfRule type="cellIs" dxfId="1453" priority="430" operator="greaterThan">
      <formula>AD151</formula>
    </cfRule>
  </conditionalFormatting>
  <conditionalFormatting sqref="F152:M152">
    <cfRule type="expression" dxfId="1452" priority="425">
      <formula>F151=J151</formula>
    </cfRule>
    <cfRule type="expression" dxfId="1451" priority="426">
      <formula>F151&lt;J151</formula>
    </cfRule>
    <cfRule type="expression" dxfId="1450" priority="427">
      <formula>F151&gt;J151</formula>
    </cfRule>
  </conditionalFormatting>
  <conditionalFormatting sqref="R152:Y152">
    <cfRule type="expression" dxfId="1449" priority="422">
      <formula>R151=V151</formula>
    </cfRule>
    <cfRule type="expression" dxfId="1448" priority="423">
      <formula>R151&lt;V151</formula>
    </cfRule>
    <cfRule type="expression" dxfId="1447" priority="424">
      <formula>R151&gt;V151</formula>
    </cfRule>
  </conditionalFormatting>
  <conditionalFormatting sqref="Z152:AG152">
    <cfRule type="expression" dxfId="1446" priority="418">
      <formula>Z151=AD151</formula>
    </cfRule>
    <cfRule type="expression" priority="419">
      <formula>Z151=AD151</formula>
    </cfRule>
    <cfRule type="expression" dxfId="1445" priority="420">
      <formula>Z151&lt;AD151</formula>
    </cfRule>
    <cfRule type="expression" dxfId="1444" priority="421">
      <formula>Z151&gt;AD151</formula>
    </cfRule>
  </conditionalFormatting>
  <conditionalFormatting sqref="F146:I146">
    <cfRule type="cellIs" dxfId="1443" priority="415" operator="equal">
      <formula>J146</formula>
    </cfRule>
    <cfRule type="cellIs" dxfId="1442" priority="416" operator="lessThan">
      <formula>J146</formula>
    </cfRule>
    <cfRule type="cellIs" dxfId="1441" priority="417" operator="greaterThan">
      <formula>J146</formula>
    </cfRule>
  </conditionalFormatting>
  <conditionalFormatting sqref="F147:I147">
    <cfRule type="cellIs" dxfId="1440" priority="412" operator="equal">
      <formula>J147</formula>
    </cfRule>
    <cfRule type="cellIs" dxfId="1439" priority="413" operator="lessThan">
      <formula>J147</formula>
    </cfRule>
    <cfRule type="cellIs" dxfId="1438" priority="414" operator="greaterThan">
      <formula>J147</formula>
    </cfRule>
  </conditionalFormatting>
  <conditionalFormatting sqref="F148:I148">
    <cfRule type="cellIs" dxfId="1437" priority="409" operator="equal">
      <formula>J148</formula>
    </cfRule>
    <cfRule type="cellIs" dxfId="1436" priority="410" operator="lessThan">
      <formula>J148</formula>
    </cfRule>
    <cfRule type="cellIs" dxfId="1435" priority="411" operator="greaterThan">
      <formula>J148</formula>
    </cfRule>
  </conditionalFormatting>
  <conditionalFormatting sqref="F149:I149">
    <cfRule type="cellIs" dxfId="1434" priority="406" operator="equal">
      <formula>J149</formula>
    </cfRule>
    <cfRule type="cellIs" dxfId="1433" priority="407" operator="lessThan">
      <formula>J149</formula>
    </cfRule>
    <cfRule type="cellIs" dxfId="1432" priority="408" operator="greaterThan">
      <formula>J149</formula>
    </cfRule>
  </conditionalFormatting>
  <conditionalFormatting sqref="F150:I150">
    <cfRule type="cellIs" dxfId="1431" priority="403" operator="equal">
      <formula>J150</formula>
    </cfRule>
    <cfRule type="cellIs" dxfId="1430" priority="404" operator="lessThan">
      <formula>J150</formula>
    </cfRule>
    <cfRule type="cellIs" dxfId="1429" priority="405" operator="greaterThan">
      <formula>J150</formula>
    </cfRule>
  </conditionalFormatting>
  <conditionalFormatting sqref="R146:U146">
    <cfRule type="cellIs" dxfId="1428" priority="400" operator="equal">
      <formula>V146</formula>
    </cfRule>
    <cfRule type="cellIs" dxfId="1427" priority="401" operator="greaterThan">
      <formula>V146</formula>
    </cfRule>
    <cfRule type="cellIs" dxfId="1426" priority="402" operator="lessThan">
      <formula>V146</formula>
    </cfRule>
  </conditionalFormatting>
  <conditionalFormatting sqref="R147:U147">
    <cfRule type="cellIs" dxfId="1425" priority="397" operator="equal">
      <formula>V147</formula>
    </cfRule>
    <cfRule type="cellIs" dxfId="1424" priority="398" operator="greaterThan">
      <formula>V147</formula>
    </cfRule>
    <cfRule type="cellIs" dxfId="1423" priority="399" operator="lessThan">
      <formula>V147</formula>
    </cfRule>
  </conditionalFormatting>
  <conditionalFormatting sqref="R148:U148">
    <cfRule type="cellIs" dxfId="1422" priority="394" operator="equal">
      <formula>V148</formula>
    </cfRule>
    <cfRule type="cellIs" dxfId="1421" priority="395" operator="greaterThan">
      <formula>V148</formula>
    </cfRule>
    <cfRule type="cellIs" dxfId="1420" priority="396" operator="lessThan">
      <formula>V148</formula>
    </cfRule>
  </conditionalFormatting>
  <conditionalFormatting sqref="R149:U149">
    <cfRule type="cellIs" dxfId="1419" priority="391" operator="equal">
      <formula>V149</formula>
    </cfRule>
    <cfRule type="cellIs" dxfId="1418" priority="392" operator="greaterThan">
      <formula>V149</formula>
    </cfRule>
    <cfRule type="cellIs" dxfId="1417" priority="393" operator="lessThan">
      <formula>V149</formula>
    </cfRule>
  </conditionalFormatting>
  <conditionalFormatting sqref="R150:U150">
    <cfRule type="cellIs" dxfId="1416" priority="388" operator="equal">
      <formula>V150</formula>
    </cfRule>
    <cfRule type="cellIs" dxfId="1415" priority="389" operator="greaterThan">
      <formula>V150</formula>
    </cfRule>
    <cfRule type="cellIs" dxfId="1414" priority="390" operator="lessThan">
      <formula>V150</formula>
    </cfRule>
  </conditionalFormatting>
  <conditionalFormatting sqref="Z146:AC146">
    <cfRule type="cellIs" dxfId="1413" priority="384" operator="equal">
      <formula>AD146</formula>
    </cfRule>
    <cfRule type="cellIs" dxfId="1412" priority="385" operator="lessThan">
      <formula>AD146</formula>
    </cfRule>
    <cfRule type="cellIs" dxfId="1411" priority="386" operator="greaterThan">
      <formula>AD146</formula>
    </cfRule>
  </conditionalFormatting>
  <conditionalFormatting sqref="Z147:AC147">
    <cfRule type="cellIs" dxfId="1410" priority="381" operator="equal">
      <formula>AD147</formula>
    </cfRule>
    <cfRule type="cellIs" dxfId="1409" priority="382" operator="lessThan">
      <formula>AD147</formula>
    </cfRule>
    <cfRule type="cellIs" dxfId="1408" priority="383" operator="greaterThan">
      <formula>AD147</formula>
    </cfRule>
  </conditionalFormatting>
  <conditionalFormatting sqref="Z148:AC148">
    <cfRule type="cellIs" dxfId="1407" priority="378" operator="equal">
      <formula>AD148</formula>
    </cfRule>
    <cfRule type="cellIs" dxfId="1406" priority="379" operator="lessThan">
      <formula>AD148</formula>
    </cfRule>
    <cfRule type="cellIs" dxfId="1405" priority="380" operator="greaterThan">
      <formula>AD148</formula>
    </cfRule>
  </conditionalFormatting>
  <conditionalFormatting sqref="Z149:AC149">
    <cfRule type="cellIs" dxfId="1404" priority="375" operator="equal">
      <formula>AD149</formula>
    </cfRule>
    <cfRule type="cellIs" dxfId="1403" priority="376" operator="lessThan">
      <formula>AD149</formula>
    </cfRule>
    <cfRule type="cellIs" dxfId="1402" priority="377" operator="greaterThan">
      <formula>AD149</formula>
    </cfRule>
  </conditionalFormatting>
  <conditionalFormatting sqref="Z150:AC150">
    <cfRule type="cellIs" dxfId="1401" priority="372" operator="equal">
      <formula>AD150</formula>
    </cfRule>
    <cfRule type="cellIs" dxfId="1400" priority="373" operator="lessThan">
      <formula>AD150</formula>
    </cfRule>
    <cfRule type="cellIs" dxfId="1399" priority="374" operator="greaterThan">
      <formula>AD150</formula>
    </cfRule>
  </conditionalFormatting>
  <conditionalFormatting sqref="AW149:AX150">
    <cfRule type="expression" dxfId="1398" priority="369">
      <formula>AP149=AU149</formula>
    </cfRule>
    <cfRule type="expression" dxfId="1397" priority="370">
      <formula>AP149&gt;AU149</formula>
    </cfRule>
    <cfRule type="expression" dxfId="1396" priority="371">
      <formula>AP149&lt;AU149</formula>
    </cfRule>
  </conditionalFormatting>
  <conditionalFormatting sqref="F165:I165">
    <cfRule type="cellIs" dxfId="1395" priority="301" operator="equal">
      <formula>0.5</formula>
    </cfRule>
    <cfRule type="cellIs" dxfId="1394" priority="366" operator="lessThan">
      <formula>J165</formula>
    </cfRule>
    <cfRule type="cellIs" dxfId="1393" priority="367" operator="greaterThan">
      <formula>J165</formula>
    </cfRule>
  </conditionalFormatting>
  <conditionalFormatting sqref="R165:U165">
    <cfRule type="expression" dxfId="1392" priority="320">
      <formula>R165=V165</formula>
    </cfRule>
    <cfRule type="cellIs" dxfId="1391" priority="364" operator="lessThan">
      <formula>V165</formula>
    </cfRule>
    <cfRule type="cellIs" dxfId="1390" priority="365" operator="greaterThan">
      <formula>V165</formula>
    </cfRule>
  </conditionalFormatting>
  <conditionalFormatting sqref="Z165:AC165">
    <cfRule type="cellIs" dxfId="1389" priority="361" operator="equal">
      <formula>AD165</formula>
    </cfRule>
    <cfRule type="cellIs" dxfId="1388" priority="362" operator="lessThan">
      <formula>AD165</formula>
    </cfRule>
    <cfRule type="cellIs" dxfId="1387" priority="363" operator="greaterThan">
      <formula>AD165</formula>
    </cfRule>
  </conditionalFormatting>
  <conditionalFormatting sqref="F166:M166">
    <cfRule type="expression" dxfId="1386" priority="358">
      <formula>F165=J165</formula>
    </cfRule>
    <cfRule type="expression" dxfId="1385" priority="359">
      <formula>F165&lt;J165</formula>
    </cfRule>
    <cfRule type="expression" dxfId="1384" priority="360">
      <formula>F165&gt;J165</formula>
    </cfRule>
  </conditionalFormatting>
  <conditionalFormatting sqref="R166:Y166">
    <cfRule type="expression" dxfId="1383" priority="355">
      <formula>R165=V165</formula>
    </cfRule>
    <cfRule type="expression" dxfId="1382" priority="356">
      <formula>R165&lt;V165</formula>
    </cfRule>
    <cfRule type="expression" dxfId="1381" priority="357">
      <formula>R165&gt;V165</formula>
    </cfRule>
  </conditionalFormatting>
  <conditionalFormatting sqref="Z166:AG166">
    <cfRule type="expression" dxfId="1380" priority="351">
      <formula>Z165=AD165</formula>
    </cfRule>
    <cfRule type="expression" priority="352">
      <formula>Z165=AD165</formula>
    </cfRule>
    <cfRule type="expression" dxfId="1379" priority="353">
      <formula>Z165&lt;AD165</formula>
    </cfRule>
    <cfRule type="expression" dxfId="1378" priority="354">
      <formula>Z165&gt;AD165</formula>
    </cfRule>
  </conditionalFormatting>
  <conditionalFormatting sqref="F160:I160">
    <cfRule type="cellIs" dxfId="1377" priority="348" operator="equal">
      <formula>J160</formula>
    </cfRule>
    <cfRule type="cellIs" dxfId="1376" priority="349" operator="lessThan">
      <formula>J160</formula>
    </cfRule>
    <cfRule type="cellIs" dxfId="1375" priority="350" operator="greaterThan">
      <formula>J160</formula>
    </cfRule>
  </conditionalFormatting>
  <conditionalFormatting sqref="F161:I161">
    <cfRule type="cellIs" dxfId="1374" priority="345" operator="equal">
      <formula>J161</formula>
    </cfRule>
    <cfRule type="cellIs" dxfId="1373" priority="346" operator="lessThan">
      <formula>J161</formula>
    </cfRule>
    <cfRule type="cellIs" dxfId="1372" priority="347" operator="greaterThan">
      <formula>J161</formula>
    </cfRule>
  </conditionalFormatting>
  <conditionalFormatting sqref="F162:I162">
    <cfRule type="cellIs" dxfId="1371" priority="342" operator="equal">
      <formula>J162</formula>
    </cfRule>
    <cfRule type="cellIs" dxfId="1370" priority="343" operator="lessThan">
      <formula>J162</formula>
    </cfRule>
    <cfRule type="cellIs" dxfId="1369" priority="344" operator="greaterThan">
      <formula>J162</formula>
    </cfRule>
  </conditionalFormatting>
  <conditionalFormatting sqref="F163:I163">
    <cfRule type="cellIs" dxfId="1368" priority="339" operator="equal">
      <formula>J163</formula>
    </cfRule>
    <cfRule type="cellIs" dxfId="1367" priority="340" operator="lessThan">
      <formula>J163</formula>
    </cfRule>
    <cfRule type="cellIs" dxfId="1366" priority="341" operator="greaterThan">
      <formula>J163</formula>
    </cfRule>
  </conditionalFormatting>
  <conditionalFormatting sqref="F164:I164">
    <cfRule type="cellIs" dxfId="1365" priority="336" operator="equal">
      <formula>J164</formula>
    </cfRule>
    <cfRule type="cellIs" dxfId="1364" priority="337" operator="lessThan">
      <formula>J164</formula>
    </cfRule>
    <cfRule type="cellIs" dxfId="1363" priority="338" operator="greaterThan">
      <formula>J164</formula>
    </cfRule>
  </conditionalFormatting>
  <conditionalFormatting sqref="R160:U160">
    <cfRule type="cellIs" dxfId="1362" priority="333" operator="equal">
      <formula>V160</formula>
    </cfRule>
    <cfRule type="cellIs" dxfId="1361" priority="334" operator="greaterThan">
      <formula>V160</formula>
    </cfRule>
    <cfRule type="cellIs" dxfId="1360" priority="335" operator="lessThan">
      <formula>V160</formula>
    </cfRule>
  </conditionalFormatting>
  <conditionalFormatting sqref="R161:U161">
    <cfRule type="cellIs" dxfId="1359" priority="330" operator="equal">
      <formula>V161</formula>
    </cfRule>
    <cfRule type="cellIs" dxfId="1358" priority="331" operator="greaterThan">
      <formula>V161</formula>
    </cfRule>
    <cfRule type="cellIs" dxfId="1357" priority="332" operator="lessThan">
      <formula>V161</formula>
    </cfRule>
  </conditionalFormatting>
  <conditionalFormatting sqref="R162:U162">
    <cfRule type="cellIs" dxfId="1356" priority="327" operator="equal">
      <formula>V162</formula>
    </cfRule>
    <cfRule type="cellIs" dxfId="1355" priority="328" operator="greaterThan">
      <formula>V162</formula>
    </cfRule>
    <cfRule type="cellIs" dxfId="1354" priority="329" operator="lessThan">
      <formula>V162</formula>
    </cfRule>
  </conditionalFormatting>
  <conditionalFormatting sqref="R163:U163">
    <cfRule type="cellIs" dxfId="1353" priority="324" operator="equal">
      <formula>V163</formula>
    </cfRule>
    <cfRule type="cellIs" dxfId="1352" priority="325" operator="greaterThan">
      <formula>V163</formula>
    </cfRule>
    <cfRule type="cellIs" dxfId="1351" priority="326" operator="lessThan">
      <formula>V163</formula>
    </cfRule>
  </conditionalFormatting>
  <conditionalFormatting sqref="R164:U164">
    <cfRule type="cellIs" dxfId="1350" priority="321" operator="equal">
      <formula>V164</formula>
    </cfRule>
    <cfRule type="cellIs" dxfId="1349" priority="322" operator="greaterThan">
      <formula>V164</formula>
    </cfRule>
    <cfRule type="cellIs" dxfId="1348" priority="323" operator="lessThan">
      <formula>V164</formula>
    </cfRule>
  </conditionalFormatting>
  <conditionalFormatting sqref="Z160:AC160">
    <cfRule type="cellIs" dxfId="1347" priority="317" operator="equal">
      <formula>AD160</formula>
    </cfRule>
    <cfRule type="cellIs" dxfId="1346" priority="318" operator="lessThan">
      <formula>AD160</formula>
    </cfRule>
    <cfRule type="cellIs" dxfId="1345" priority="319" operator="greaterThan">
      <formula>AD160</formula>
    </cfRule>
  </conditionalFormatting>
  <conditionalFormatting sqref="Z161:AC161">
    <cfRule type="cellIs" dxfId="1344" priority="314" operator="equal">
      <formula>AD161</formula>
    </cfRule>
    <cfRule type="cellIs" dxfId="1343" priority="315" operator="lessThan">
      <formula>AD161</formula>
    </cfRule>
    <cfRule type="cellIs" dxfId="1342" priority="316" operator="greaterThan">
      <formula>AD161</formula>
    </cfRule>
  </conditionalFormatting>
  <conditionalFormatting sqref="Z162:AC162">
    <cfRule type="cellIs" dxfId="1341" priority="311" operator="equal">
      <formula>AD162</formula>
    </cfRule>
    <cfRule type="cellIs" dxfId="1340" priority="312" operator="lessThan">
      <formula>AD162</formula>
    </cfRule>
    <cfRule type="cellIs" dxfId="1339" priority="313" operator="greaterThan">
      <formula>AD162</formula>
    </cfRule>
  </conditionalFormatting>
  <conditionalFormatting sqref="Z163:AC163">
    <cfRule type="cellIs" dxfId="1338" priority="308" operator="equal">
      <formula>AD163</formula>
    </cfRule>
    <cfRule type="cellIs" dxfId="1337" priority="309" operator="lessThan">
      <formula>AD163</formula>
    </cfRule>
    <cfRule type="cellIs" dxfId="1336" priority="310" operator="greaterThan">
      <formula>AD163</formula>
    </cfRule>
  </conditionalFormatting>
  <conditionalFormatting sqref="Z164:AC164">
    <cfRule type="cellIs" dxfId="1335" priority="305" operator="equal">
      <formula>AD164</formula>
    </cfRule>
    <cfRule type="cellIs" dxfId="1334" priority="306" operator="lessThan">
      <formula>AD164</formula>
    </cfRule>
    <cfRule type="cellIs" dxfId="1333" priority="307" operator="greaterThan">
      <formula>AD164</formula>
    </cfRule>
  </conditionalFormatting>
  <conditionalFormatting sqref="AW163:AX164">
    <cfRule type="expression" dxfId="1332" priority="302">
      <formula>AP163=AU163</formula>
    </cfRule>
    <cfRule type="expression" dxfId="1331" priority="303">
      <formula>AP163&gt;AU163</formula>
    </cfRule>
    <cfRule type="expression" dxfId="1330" priority="304">
      <formula>AP163&lt;AU163</formula>
    </cfRule>
  </conditionalFormatting>
  <conditionalFormatting sqref="F179:I179">
    <cfRule type="cellIs" dxfId="1329" priority="234" operator="equal">
      <formula>0.5</formula>
    </cfRule>
    <cfRule type="cellIs" dxfId="1328" priority="299" operator="lessThan">
      <formula>J179</formula>
    </cfRule>
    <cfRule type="cellIs" dxfId="1327" priority="300" operator="greaterThan">
      <formula>J179</formula>
    </cfRule>
  </conditionalFormatting>
  <conditionalFormatting sqref="R179:U179">
    <cfRule type="expression" dxfId="1326" priority="253">
      <formula>R179=V179</formula>
    </cfRule>
    <cfRule type="cellIs" dxfId="1325" priority="297" operator="lessThan">
      <formula>V179</formula>
    </cfRule>
    <cfRule type="cellIs" dxfId="1324" priority="298" operator="greaterThan">
      <formula>V179</formula>
    </cfRule>
  </conditionalFormatting>
  <conditionalFormatting sqref="Z179:AC179">
    <cfRule type="cellIs" dxfId="1323" priority="294" operator="equal">
      <formula>AD179</formula>
    </cfRule>
    <cfRule type="cellIs" dxfId="1322" priority="295" operator="lessThan">
      <formula>AD179</formula>
    </cfRule>
    <cfRule type="cellIs" dxfId="1321" priority="296" operator="greaterThan">
      <formula>AD179</formula>
    </cfRule>
  </conditionalFormatting>
  <conditionalFormatting sqref="F180:M180">
    <cfRule type="expression" dxfId="1320" priority="291">
      <formula>F179=J179</formula>
    </cfRule>
    <cfRule type="expression" dxfId="1319" priority="292">
      <formula>F179&lt;J179</formula>
    </cfRule>
    <cfRule type="expression" dxfId="1318" priority="293">
      <formula>F179&gt;J179</formula>
    </cfRule>
  </conditionalFormatting>
  <conditionalFormatting sqref="R180:Y180">
    <cfRule type="expression" dxfId="1317" priority="288">
      <formula>R179=V179</formula>
    </cfRule>
    <cfRule type="expression" dxfId="1316" priority="289">
      <formula>R179&lt;V179</formula>
    </cfRule>
    <cfRule type="expression" dxfId="1315" priority="290">
      <formula>R179&gt;V179</formula>
    </cfRule>
  </conditionalFormatting>
  <conditionalFormatting sqref="Z180:AG180">
    <cfRule type="expression" dxfId="1314" priority="284">
      <formula>Z179=AD179</formula>
    </cfRule>
    <cfRule type="expression" priority="285">
      <formula>Z179=AD179</formula>
    </cfRule>
    <cfRule type="expression" dxfId="1313" priority="286">
      <formula>Z179&lt;AD179</formula>
    </cfRule>
    <cfRule type="expression" dxfId="1312" priority="287">
      <formula>Z179&gt;AD179</formula>
    </cfRule>
  </conditionalFormatting>
  <conditionalFormatting sqref="F174:I174">
    <cfRule type="cellIs" dxfId="1311" priority="281" operator="equal">
      <formula>J174</formula>
    </cfRule>
    <cfRule type="cellIs" dxfId="1310" priority="282" operator="lessThan">
      <formula>J174</formula>
    </cfRule>
    <cfRule type="cellIs" dxfId="1309" priority="283" operator="greaterThan">
      <formula>J174</formula>
    </cfRule>
  </conditionalFormatting>
  <conditionalFormatting sqref="F175:I175">
    <cfRule type="cellIs" dxfId="1308" priority="278" operator="equal">
      <formula>J175</formula>
    </cfRule>
    <cfRule type="cellIs" dxfId="1307" priority="279" operator="lessThan">
      <formula>J175</formula>
    </cfRule>
    <cfRule type="cellIs" dxfId="1306" priority="280" operator="greaterThan">
      <formula>J175</formula>
    </cfRule>
  </conditionalFormatting>
  <conditionalFormatting sqref="F176:I176">
    <cfRule type="cellIs" dxfId="1305" priority="275" operator="equal">
      <formula>J176</formula>
    </cfRule>
    <cfRule type="cellIs" dxfId="1304" priority="276" operator="lessThan">
      <formula>J176</formula>
    </cfRule>
    <cfRule type="cellIs" dxfId="1303" priority="277" operator="greaterThan">
      <formula>J176</formula>
    </cfRule>
  </conditionalFormatting>
  <conditionalFormatting sqref="F177:I177">
    <cfRule type="cellIs" dxfId="1302" priority="272" operator="equal">
      <formula>J177</formula>
    </cfRule>
    <cfRule type="cellIs" dxfId="1301" priority="273" operator="lessThan">
      <formula>J177</formula>
    </cfRule>
    <cfRule type="cellIs" dxfId="1300" priority="274" operator="greaterThan">
      <formula>J177</formula>
    </cfRule>
  </conditionalFormatting>
  <conditionalFormatting sqref="F178:I178">
    <cfRule type="cellIs" dxfId="1299" priority="269" operator="equal">
      <formula>J178</formula>
    </cfRule>
    <cfRule type="cellIs" dxfId="1298" priority="270" operator="lessThan">
      <formula>J178</formula>
    </cfRule>
    <cfRule type="cellIs" dxfId="1297" priority="271" operator="greaterThan">
      <formula>J178</formula>
    </cfRule>
  </conditionalFormatting>
  <conditionalFormatting sqref="R174:U174">
    <cfRule type="cellIs" dxfId="1296" priority="266" operator="equal">
      <formula>V174</formula>
    </cfRule>
    <cfRule type="cellIs" dxfId="1295" priority="267" operator="greaterThan">
      <formula>V174</formula>
    </cfRule>
    <cfRule type="cellIs" dxfId="1294" priority="268" operator="lessThan">
      <formula>V174</formula>
    </cfRule>
  </conditionalFormatting>
  <conditionalFormatting sqref="R175:U175">
    <cfRule type="cellIs" dxfId="1293" priority="263" operator="equal">
      <formula>V175</formula>
    </cfRule>
    <cfRule type="cellIs" dxfId="1292" priority="264" operator="greaterThan">
      <formula>V175</formula>
    </cfRule>
    <cfRule type="cellIs" dxfId="1291" priority="265" operator="lessThan">
      <formula>V175</formula>
    </cfRule>
  </conditionalFormatting>
  <conditionalFormatting sqref="R176:U176">
    <cfRule type="cellIs" dxfId="1290" priority="260" operator="equal">
      <formula>V176</formula>
    </cfRule>
    <cfRule type="cellIs" dxfId="1289" priority="261" operator="greaterThan">
      <formula>V176</formula>
    </cfRule>
    <cfRule type="cellIs" dxfId="1288" priority="262" operator="lessThan">
      <formula>V176</formula>
    </cfRule>
  </conditionalFormatting>
  <conditionalFormatting sqref="R177:U177">
    <cfRule type="cellIs" dxfId="1287" priority="257" operator="equal">
      <formula>V177</formula>
    </cfRule>
    <cfRule type="cellIs" dxfId="1286" priority="258" operator="greaterThan">
      <formula>V177</formula>
    </cfRule>
    <cfRule type="cellIs" dxfId="1285" priority="259" operator="lessThan">
      <formula>V177</formula>
    </cfRule>
  </conditionalFormatting>
  <conditionalFormatting sqref="R178:U178">
    <cfRule type="cellIs" dxfId="1284" priority="254" operator="equal">
      <formula>V178</formula>
    </cfRule>
    <cfRule type="cellIs" dxfId="1283" priority="255" operator="greaterThan">
      <formula>V178</formula>
    </cfRule>
    <cfRule type="cellIs" dxfId="1282" priority="256" operator="lessThan">
      <formula>V178</formula>
    </cfRule>
  </conditionalFormatting>
  <conditionalFormatting sqref="Z174:AC174">
    <cfRule type="cellIs" dxfId="1281" priority="250" operator="equal">
      <formula>AD174</formula>
    </cfRule>
    <cfRule type="cellIs" dxfId="1280" priority="251" operator="lessThan">
      <formula>AD174</formula>
    </cfRule>
    <cfRule type="cellIs" dxfId="1279" priority="252" operator="greaterThan">
      <formula>AD174</formula>
    </cfRule>
  </conditionalFormatting>
  <conditionalFormatting sqref="Z175:AC175">
    <cfRule type="cellIs" dxfId="1278" priority="247" operator="equal">
      <formula>AD175</formula>
    </cfRule>
    <cfRule type="cellIs" dxfId="1277" priority="248" operator="lessThan">
      <formula>AD175</formula>
    </cfRule>
    <cfRule type="cellIs" dxfId="1276" priority="249" operator="greaterThan">
      <formula>AD175</formula>
    </cfRule>
  </conditionalFormatting>
  <conditionalFormatting sqref="Z176:AC176">
    <cfRule type="cellIs" dxfId="1275" priority="244" operator="equal">
      <formula>AD176</formula>
    </cfRule>
    <cfRule type="cellIs" dxfId="1274" priority="245" operator="lessThan">
      <formula>AD176</formula>
    </cfRule>
    <cfRule type="cellIs" dxfId="1273" priority="246" operator="greaterThan">
      <formula>AD176</formula>
    </cfRule>
  </conditionalFormatting>
  <conditionalFormatting sqref="Z177:AC177">
    <cfRule type="cellIs" dxfId="1272" priority="241" operator="equal">
      <formula>AD177</formula>
    </cfRule>
    <cfRule type="cellIs" dxfId="1271" priority="242" operator="lessThan">
      <formula>AD177</formula>
    </cfRule>
    <cfRule type="cellIs" dxfId="1270" priority="243" operator="greaterThan">
      <formula>AD177</formula>
    </cfRule>
  </conditionalFormatting>
  <conditionalFormatting sqref="Z178:AC178">
    <cfRule type="cellIs" dxfId="1269" priority="238" operator="equal">
      <formula>AD178</formula>
    </cfRule>
    <cfRule type="cellIs" dxfId="1268" priority="239" operator="lessThan">
      <formula>AD178</formula>
    </cfRule>
    <cfRule type="cellIs" dxfId="1267" priority="240" operator="greaterThan">
      <formula>AD178</formula>
    </cfRule>
  </conditionalFormatting>
  <conditionalFormatting sqref="AW177:AX178">
    <cfRule type="expression" dxfId="1266" priority="235">
      <formula>AP177=AU177</formula>
    </cfRule>
    <cfRule type="expression" dxfId="1265" priority="236">
      <formula>AP177&gt;AU177</formula>
    </cfRule>
    <cfRule type="expression" dxfId="1264" priority="237">
      <formula>AP177&lt;AU177</formula>
    </cfRule>
  </conditionalFormatting>
  <conditionalFormatting sqref="F193:I193">
    <cfRule type="cellIs" dxfId="1263" priority="167" operator="equal">
      <formula>0.5</formula>
    </cfRule>
    <cfRule type="cellIs" dxfId="1262" priority="232" operator="lessThan">
      <formula>J193</formula>
    </cfRule>
    <cfRule type="cellIs" dxfId="1261" priority="233" operator="greaterThan">
      <formula>J193</formula>
    </cfRule>
  </conditionalFormatting>
  <conditionalFormatting sqref="R193:U193">
    <cfRule type="expression" dxfId="1260" priority="186">
      <formula>R193=V193</formula>
    </cfRule>
    <cfRule type="cellIs" dxfId="1259" priority="230" operator="lessThan">
      <formula>V193</formula>
    </cfRule>
    <cfRule type="cellIs" dxfId="1258" priority="231" operator="greaterThan">
      <formula>V193</formula>
    </cfRule>
  </conditionalFormatting>
  <conditionalFormatting sqref="Z193:AC193">
    <cfRule type="cellIs" dxfId="1257" priority="227" operator="equal">
      <formula>AD193</formula>
    </cfRule>
    <cfRule type="cellIs" dxfId="1256" priority="228" operator="lessThan">
      <formula>AD193</formula>
    </cfRule>
    <cfRule type="cellIs" dxfId="1255" priority="229" operator="greaterThan">
      <formula>AD193</formula>
    </cfRule>
  </conditionalFormatting>
  <conditionalFormatting sqref="F194:M194">
    <cfRule type="expression" dxfId="1254" priority="224">
      <formula>F193=J193</formula>
    </cfRule>
    <cfRule type="expression" dxfId="1253" priority="225">
      <formula>F193&lt;J193</formula>
    </cfRule>
    <cfRule type="expression" dxfId="1252" priority="226">
      <formula>F193&gt;J193</formula>
    </cfRule>
  </conditionalFormatting>
  <conditionalFormatting sqref="R194:Y194">
    <cfRule type="expression" dxfId="1251" priority="221">
      <formula>R193=V193</formula>
    </cfRule>
    <cfRule type="expression" dxfId="1250" priority="222">
      <formula>R193&lt;V193</formula>
    </cfRule>
    <cfRule type="expression" dxfId="1249" priority="223">
      <formula>R193&gt;V193</formula>
    </cfRule>
  </conditionalFormatting>
  <conditionalFormatting sqref="Z194:AG194">
    <cfRule type="expression" dxfId="1248" priority="217">
      <formula>Z193=AD193</formula>
    </cfRule>
    <cfRule type="expression" priority="218">
      <formula>Z193=AD193</formula>
    </cfRule>
    <cfRule type="expression" dxfId="1247" priority="219">
      <formula>Z193&lt;AD193</formula>
    </cfRule>
    <cfRule type="expression" dxfId="1246" priority="220">
      <formula>Z193&gt;AD193</formula>
    </cfRule>
  </conditionalFormatting>
  <conditionalFormatting sqref="F188:I188">
    <cfRule type="cellIs" dxfId="1245" priority="214" operator="equal">
      <formula>J188</formula>
    </cfRule>
    <cfRule type="cellIs" dxfId="1244" priority="215" operator="lessThan">
      <formula>J188</formula>
    </cfRule>
    <cfRule type="cellIs" dxfId="1243" priority="216" operator="greaterThan">
      <formula>J188</formula>
    </cfRule>
  </conditionalFormatting>
  <conditionalFormatting sqref="F189:I189">
    <cfRule type="cellIs" dxfId="1242" priority="211" operator="equal">
      <formula>J189</formula>
    </cfRule>
    <cfRule type="cellIs" dxfId="1241" priority="212" operator="lessThan">
      <formula>J189</formula>
    </cfRule>
    <cfRule type="cellIs" dxfId="1240" priority="213" operator="greaterThan">
      <formula>J189</formula>
    </cfRule>
  </conditionalFormatting>
  <conditionalFormatting sqref="F190:I190">
    <cfRule type="cellIs" dxfId="1239" priority="208" operator="equal">
      <formula>J190</formula>
    </cfRule>
    <cfRule type="cellIs" dxfId="1238" priority="209" operator="lessThan">
      <formula>J190</formula>
    </cfRule>
    <cfRule type="cellIs" dxfId="1237" priority="210" operator="greaterThan">
      <formula>J190</formula>
    </cfRule>
  </conditionalFormatting>
  <conditionalFormatting sqref="F191:I191">
    <cfRule type="cellIs" dxfId="1236" priority="205" operator="equal">
      <formula>J191</formula>
    </cfRule>
    <cfRule type="cellIs" dxfId="1235" priority="206" operator="lessThan">
      <formula>J191</formula>
    </cfRule>
    <cfRule type="cellIs" dxfId="1234" priority="207" operator="greaterThan">
      <formula>J191</formula>
    </cfRule>
  </conditionalFormatting>
  <conditionalFormatting sqref="F192:I192">
    <cfRule type="cellIs" dxfId="1233" priority="202" operator="equal">
      <formula>J192</formula>
    </cfRule>
    <cfRule type="cellIs" dxfId="1232" priority="203" operator="lessThan">
      <formula>J192</formula>
    </cfRule>
    <cfRule type="cellIs" dxfId="1231" priority="204" operator="greaterThan">
      <formula>J192</formula>
    </cfRule>
  </conditionalFormatting>
  <conditionalFormatting sqref="R188:U188">
    <cfRule type="cellIs" dxfId="1230" priority="199" operator="equal">
      <formula>V188</formula>
    </cfRule>
    <cfRule type="cellIs" dxfId="1229" priority="200" operator="greaterThan">
      <formula>V188</formula>
    </cfRule>
    <cfRule type="cellIs" dxfId="1228" priority="201" operator="lessThan">
      <formula>V188</formula>
    </cfRule>
  </conditionalFormatting>
  <conditionalFormatting sqref="R189:U189">
    <cfRule type="cellIs" dxfId="1227" priority="196" operator="equal">
      <formula>V189</formula>
    </cfRule>
    <cfRule type="cellIs" dxfId="1226" priority="197" operator="greaterThan">
      <formula>V189</formula>
    </cfRule>
    <cfRule type="cellIs" dxfId="1225" priority="198" operator="lessThan">
      <formula>V189</formula>
    </cfRule>
  </conditionalFormatting>
  <conditionalFormatting sqref="R190:U190">
    <cfRule type="cellIs" dxfId="1224" priority="193" operator="equal">
      <formula>V190</formula>
    </cfRule>
    <cfRule type="cellIs" dxfId="1223" priority="194" operator="greaterThan">
      <formula>V190</formula>
    </cfRule>
    <cfRule type="cellIs" dxfId="1222" priority="195" operator="lessThan">
      <formula>V190</formula>
    </cfRule>
  </conditionalFormatting>
  <conditionalFormatting sqref="R191:U191">
    <cfRule type="cellIs" dxfId="1221" priority="190" operator="equal">
      <formula>V191</formula>
    </cfRule>
    <cfRule type="cellIs" dxfId="1220" priority="191" operator="greaterThan">
      <formula>V191</formula>
    </cfRule>
    <cfRule type="cellIs" dxfId="1219" priority="192" operator="lessThan">
      <formula>V191</formula>
    </cfRule>
  </conditionalFormatting>
  <conditionalFormatting sqref="R192:U192">
    <cfRule type="cellIs" dxfId="1218" priority="187" operator="equal">
      <formula>V192</formula>
    </cfRule>
    <cfRule type="cellIs" dxfId="1217" priority="188" operator="greaterThan">
      <formula>V192</formula>
    </cfRule>
    <cfRule type="cellIs" dxfId="1216" priority="189" operator="lessThan">
      <formula>V192</formula>
    </cfRule>
  </conditionalFormatting>
  <conditionalFormatting sqref="Z188:AC188">
    <cfRule type="cellIs" dxfId="1215" priority="183" operator="equal">
      <formula>AD188</formula>
    </cfRule>
    <cfRule type="cellIs" dxfId="1214" priority="184" operator="lessThan">
      <formula>AD188</formula>
    </cfRule>
    <cfRule type="cellIs" dxfId="1213" priority="185" operator="greaterThan">
      <formula>AD188</formula>
    </cfRule>
  </conditionalFormatting>
  <conditionalFormatting sqref="Z189:AC189">
    <cfRule type="cellIs" dxfId="1212" priority="180" operator="equal">
      <formula>AD189</formula>
    </cfRule>
    <cfRule type="cellIs" dxfId="1211" priority="181" operator="lessThan">
      <formula>AD189</formula>
    </cfRule>
    <cfRule type="cellIs" dxfId="1210" priority="182" operator="greaterThan">
      <formula>AD189</formula>
    </cfRule>
  </conditionalFormatting>
  <conditionalFormatting sqref="Z190:AC190">
    <cfRule type="cellIs" dxfId="1209" priority="177" operator="equal">
      <formula>AD190</formula>
    </cfRule>
    <cfRule type="cellIs" dxfId="1208" priority="178" operator="lessThan">
      <formula>AD190</formula>
    </cfRule>
    <cfRule type="cellIs" dxfId="1207" priority="179" operator="greaterThan">
      <formula>AD190</formula>
    </cfRule>
  </conditionalFormatting>
  <conditionalFormatting sqref="Z191:AC191">
    <cfRule type="cellIs" dxfId="1206" priority="174" operator="equal">
      <formula>AD191</formula>
    </cfRule>
    <cfRule type="cellIs" dxfId="1205" priority="175" operator="lessThan">
      <formula>AD191</formula>
    </cfRule>
    <cfRule type="cellIs" dxfId="1204" priority="176" operator="greaterThan">
      <formula>AD191</formula>
    </cfRule>
  </conditionalFormatting>
  <conditionalFormatting sqref="Z192:AC192">
    <cfRule type="cellIs" dxfId="1203" priority="171" operator="equal">
      <formula>AD192</formula>
    </cfRule>
    <cfRule type="cellIs" dxfId="1202" priority="172" operator="lessThan">
      <formula>AD192</formula>
    </cfRule>
    <cfRule type="cellIs" dxfId="1201" priority="173" operator="greaterThan">
      <formula>AD192</formula>
    </cfRule>
  </conditionalFormatting>
  <conditionalFormatting sqref="AW191:AX192">
    <cfRule type="expression" dxfId="1200" priority="168">
      <formula>AP191=AU191</formula>
    </cfRule>
    <cfRule type="expression" dxfId="1199" priority="169">
      <formula>AP191&gt;AU191</formula>
    </cfRule>
    <cfRule type="expression" dxfId="1198" priority="170">
      <formula>AP191&lt;AU191</formula>
    </cfRule>
  </conditionalFormatting>
  <conditionalFormatting sqref="F207:I207">
    <cfRule type="cellIs" dxfId="1197" priority="100" operator="equal">
      <formula>0.5</formula>
    </cfRule>
    <cfRule type="cellIs" dxfId="1196" priority="165" operator="lessThan">
      <formula>J207</formula>
    </cfRule>
    <cfRule type="cellIs" dxfId="1195" priority="166" operator="greaterThan">
      <formula>J207</formula>
    </cfRule>
  </conditionalFormatting>
  <conditionalFormatting sqref="R207:U207">
    <cfRule type="expression" dxfId="1194" priority="119">
      <formula>R207=V207</formula>
    </cfRule>
    <cfRule type="cellIs" dxfId="1193" priority="163" operator="lessThan">
      <formula>V207</formula>
    </cfRule>
    <cfRule type="cellIs" dxfId="1192" priority="164" operator="greaterThan">
      <formula>V207</formula>
    </cfRule>
  </conditionalFormatting>
  <conditionalFormatting sqref="Z207:AC207">
    <cfRule type="cellIs" dxfId="1191" priority="160" operator="equal">
      <formula>AD207</formula>
    </cfRule>
    <cfRule type="cellIs" dxfId="1190" priority="161" operator="lessThan">
      <formula>AD207</formula>
    </cfRule>
    <cfRule type="cellIs" dxfId="1189" priority="162" operator="greaterThan">
      <formula>AD207</formula>
    </cfRule>
  </conditionalFormatting>
  <conditionalFormatting sqref="F208:M208">
    <cfRule type="expression" dxfId="1188" priority="157">
      <formula>F207=J207</formula>
    </cfRule>
    <cfRule type="expression" dxfId="1187" priority="158">
      <formula>F207&lt;J207</formula>
    </cfRule>
    <cfRule type="expression" dxfId="1186" priority="159">
      <formula>F207&gt;J207</formula>
    </cfRule>
  </conditionalFormatting>
  <conditionalFormatting sqref="R208:Y208">
    <cfRule type="expression" dxfId="1185" priority="154">
      <formula>R207=V207</formula>
    </cfRule>
    <cfRule type="expression" dxfId="1184" priority="155">
      <formula>R207&lt;V207</formula>
    </cfRule>
    <cfRule type="expression" dxfId="1183" priority="156">
      <formula>R207&gt;V207</formula>
    </cfRule>
  </conditionalFormatting>
  <conditionalFormatting sqref="Z208:AG208">
    <cfRule type="expression" dxfId="1182" priority="150">
      <formula>Z207=AD207</formula>
    </cfRule>
    <cfRule type="expression" priority="151">
      <formula>Z207=AD207</formula>
    </cfRule>
    <cfRule type="expression" dxfId="1181" priority="152">
      <formula>Z207&lt;AD207</formula>
    </cfRule>
    <cfRule type="expression" dxfId="1180" priority="153">
      <formula>Z207&gt;AD207</formula>
    </cfRule>
  </conditionalFormatting>
  <conditionalFormatting sqref="F202:I202">
    <cfRule type="cellIs" dxfId="1179" priority="147" operator="equal">
      <formula>J202</formula>
    </cfRule>
    <cfRule type="cellIs" dxfId="1178" priority="148" operator="lessThan">
      <formula>J202</formula>
    </cfRule>
    <cfRule type="cellIs" dxfId="1177" priority="149" operator="greaterThan">
      <formula>J202</formula>
    </cfRule>
  </conditionalFormatting>
  <conditionalFormatting sqref="F203:I203">
    <cfRule type="cellIs" dxfId="1176" priority="144" operator="equal">
      <formula>J203</formula>
    </cfRule>
    <cfRule type="cellIs" dxfId="1175" priority="145" operator="lessThan">
      <formula>J203</formula>
    </cfRule>
    <cfRule type="cellIs" dxfId="1174" priority="146" operator="greaterThan">
      <formula>J203</formula>
    </cfRule>
  </conditionalFormatting>
  <conditionalFormatting sqref="F204:I204">
    <cfRule type="cellIs" dxfId="1173" priority="141" operator="equal">
      <formula>J204</formula>
    </cfRule>
    <cfRule type="cellIs" dxfId="1172" priority="142" operator="lessThan">
      <formula>J204</formula>
    </cfRule>
    <cfRule type="cellIs" dxfId="1171" priority="143" operator="greaterThan">
      <formula>J204</formula>
    </cfRule>
  </conditionalFormatting>
  <conditionalFormatting sqref="F205:I205">
    <cfRule type="cellIs" dxfId="1170" priority="138" operator="equal">
      <formula>J205</formula>
    </cfRule>
    <cfRule type="cellIs" dxfId="1169" priority="139" operator="lessThan">
      <formula>J205</formula>
    </cfRule>
    <cfRule type="cellIs" dxfId="1168" priority="140" operator="greaterThan">
      <formula>J205</formula>
    </cfRule>
  </conditionalFormatting>
  <conditionalFormatting sqref="F206:I206">
    <cfRule type="cellIs" dxfId="1167" priority="135" operator="equal">
      <formula>J206</formula>
    </cfRule>
    <cfRule type="cellIs" dxfId="1166" priority="136" operator="lessThan">
      <formula>J206</formula>
    </cfRule>
    <cfRule type="cellIs" dxfId="1165" priority="137" operator="greaterThan">
      <formula>J206</formula>
    </cfRule>
  </conditionalFormatting>
  <conditionalFormatting sqref="R202:U202">
    <cfRule type="cellIs" dxfId="1164" priority="132" operator="equal">
      <formula>V202</formula>
    </cfRule>
    <cfRule type="cellIs" dxfId="1163" priority="133" operator="greaterThan">
      <formula>V202</formula>
    </cfRule>
    <cfRule type="cellIs" dxfId="1162" priority="134" operator="lessThan">
      <formula>V202</formula>
    </cfRule>
  </conditionalFormatting>
  <conditionalFormatting sqref="R203:U203">
    <cfRule type="cellIs" dxfId="1161" priority="129" operator="equal">
      <formula>V203</formula>
    </cfRule>
    <cfRule type="cellIs" dxfId="1160" priority="130" operator="greaterThan">
      <formula>V203</formula>
    </cfRule>
    <cfRule type="cellIs" dxfId="1159" priority="131" operator="lessThan">
      <formula>V203</formula>
    </cfRule>
  </conditionalFormatting>
  <conditionalFormatting sqref="R204:U204">
    <cfRule type="cellIs" dxfId="1158" priority="126" operator="equal">
      <formula>V204</formula>
    </cfRule>
    <cfRule type="cellIs" dxfId="1157" priority="127" operator="greaterThan">
      <formula>V204</formula>
    </cfRule>
    <cfRule type="cellIs" dxfId="1156" priority="128" operator="lessThan">
      <formula>V204</formula>
    </cfRule>
  </conditionalFormatting>
  <conditionalFormatting sqref="R205:U205">
    <cfRule type="cellIs" dxfId="1155" priority="123" operator="equal">
      <formula>V205</formula>
    </cfRule>
    <cfRule type="cellIs" dxfId="1154" priority="124" operator="greaterThan">
      <formula>V205</formula>
    </cfRule>
    <cfRule type="cellIs" dxfId="1153" priority="125" operator="lessThan">
      <formula>V205</formula>
    </cfRule>
  </conditionalFormatting>
  <conditionalFormatting sqref="R206:U206">
    <cfRule type="cellIs" dxfId="1152" priority="120" operator="equal">
      <formula>V206</formula>
    </cfRule>
    <cfRule type="cellIs" dxfId="1151" priority="121" operator="greaterThan">
      <formula>V206</formula>
    </cfRule>
    <cfRule type="cellIs" dxfId="1150" priority="122" operator="lessThan">
      <formula>V206</formula>
    </cfRule>
  </conditionalFormatting>
  <conditionalFormatting sqref="Z202:AC202">
    <cfRule type="cellIs" dxfId="1149" priority="116" operator="equal">
      <formula>AD202</formula>
    </cfRule>
    <cfRule type="cellIs" dxfId="1148" priority="117" operator="lessThan">
      <formula>AD202</formula>
    </cfRule>
    <cfRule type="cellIs" dxfId="1147" priority="118" operator="greaterThan">
      <formula>AD202</formula>
    </cfRule>
  </conditionalFormatting>
  <conditionalFormatting sqref="Z203:AC203">
    <cfRule type="cellIs" dxfId="1146" priority="113" operator="equal">
      <formula>AD203</formula>
    </cfRule>
    <cfRule type="cellIs" dxfId="1145" priority="114" operator="lessThan">
      <formula>AD203</formula>
    </cfRule>
    <cfRule type="cellIs" dxfId="1144" priority="115" operator="greaterThan">
      <formula>AD203</formula>
    </cfRule>
  </conditionalFormatting>
  <conditionalFormatting sqref="Z204:AC204">
    <cfRule type="cellIs" dxfId="1143" priority="110" operator="equal">
      <formula>AD204</formula>
    </cfRule>
    <cfRule type="cellIs" dxfId="1142" priority="111" operator="lessThan">
      <formula>AD204</formula>
    </cfRule>
    <cfRule type="cellIs" dxfId="1141" priority="112" operator="greaterThan">
      <formula>AD204</formula>
    </cfRule>
  </conditionalFormatting>
  <conditionalFormatting sqref="Z205:AC205">
    <cfRule type="cellIs" dxfId="1140" priority="107" operator="equal">
      <formula>AD205</formula>
    </cfRule>
    <cfRule type="cellIs" dxfId="1139" priority="108" operator="lessThan">
      <formula>AD205</formula>
    </cfRule>
    <cfRule type="cellIs" dxfId="1138" priority="109" operator="greaterThan">
      <formula>AD205</formula>
    </cfRule>
  </conditionalFormatting>
  <conditionalFormatting sqref="Z206:AC206">
    <cfRule type="cellIs" dxfId="1137" priority="104" operator="equal">
      <formula>AD206</formula>
    </cfRule>
    <cfRule type="cellIs" dxfId="1136" priority="105" operator="lessThan">
      <formula>AD206</formula>
    </cfRule>
    <cfRule type="cellIs" dxfId="1135" priority="106" operator="greaterThan">
      <formula>AD206</formula>
    </cfRule>
  </conditionalFormatting>
  <conditionalFormatting sqref="AW205:AX206">
    <cfRule type="expression" dxfId="1134" priority="101">
      <formula>AP205=AU205</formula>
    </cfRule>
    <cfRule type="expression" dxfId="1133" priority="102">
      <formula>AP205&gt;AU205</formula>
    </cfRule>
    <cfRule type="expression" dxfId="1132" priority="103">
      <formula>AP205&lt;AU205</formula>
    </cfRule>
  </conditionalFormatting>
  <conditionalFormatting sqref="F221:I221">
    <cfRule type="cellIs" dxfId="1131" priority="33" operator="equal">
      <formula>0.5</formula>
    </cfRule>
    <cfRule type="cellIs" dxfId="1130" priority="98" operator="lessThan">
      <formula>J221</formula>
    </cfRule>
    <cfRule type="cellIs" dxfId="1129" priority="99" operator="greaterThan">
      <formula>J221</formula>
    </cfRule>
  </conditionalFormatting>
  <conditionalFormatting sqref="R221:U221">
    <cfRule type="expression" dxfId="1128" priority="52">
      <formula>R221=V221</formula>
    </cfRule>
    <cfRule type="cellIs" dxfId="1127" priority="96" operator="lessThan">
      <formula>V221</formula>
    </cfRule>
    <cfRule type="cellIs" dxfId="1126" priority="97" operator="greaterThan">
      <formula>V221</formula>
    </cfRule>
  </conditionalFormatting>
  <conditionalFormatting sqref="Z221:AC221">
    <cfRule type="cellIs" dxfId="1125" priority="93" operator="equal">
      <formula>AD221</formula>
    </cfRule>
    <cfRule type="cellIs" dxfId="1124" priority="94" operator="lessThan">
      <formula>AD221</formula>
    </cfRule>
    <cfRule type="cellIs" dxfId="1123" priority="95" operator="greaterThan">
      <formula>AD221</formula>
    </cfRule>
  </conditionalFormatting>
  <conditionalFormatting sqref="F222:M222">
    <cfRule type="expression" dxfId="1122" priority="90">
      <formula>F221=J221</formula>
    </cfRule>
    <cfRule type="expression" dxfId="1121" priority="91">
      <formula>F221&lt;J221</formula>
    </cfRule>
    <cfRule type="expression" dxfId="1120" priority="92">
      <formula>F221&gt;J221</formula>
    </cfRule>
  </conditionalFormatting>
  <conditionalFormatting sqref="R222:Y222">
    <cfRule type="expression" dxfId="1119" priority="87">
      <formula>R221=V221</formula>
    </cfRule>
    <cfRule type="expression" dxfId="1118" priority="88">
      <formula>R221&lt;V221</formula>
    </cfRule>
    <cfRule type="expression" dxfId="1117" priority="89">
      <formula>R221&gt;V221</formula>
    </cfRule>
  </conditionalFormatting>
  <conditionalFormatting sqref="Z222:AG222">
    <cfRule type="expression" dxfId="1116" priority="83">
      <formula>Z221=AD221</formula>
    </cfRule>
    <cfRule type="expression" priority="84">
      <formula>Z221=AD221</formula>
    </cfRule>
    <cfRule type="expression" dxfId="1115" priority="85">
      <formula>Z221&lt;AD221</formula>
    </cfRule>
    <cfRule type="expression" dxfId="1114" priority="86">
      <formula>Z221&gt;AD221</formula>
    </cfRule>
  </conditionalFormatting>
  <conditionalFormatting sqref="F216:I216">
    <cfRule type="cellIs" dxfId="1113" priority="80" operator="equal">
      <formula>J216</formula>
    </cfRule>
    <cfRule type="cellIs" dxfId="1112" priority="81" operator="lessThan">
      <formula>J216</formula>
    </cfRule>
    <cfRule type="cellIs" dxfId="1111" priority="82" operator="greaterThan">
      <formula>J216</formula>
    </cfRule>
  </conditionalFormatting>
  <conditionalFormatting sqref="F217:I217">
    <cfRule type="cellIs" dxfId="1110" priority="77" operator="equal">
      <formula>J217</formula>
    </cfRule>
    <cfRule type="cellIs" dxfId="1109" priority="78" operator="lessThan">
      <formula>J217</formula>
    </cfRule>
    <cfRule type="cellIs" dxfId="1108" priority="79" operator="greaterThan">
      <formula>J217</formula>
    </cfRule>
  </conditionalFormatting>
  <conditionalFormatting sqref="F218:I218">
    <cfRule type="cellIs" dxfId="1107" priority="74" operator="equal">
      <formula>J218</formula>
    </cfRule>
    <cfRule type="cellIs" dxfId="1106" priority="75" operator="lessThan">
      <formula>J218</formula>
    </cfRule>
    <cfRule type="cellIs" dxfId="1105" priority="76" operator="greaterThan">
      <formula>J218</formula>
    </cfRule>
  </conditionalFormatting>
  <conditionalFormatting sqref="F219:I219">
    <cfRule type="cellIs" dxfId="1104" priority="71" operator="equal">
      <formula>J219</formula>
    </cfRule>
    <cfRule type="cellIs" dxfId="1103" priority="72" operator="lessThan">
      <formula>J219</formula>
    </cfRule>
    <cfRule type="cellIs" dxfId="1102" priority="73" operator="greaterThan">
      <formula>J219</formula>
    </cfRule>
  </conditionalFormatting>
  <conditionalFormatting sqref="F220:I220">
    <cfRule type="cellIs" dxfId="1101" priority="68" operator="equal">
      <formula>J220</formula>
    </cfRule>
    <cfRule type="cellIs" dxfId="1100" priority="69" operator="lessThan">
      <formula>J220</formula>
    </cfRule>
    <cfRule type="cellIs" dxfId="1099" priority="70" operator="greaterThan">
      <formula>J220</formula>
    </cfRule>
  </conditionalFormatting>
  <conditionalFormatting sqref="R216:U216">
    <cfRule type="cellIs" dxfId="1098" priority="65" operator="equal">
      <formula>V216</formula>
    </cfRule>
    <cfRule type="cellIs" dxfId="1097" priority="66" operator="greaterThan">
      <formula>V216</formula>
    </cfRule>
    <cfRule type="cellIs" dxfId="1096" priority="67" operator="lessThan">
      <formula>V216</formula>
    </cfRule>
  </conditionalFormatting>
  <conditionalFormatting sqref="R217:U217">
    <cfRule type="cellIs" dxfId="1095" priority="62" operator="equal">
      <formula>V217</formula>
    </cfRule>
    <cfRule type="cellIs" dxfId="1094" priority="63" operator="greaterThan">
      <formula>V217</formula>
    </cfRule>
    <cfRule type="cellIs" dxfId="1093" priority="64" operator="lessThan">
      <formula>V217</formula>
    </cfRule>
  </conditionalFormatting>
  <conditionalFormatting sqref="R218:U218">
    <cfRule type="cellIs" dxfId="1092" priority="59" operator="equal">
      <formula>V218</formula>
    </cfRule>
    <cfRule type="cellIs" dxfId="1091" priority="60" operator="greaterThan">
      <formula>V218</formula>
    </cfRule>
    <cfRule type="cellIs" dxfId="1090" priority="61" operator="lessThan">
      <formula>V218</formula>
    </cfRule>
  </conditionalFormatting>
  <conditionalFormatting sqref="R219:U219">
    <cfRule type="cellIs" dxfId="1089" priority="56" operator="equal">
      <formula>V219</formula>
    </cfRule>
    <cfRule type="cellIs" dxfId="1088" priority="57" operator="greaterThan">
      <formula>V219</formula>
    </cfRule>
    <cfRule type="cellIs" dxfId="1087" priority="58" operator="lessThan">
      <formula>V219</formula>
    </cfRule>
  </conditionalFormatting>
  <conditionalFormatting sqref="R220:U220">
    <cfRule type="cellIs" dxfId="1086" priority="53" operator="equal">
      <formula>V220</formula>
    </cfRule>
    <cfRule type="cellIs" dxfId="1085" priority="54" operator="greaterThan">
      <formula>V220</formula>
    </cfRule>
    <cfRule type="cellIs" dxfId="1084" priority="55" operator="lessThan">
      <formula>V220</formula>
    </cfRule>
  </conditionalFormatting>
  <conditionalFormatting sqref="Z216:AC216">
    <cfRule type="cellIs" dxfId="1083" priority="49" operator="equal">
      <formula>AD216</formula>
    </cfRule>
    <cfRule type="cellIs" dxfId="1082" priority="50" operator="lessThan">
      <formula>AD216</formula>
    </cfRule>
    <cfRule type="cellIs" dxfId="1081" priority="51" operator="greaterThan">
      <formula>AD216</formula>
    </cfRule>
  </conditionalFormatting>
  <conditionalFormatting sqref="Z217:AC217">
    <cfRule type="cellIs" dxfId="1080" priority="46" operator="equal">
      <formula>AD217</formula>
    </cfRule>
    <cfRule type="cellIs" dxfId="1079" priority="47" operator="lessThan">
      <formula>AD217</formula>
    </cfRule>
    <cfRule type="cellIs" dxfId="1078" priority="48" operator="greaterThan">
      <formula>AD217</formula>
    </cfRule>
  </conditionalFormatting>
  <conditionalFormatting sqref="Z218:AC218">
    <cfRule type="cellIs" dxfId="1077" priority="43" operator="equal">
      <formula>AD218</formula>
    </cfRule>
    <cfRule type="cellIs" dxfId="1076" priority="44" operator="lessThan">
      <formula>AD218</formula>
    </cfRule>
    <cfRule type="cellIs" dxfId="1075" priority="45" operator="greaterThan">
      <formula>AD218</formula>
    </cfRule>
  </conditionalFormatting>
  <conditionalFormatting sqref="Z219:AC219">
    <cfRule type="cellIs" dxfId="1074" priority="40" operator="equal">
      <formula>AD219</formula>
    </cfRule>
    <cfRule type="cellIs" dxfId="1073" priority="41" operator="lessThan">
      <formula>AD219</formula>
    </cfRule>
    <cfRule type="cellIs" dxfId="1072" priority="42" operator="greaterThan">
      <formula>AD219</formula>
    </cfRule>
  </conditionalFormatting>
  <conditionalFormatting sqref="Z220:AC220">
    <cfRule type="cellIs" dxfId="1071" priority="37" operator="equal">
      <formula>AD220</formula>
    </cfRule>
    <cfRule type="cellIs" dxfId="1070" priority="38" operator="lessThan">
      <formula>AD220</formula>
    </cfRule>
    <cfRule type="cellIs" dxfId="1069" priority="39" operator="greaterThan">
      <formula>AD220</formula>
    </cfRule>
  </conditionalFormatting>
  <conditionalFormatting sqref="AW219:AX220">
    <cfRule type="expression" dxfId="1068" priority="34">
      <formula>AP219=AU219</formula>
    </cfRule>
    <cfRule type="expression" dxfId="1067" priority="35">
      <formula>AP219&gt;AU219</formula>
    </cfRule>
    <cfRule type="expression" dxfId="1066" priority="36">
      <formula>AP219&lt;AU219</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878" id="{C9C15EF2-3591-465C-9BCC-44824D16A597}">
            <xm:f>$R$28=Donnees!$A$11</xm:f>
            <x14:dxf>
              <font>
                <color theme="0"/>
              </font>
            </x14:dxf>
          </x14:cfRule>
          <xm:sqref>Q27:AF27</xm:sqref>
        </x14:conditionalFormatting>
        <x14:conditionalFormatting xmlns:xm="http://schemas.microsoft.com/office/excel/2006/main">
          <x14:cfRule type="expression" priority="9975" id="{BB4EA2A1-8EB9-4416-B05C-BD717BC6B657}">
            <xm:f>$R$28=Donnees!$A$11</xm:f>
            <x14:dxf>
              <font>
                <color theme="0"/>
              </font>
            </x14:dxf>
          </x14:cfRule>
          <xm:sqref>E27:L27</xm:sqref>
        </x14:conditionalFormatting>
        <x14:conditionalFormatting xmlns:xm="http://schemas.microsoft.com/office/excel/2006/main">
          <x14:cfRule type="expression" priority="32" id="{D38D74FC-0AE9-4E7D-9FA1-41E3B2B2BFD7}">
            <xm:f>'G1'!$U$21="préscolaire"</xm:f>
            <x14:dxf>
              <fill>
                <patternFill>
                  <bgColor theme="6" tint="0.79998168889431442"/>
                </patternFill>
              </fill>
            </x14:dxf>
          </x14:cfRule>
          <x14:cfRule type="expression" priority="31" id="{A5BD5D8C-7534-458D-9D9F-688543DC7875}">
            <xm:f>'G1'!$U$21="parascolaire"</xm:f>
            <x14:dxf>
              <fill>
                <patternFill>
                  <bgColor rgb="FFFFFFCC"/>
                </patternFill>
              </fill>
            </x14:dxf>
          </x14:cfRule>
          <xm:sqref>A17:E19</xm:sqref>
        </x14:conditionalFormatting>
        <x14:conditionalFormatting xmlns:xm="http://schemas.microsoft.com/office/excel/2006/main">
          <x14:cfRule type="expression" priority="27" id="{6C724F17-5449-42D2-8351-0F1BDC00051B}">
            <xm:f>'G2'!$U$21="parascolaire"</xm:f>
            <x14:dxf>
              <fill>
                <patternFill>
                  <bgColor rgb="FFFFFFCC"/>
                </patternFill>
              </fill>
            </x14:dxf>
          </x14:cfRule>
          <x14:cfRule type="expression" priority="28" id="{43F1AD06-43B3-477B-BA98-BF82503AB0E4}">
            <xm:f>'G2'!$U$21="préscolaire"</xm:f>
            <x14:dxf>
              <fill>
                <patternFill>
                  <bgColor theme="6" tint="0.79998168889431442"/>
                </patternFill>
              </fill>
            </x14:dxf>
          </x14:cfRule>
          <xm:sqref>A31:E33</xm:sqref>
        </x14:conditionalFormatting>
        <x14:conditionalFormatting xmlns:xm="http://schemas.microsoft.com/office/excel/2006/main">
          <x14:cfRule type="expression" priority="25" id="{7C1BA0C4-B900-45DA-B969-73CB2301184B}">
            <xm:f>'G3'!$U$21="parascolaire"</xm:f>
            <x14:dxf>
              <fill>
                <patternFill>
                  <bgColor rgb="FFFFFFCC"/>
                </patternFill>
              </fill>
            </x14:dxf>
          </x14:cfRule>
          <x14:cfRule type="expression" priority="26" id="{F9466A32-659B-432F-AA17-EDE2DD772446}">
            <xm:f>'G3'!$U$21="préscolaire"</xm:f>
            <x14:dxf>
              <fill>
                <patternFill>
                  <bgColor theme="6" tint="0.79998168889431442"/>
                </patternFill>
              </fill>
            </x14:dxf>
          </x14:cfRule>
          <xm:sqref>A45:E47</xm:sqref>
        </x14:conditionalFormatting>
        <x14:conditionalFormatting xmlns:xm="http://schemas.microsoft.com/office/excel/2006/main">
          <x14:cfRule type="expression" priority="23" id="{247BEC8E-F1D4-449A-8B5E-8CA5FF8D9CB0}">
            <xm:f>'G4'!$U$21="parascolaire"</xm:f>
            <x14:dxf>
              <fill>
                <patternFill>
                  <bgColor rgb="FFFFFFCC"/>
                </patternFill>
              </fill>
            </x14:dxf>
          </x14:cfRule>
          <x14:cfRule type="expression" priority="24" id="{BA2D2346-DBB0-4445-8542-1A63871AFFF6}">
            <xm:f>'G4'!$U$21="préscolaire"</xm:f>
            <x14:dxf>
              <fill>
                <patternFill>
                  <bgColor theme="6" tint="0.79998168889431442"/>
                </patternFill>
              </fill>
            </x14:dxf>
          </x14:cfRule>
          <xm:sqref>A59:E61</xm:sqref>
        </x14:conditionalFormatting>
        <x14:conditionalFormatting xmlns:xm="http://schemas.microsoft.com/office/excel/2006/main">
          <x14:cfRule type="expression" priority="21" id="{7940D064-281A-45B2-A7E8-CDF8188B67AB}">
            <xm:f>'G5'!$U$21="parascolaire"</xm:f>
            <x14:dxf>
              <fill>
                <patternFill>
                  <bgColor rgb="FFFFFFCC"/>
                </patternFill>
              </fill>
            </x14:dxf>
          </x14:cfRule>
          <x14:cfRule type="expression" priority="22" id="{7DA40C93-056C-4DD2-913F-A1E5FAB8AF44}">
            <xm:f>'G5'!$U$21="préscolaire"</xm:f>
            <x14:dxf>
              <fill>
                <patternFill>
                  <bgColor theme="6" tint="0.79998168889431442"/>
                </patternFill>
              </fill>
            </x14:dxf>
          </x14:cfRule>
          <xm:sqref>A73:E75</xm:sqref>
        </x14:conditionalFormatting>
        <x14:conditionalFormatting xmlns:xm="http://schemas.microsoft.com/office/excel/2006/main">
          <x14:cfRule type="expression" priority="19" id="{0DB536E9-89EF-4D51-816D-4400B850F783}">
            <xm:f>'G6'!$U$21="parascolaire"</xm:f>
            <x14:dxf>
              <fill>
                <patternFill>
                  <bgColor rgb="FFFFFFCC"/>
                </patternFill>
              </fill>
            </x14:dxf>
          </x14:cfRule>
          <x14:cfRule type="expression" priority="20" id="{B80BE24B-9F63-4ACE-B46F-8646B68F0A44}">
            <xm:f>'G6'!$U$21="préscolaire"</xm:f>
            <x14:dxf>
              <fill>
                <patternFill>
                  <bgColor theme="6" tint="0.79998168889431442"/>
                </patternFill>
              </fill>
            </x14:dxf>
          </x14:cfRule>
          <xm:sqref>A87:E89</xm:sqref>
        </x14:conditionalFormatting>
        <x14:conditionalFormatting xmlns:xm="http://schemas.microsoft.com/office/excel/2006/main">
          <x14:cfRule type="expression" priority="17" id="{1EBBDDCF-06AD-4223-922D-17A0B2F97C4B}">
            <xm:f>'G7'!$U$21="parascolaire"</xm:f>
            <x14:dxf>
              <fill>
                <patternFill>
                  <bgColor rgb="FFFFFFCC"/>
                </patternFill>
              </fill>
            </x14:dxf>
          </x14:cfRule>
          <x14:cfRule type="expression" priority="18" id="{2204A469-C7AD-4DD6-A654-1A03FD909258}">
            <xm:f>'G7'!$U$21="préscolaire"</xm:f>
            <x14:dxf>
              <fill>
                <patternFill>
                  <bgColor theme="6" tint="0.79998168889431442"/>
                </patternFill>
              </fill>
            </x14:dxf>
          </x14:cfRule>
          <xm:sqref>A101:E103</xm:sqref>
        </x14:conditionalFormatting>
        <x14:conditionalFormatting xmlns:xm="http://schemas.microsoft.com/office/excel/2006/main">
          <x14:cfRule type="expression" priority="15" id="{04C970F8-3FD4-4DCB-BEAD-F2A8C3B3052A}">
            <xm:f>'G8'!$U$21="parascolaire"</xm:f>
            <x14:dxf>
              <fill>
                <patternFill>
                  <bgColor rgb="FFFFFFCC"/>
                </patternFill>
              </fill>
            </x14:dxf>
          </x14:cfRule>
          <x14:cfRule type="expression" priority="16" id="{CDCEF406-EDBE-4CCF-8BDB-C7355493D9E2}">
            <xm:f>'G8'!$U$21="préscolaire"</xm:f>
            <x14:dxf>
              <fill>
                <patternFill>
                  <bgColor theme="6" tint="0.79998168889431442"/>
                </patternFill>
              </fill>
            </x14:dxf>
          </x14:cfRule>
          <xm:sqref>A115:E117</xm:sqref>
        </x14:conditionalFormatting>
        <x14:conditionalFormatting xmlns:xm="http://schemas.microsoft.com/office/excel/2006/main">
          <x14:cfRule type="expression" priority="13" id="{9798F02D-7969-4FA0-8B03-EC1BC1E1C114}">
            <xm:f>'G9'!$U$21="parascolaire"</xm:f>
            <x14:dxf>
              <fill>
                <patternFill>
                  <bgColor rgb="FFFFFFCC"/>
                </patternFill>
              </fill>
            </x14:dxf>
          </x14:cfRule>
          <x14:cfRule type="expression" priority="14" id="{597B925D-D52E-45E6-91BD-76A9CDB6B6E9}">
            <xm:f>'G9'!$U$21="préscolaire"</xm:f>
            <x14:dxf>
              <fill>
                <patternFill>
                  <bgColor theme="6" tint="0.79998168889431442"/>
                </patternFill>
              </fill>
            </x14:dxf>
          </x14:cfRule>
          <xm:sqref>A129:E131</xm:sqref>
        </x14:conditionalFormatting>
        <x14:conditionalFormatting xmlns:xm="http://schemas.microsoft.com/office/excel/2006/main">
          <x14:cfRule type="expression" priority="11" id="{3FF23A7A-8D8B-424C-8746-84D1C33C01FD}">
            <xm:f>'G10'!$U$21="parascolaire"</xm:f>
            <x14:dxf>
              <fill>
                <patternFill>
                  <bgColor rgb="FFFFFFCC"/>
                </patternFill>
              </fill>
            </x14:dxf>
          </x14:cfRule>
          <x14:cfRule type="expression" priority="12" id="{CA6A39A8-95F3-478F-A02C-69389A9F2D13}">
            <xm:f>'G10'!$U$21="préscolaire"</xm:f>
            <x14:dxf>
              <fill>
                <patternFill>
                  <bgColor theme="6" tint="0.79998168889431442"/>
                </patternFill>
              </fill>
            </x14:dxf>
          </x14:cfRule>
          <xm:sqref>A143:E145</xm:sqref>
        </x14:conditionalFormatting>
        <x14:conditionalFormatting xmlns:xm="http://schemas.microsoft.com/office/excel/2006/main">
          <x14:cfRule type="expression" priority="9" id="{28F2A4E6-9D62-462B-86F9-7FC1FED3306B}">
            <xm:f>'G11'!$U$21="parascolaire"</xm:f>
            <x14:dxf>
              <fill>
                <patternFill>
                  <bgColor rgb="FFFFFFCC"/>
                </patternFill>
              </fill>
            </x14:dxf>
          </x14:cfRule>
          <x14:cfRule type="expression" priority="10" id="{8C197D4D-464F-4368-89A9-14D618358BD7}">
            <xm:f>'G11'!$U$21="préscolaire"</xm:f>
            <x14:dxf>
              <fill>
                <patternFill>
                  <bgColor theme="6" tint="0.79998168889431442"/>
                </patternFill>
              </fill>
            </x14:dxf>
          </x14:cfRule>
          <xm:sqref>A157:E159</xm:sqref>
        </x14:conditionalFormatting>
        <x14:conditionalFormatting xmlns:xm="http://schemas.microsoft.com/office/excel/2006/main">
          <x14:cfRule type="expression" priority="7" id="{23C34B2E-872F-4846-A28A-149F9055D7CB}">
            <xm:f>'G12'!$U$21="parascolaire"</xm:f>
            <x14:dxf>
              <fill>
                <patternFill>
                  <bgColor rgb="FFFFFFCC"/>
                </patternFill>
              </fill>
            </x14:dxf>
          </x14:cfRule>
          <x14:cfRule type="expression" priority="8" id="{C11D3CF0-12CB-4688-B46F-07B687DC1700}">
            <xm:f>'G12'!$U$21="préscolaire"</xm:f>
            <x14:dxf>
              <fill>
                <patternFill>
                  <bgColor theme="6" tint="0.79998168889431442"/>
                </patternFill>
              </fill>
            </x14:dxf>
          </x14:cfRule>
          <xm:sqref>A171:E173</xm:sqref>
        </x14:conditionalFormatting>
        <x14:conditionalFormatting xmlns:xm="http://schemas.microsoft.com/office/excel/2006/main">
          <x14:cfRule type="expression" priority="5" id="{2F78D4D1-78B7-48F1-8F36-EDD0B1E2E29A}">
            <xm:f>'G13'!$U$21="parascolaire"</xm:f>
            <x14:dxf>
              <fill>
                <patternFill>
                  <bgColor rgb="FFFFFFCC"/>
                </patternFill>
              </fill>
            </x14:dxf>
          </x14:cfRule>
          <x14:cfRule type="expression" priority="6" id="{781D271A-241F-42EC-A173-714B3AC6FABC}">
            <xm:f>'G13'!$U$21="préscolaire"</xm:f>
            <x14:dxf>
              <fill>
                <patternFill>
                  <bgColor theme="6" tint="0.79998168889431442"/>
                </patternFill>
              </fill>
            </x14:dxf>
          </x14:cfRule>
          <xm:sqref>A185:E187</xm:sqref>
        </x14:conditionalFormatting>
        <x14:conditionalFormatting xmlns:xm="http://schemas.microsoft.com/office/excel/2006/main">
          <x14:cfRule type="expression" priority="3" id="{707A48A7-52C1-4FD2-A60D-3C561C436A29}">
            <xm:f>'G14'!$U$21="parascolaire"</xm:f>
            <x14:dxf>
              <fill>
                <patternFill>
                  <bgColor rgb="FFFFFFCC"/>
                </patternFill>
              </fill>
            </x14:dxf>
          </x14:cfRule>
          <x14:cfRule type="expression" priority="4" id="{141CEB8F-0259-4ACF-908B-59D63978579D}">
            <xm:f>'G14'!$U$21="préscolaire"</xm:f>
            <x14:dxf>
              <fill>
                <patternFill>
                  <bgColor theme="6" tint="0.79998168889431442"/>
                </patternFill>
              </fill>
            </x14:dxf>
          </x14:cfRule>
          <xm:sqref>A199:E201</xm:sqref>
        </x14:conditionalFormatting>
        <x14:conditionalFormatting xmlns:xm="http://schemas.microsoft.com/office/excel/2006/main">
          <x14:cfRule type="expression" priority="1" id="{FFFDDE03-4D77-4AD0-80B1-88B6BFC59EC8}">
            <xm:f>'G15'!$U$21="parascolaire"</xm:f>
            <x14:dxf>
              <fill>
                <patternFill>
                  <bgColor rgb="FFFFFFCC"/>
                </patternFill>
              </fill>
            </x14:dxf>
          </x14:cfRule>
          <x14:cfRule type="expression" priority="2" id="{536C6F0F-37D0-4625-886F-BFC6B38EDE23}">
            <xm:f>'G15'!$U$21="préscolaire"</xm:f>
            <x14:dxf>
              <fill>
                <patternFill>
                  <bgColor theme="6" tint="0.79998168889431442"/>
                </patternFill>
              </fill>
            </x14:dxf>
          </x14:cfRule>
          <xm:sqref>A213:E215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8C0D6-D513-4260-B160-0054C0BA3EE0}">
  <sheetPr>
    <tabColor theme="7" tint="0.79998168889431442"/>
    <pageSetUpPr fitToPage="1"/>
  </sheetPr>
  <dimension ref="A2:FP80"/>
  <sheetViews>
    <sheetView showGridLines="0" showZeros="0" zoomScaleNormal="100" zoomScaleSheetLayoutView="70" zoomScalePageLayoutView="70" workbookViewId="0">
      <pane xSplit="87" topLeftCell="CJ1" activePane="topRight" state="frozen"/>
      <selection activeCell="CF7" sqref="CF7"/>
      <selection pane="topRight" activeCell="CG11" sqref="CG11"/>
    </sheetView>
  </sheetViews>
  <sheetFormatPr baseColWidth="10" defaultColWidth="11.42578125" defaultRowHeight="12.75" x14ac:dyDescent="0.2"/>
  <cols>
    <col min="1" max="1" width="11.42578125" style="565" hidden="1" customWidth="1"/>
    <col min="2" max="2" width="8.5703125" style="944" hidden="1" customWidth="1"/>
    <col min="3" max="5" width="6.28515625" style="565" hidden="1" customWidth="1"/>
    <col min="6" max="6" width="6.28515625" style="943" hidden="1" customWidth="1"/>
    <col min="7" max="7" width="6.28515625" style="944" hidden="1" customWidth="1"/>
    <col min="8" max="10" width="6.28515625" style="565" hidden="1" customWidth="1"/>
    <col min="11" max="11" width="6.28515625" style="943" hidden="1" customWidth="1"/>
    <col min="12" max="12" width="6.28515625" style="944" hidden="1" customWidth="1"/>
    <col min="13" max="15" width="6.28515625" style="565" hidden="1" customWidth="1"/>
    <col min="16" max="16" width="6.28515625" style="943" hidden="1" customWidth="1"/>
    <col min="17" max="17" width="6.28515625" style="944" hidden="1" customWidth="1"/>
    <col min="18" max="20" width="6.28515625" style="565" hidden="1" customWidth="1"/>
    <col min="21" max="21" width="6.28515625" style="943" hidden="1" customWidth="1"/>
    <col min="22" max="22" width="6.28515625" style="944" hidden="1" customWidth="1"/>
    <col min="23" max="25" width="6.28515625" style="565" hidden="1" customWidth="1"/>
    <col min="26" max="26" width="6.28515625" style="943" hidden="1" customWidth="1"/>
    <col min="27" max="27" width="6.28515625" style="944" hidden="1" customWidth="1"/>
    <col min="28" max="30" width="6.28515625" style="565" hidden="1" customWidth="1"/>
    <col min="31" max="31" width="6.28515625" style="943" hidden="1" customWidth="1"/>
    <col min="32" max="32" width="6.28515625" style="944" hidden="1" customWidth="1"/>
    <col min="33" max="35" width="6.28515625" style="565" hidden="1" customWidth="1"/>
    <col min="36" max="36" width="6.28515625" style="943" hidden="1" customWidth="1"/>
    <col min="37" max="37" width="6.28515625" style="944" hidden="1" customWidth="1"/>
    <col min="38" max="40" width="6.28515625" style="565" hidden="1" customWidth="1"/>
    <col min="41" max="41" width="6.28515625" style="943" hidden="1" customWidth="1"/>
    <col min="42" max="42" width="6.28515625" style="944" hidden="1" customWidth="1"/>
    <col min="43" max="45" width="6.28515625" style="565" hidden="1" customWidth="1"/>
    <col min="46" max="46" width="6.28515625" style="943" hidden="1" customWidth="1"/>
    <col min="47" max="47" width="6.28515625" style="944" hidden="1" customWidth="1"/>
    <col min="48" max="50" width="6.28515625" style="565" hidden="1" customWidth="1"/>
    <col min="51" max="51" width="6.28515625" style="943" hidden="1" customWidth="1"/>
    <col min="52" max="52" width="6.28515625" style="944" hidden="1" customWidth="1"/>
    <col min="53" max="55" width="6.28515625" style="565" hidden="1" customWidth="1"/>
    <col min="56" max="56" width="6.28515625" style="943" hidden="1" customWidth="1"/>
    <col min="57" max="57" width="6.28515625" style="944" hidden="1" customWidth="1"/>
    <col min="58" max="60" width="6.28515625" style="565" hidden="1" customWidth="1"/>
    <col min="61" max="61" width="6.28515625" style="943" hidden="1" customWidth="1"/>
    <col min="62" max="62" width="6.28515625" style="944" hidden="1" customWidth="1"/>
    <col min="63" max="65" width="6.28515625" style="565" hidden="1" customWidth="1"/>
    <col min="66" max="66" width="6.28515625" style="943" hidden="1" customWidth="1"/>
    <col min="67" max="67" width="6.28515625" style="944" hidden="1" customWidth="1"/>
    <col min="68" max="70" width="6.28515625" style="565" hidden="1" customWidth="1"/>
    <col min="71" max="71" width="6.28515625" style="943" hidden="1" customWidth="1"/>
    <col min="72" max="72" width="6.28515625" style="944" hidden="1" customWidth="1"/>
    <col min="73" max="75" width="6.28515625" style="565" hidden="1" customWidth="1"/>
    <col min="76" max="76" width="6.28515625" style="943" hidden="1" customWidth="1"/>
    <col min="77" max="82" width="6.28515625" style="565" hidden="1" customWidth="1"/>
    <col min="83" max="83" width="3.7109375" style="565" customWidth="1"/>
    <col min="84" max="84" width="8.7109375" style="562" customWidth="1"/>
    <col min="85" max="85" width="27" style="565" customWidth="1"/>
    <col min="86" max="86" width="15.28515625" style="565" customWidth="1"/>
    <col min="87" max="87" width="17.7109375" style="565" customWidth="1"/>
    <col min="88" max="88" width="4.42578125" style="565" customWidth="1"/>
    <col min="89" max="93" width="4.5703125" style="565" customWidth="1"/>
    <col min="94" max="94" width="4.28515625" style="565" customWidth="1"/>
    <col min="95" max="106" width="4.5703125" style="565" customWidth="1"/>
    <col min="107" max="107" width="4.5703125" style="563" customWidth="1"/>
    <col min="108" max="126" width="4.5703125" style="565" customWidth="1"/>
    <col min="127" max="143" width="4.85546875" style="565" customWidth="1"/>
    <col min="144" max="154" width="4.28515625" style="565" customWidth="1"/>
    <col min="155" max="155" width="4" style="565" customWidth="1"/>
    <col min="156" max="162" width="4.28515625" style="565" customWidth="1"/>
    <col min="163" max="16384" width="11.42578125" style="565"/>
  </cols>
  <sheetData>
    <row r="2" spans="1:172" ht="15" customHeight="1" x14ac:dyDescent="0.25">
      <c r="B2" s="934"/>
      <c r="C2" s="263"/>
      <c r="D2" s="263"/>
      <c r="E2" s="263"/>
      <c r="F2" s="935"/>
      <c r="G2" s="934"/>
      <c r="H2" s="263"/>
      <c r="I2" s="263"/>
      <c r="J2" s="263"/>
      <c r="K2" s="935"/>
      <c r="L2" s="934"/>
      <c r="M2" s="263"/>
      <c r="N2" s="263"/>
      <c r="O2" s="263"/>
      <c r="P2" s="935"/>
      <c r="Q2" s="934"/>
      <c r="R2" s="263"/>
      <c r="S2" s="263"/>
      <c r="T2" s="263"/>
      <c r="U2" s="935"/>
      <c r="V2" s="934"/>
      <c r="W2" s="263"/>
      <c r="X2" s="263"/>
      <c r="Y2" s="263"/>
      <c r="Z2" s="935"/>
      <c r="AA2" s="934"/>
      <c r="AB2" s="263"/>
      <c r="AC2" s="263"/>
      <c r="AD2" s="263"/>
      <c r="AE2" s="935"/>
      <c r="AF2" s="934"/>
      <c r="AG2" s="263"/>
      <c r="AH2" s="263"/>
      <c r="AI2" s="263"/>
      <c r="AJ2" s="935"/>
      <c r="AK2" s="934"/>
      <c r="AL2" s="263"/>
      <c r="AM2" s="263"/>
      <c r="AN2" s="263"/>
      <c r="AO2" s="935"/>
      <c r="AP2" s="934"/>
      <c r="AQ2" s="263"/>
      <c r="AR2" s="263"/>
      <c r="AS2" s="263"/>
      <c r="AT2" s="935"/>
      <c r="AU2" s="934"/>
      <c r="AV2" s="263"/>
      <c r="AW2" s="263"/>
      <c r="AX2" s="263"/>
      <c r="AY2" s="935"/>
      <c r="AZ2" s="934"/>
      <c r="BA2" s="263"/>
      <c r="BB2" s="263"/>
      <c r="BC2" s="263"/>
      <c r="BD2" s="935"/>
      <c r="BE2" s="934"/>
      <c r="BF2" s="263"/>
      <c r="BG2" s="263"/>
      <c r="BH2" s="263"/>
      <c r="BI2" s="935"/>
      <c r="BJ2" s="934"/>
      <c r="BK2" s="263"/>
      <c r="BL2" s="263"/>
      <c r="BM2" s="263"/>
      <c r="BN2" s="935"/>
      <c r="BO2" s="934"/>
      <c r="BP2" s="263"/>
      <c r="BQ2" s="263"/>
      <c r="BR2" s="263"/>
      <c r="BS2" s="935"/>
      <c r="BT2" s="934"/>
      <c r="BU2" s="263"/>
      <c r="BV2" s="263"/>
      <c r="BW2" s="263"/>
      <c r="BX2" s="935"/>
      <c r="BY2" s="263"/>
      <c r="BZ2" s="263"/>
      <c r="CA2" s="263"/>
      <c r="CB2" s="263"/>
      <c r="CC2" s="263"/>
      <c r="CD2" s="263"/>
      <c r="CF2" s="413"/>
      <c r="CG2" s="1307"/>
      <c r="CH2" s="1307"/>
      <c r="CI2" s="414"/>
      <c r="CJ2" s="737"/>
      <c r="CK2" s="421"/>
      <c r="CL2" s="421"/>
      <c r="CM2" s="421"/>
      <c r="CN2" s="421"/>
      <c r="CO2" s="421"/>
      <c r="CP2" s="421"/>
      <c r="CQ2" s="421"/>
      <c r="CR2" s="421"/>
      <c r="CS2" s="421"/>
      <c r="CT2" s="421"/>
      <c r="CU2" s="421"/>
      <c r="CV2" s="421"/>
      <c r="CW2" s="421"/>
      <c r="CX2" s="421"/>
      <c r="CY2" s="421"/>
      <c r="CZ2" s="421"/>
      <c r="DA2" s="421"/>
      <c r="DB2" s="1"/>
      <c r="DC2" s="1478"/>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row>
    <row r="3" spans="1:172" ht="15" customHeight="1" x14ac:dyDescent="0.25">
      <c r="B3" s="934"/>
      <c r="C3" s="263"/>
      <c r="D3" s="263"/>
      <c r="E3" s="263"/>
      <c r="F3" s="935"/>
      <c r="G3" s="934"/>
      <c r="H3" s="263"/>
      <c r="I3" s="263"/>
      <c r="J3" s="263"/>
      <c r="K3" s="935"/>
      <c r="L3" s="934"/>
      <c r="M3" s="263"/>
      <c r="N3" s="263"/>
      <c r="O3" s="263"/>
      <c r="P3" s="935"/>
      <c r="Q3" s="934"/>
      <c r="R3" s="263"/>
      <c r="S3" s="263"/>
      <c r="T3" s="263"/>
      <c r="U3" s="935"/>
      <c r="V3" s="934"/>
      <c r="W3" s="263"/>
      <c r="X3" s="263"/>
      <c r="Y3" s="263"/>
      <c r="Z3" s="935"/>
      <c r="AA3" s="934"/>
      <c r="AB3" s="263"/>
      <c r="AC3" s="263"/>
      <c r="AD3" s="263"/>
      <c r="AE3" s="935"/>
      <c r="AF3" s="934"/>
      <c r="AG3" s="263"/>
      <c r="AH3" s="263"/>
      <c r="AI3" s="263"/>
      <c r="AJ3" s="935"/>
      <c r="AK3" s="934"/>
      <c r="AL3" s="263"/>
      <c r="AM3" s="263"/>
      <c r="AN3" s="263"/>
      <c r="AO3" s="935"/>
      <c r="AP3" s="934"/>
      <c r="AQ3" s="263"/>
      <c r="AR3" s="263"/>
      <c r="AS3" s="263"/>
      <c r="AT3" s="935"/>
      <c r="AU3" s="934"/>
      <c r="AV3" s="263"/>
      <c r="AW3" s="263"/>
      <c r="AX3" s="263"/>
      <c r="AY3" s="935"/>
      <c r="AZ3" s="934"/>
      <c r="BA3" s="263"/>
      <c r="BB3" s="263"/>
      <c r="BC3" s="263"/>
      <c r="BD3" s="935"/>
      <c r="BE3" s="934"/>
      <c r="BF3" s="263"/>
      <c r="BG3" s="263"/>
      <c r="BH3" s="263"/>
      <c r="BI3" s="935"/>
      <c r="BJ3" s="934"/>
      <c r="BK3" s="263"/>
      <c r="BL3" s="263"/>
      <c r="BM3" s="263"/>
      <c r="BN3" s="935"/>
      <c r="BO3" s="934"/>
      <c r="BP3" s="263"/>
      <c r="BQ3" s="263"/>
      <c r="BR3" s="263"/>
      <c r="BS3" s="935"/>
      <c r="BT3" s="934"/>
      <c r="BU3" s="263"/>
      <c r="BV3" s="263"/>
      <c r="BW3" s="263"/>
      <c r="BX3" s="935"/>
      <c r="BY3" s="263"/>
      <c r="BZ3" s="263"/>
      <c r="CA3" s="263"/>
      <c r="CB3" s="263"/>
      <c r="CC3" s="263"/>
      <c r="CD3" s="263"/>
      <c r="CF3" s="413"/>
      <c r="CG3" s="1310" t="s">
        <v>161</v>
      </c>
      <c r="CH3" s="1310"/>
      <c r="CI3" s="737"/>
      <c r="CJ3" s="737"/>
      <c r="CK3" s="421"/>
      <c r="CL3" s="421"/>
      <c r="CM3" s="421"/>
      <c r="CN3" s="421"/>
      <c r="CO3" s="421"/>
      <c r="CP3" s="421"/>
      <c r="CQ3" s="421"/>
      <c r="CR3" s="421"/>
      <c r="CS3" s="421"/>
      <c r="CT3" s="421"/>
      <c r="CU3" s="421"/>
      <c r="CV3" s="421"/>
      <c r="CW3" s="1312"/>
      <c r="CX3" s="1312"/>
      <c r="CY3" s="1312"/>
      <c r="CZ3" s="1312"/>
      <c r="DA3" s="1312"/>
      <c r="DB3" s="936"/>
      <c r="DC3" s="1479"/>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row>
    <row r="4" spans="1:172" ht="15" customHeight="1" x14ac:dyDescent="0.25">
      <c r="B4" s="934"/>
      <c r="C4" s="263"/>
      <c r="D4" s="263"/>
      <c r="E4" s="263"/>
      <c r="F4" s="935"/>
      <c r="G4" s="934"/>
      <c r="H4" s="263"/>
      <c r="I4" s="263"/>
      <c r="J4" s="263"/>
      <c r="K4" s="935"/>
      <c r="L4" s="934"/>
      <c r="M4" s="263"/>
      <c r="N4" s="263"/>
      <c r="O4" s="263"/>
      <c r="P4" s="935"/>
      <c r="Q4" s="934"/>
      <c r="R4" s="263"/>
      <c r="S4" s="263"/>
      <c r="T4" s="263"/>
      <c r="U4" s="935"/>
      <c r="V4" s="934"/>
      <c r="W4" s="263"/>
      <c r="X4" s="263"/>
      <c r="Y4" s="263"/>
      <c r="Z4" s="935"/>
      <c r="AA4" s="934"/>
      <c r="AB4" s="263"/>
      <c r="AC4" s="263"/>
      <c r="AD4" s="263"/>
      <c r="AE4" s="935"/>
      <c r="AF4" s="934"/>
      <c r="AG4" s="263"/>
      <c r="AH4" s="263"/>
      <c r="AI4" s="263"/>
      <c r="AJ4" s="935"/>
      <c r="AK4" s="934"/>
      <c r="AL4" s="263"/>
      <c r="AM4" s="263"/>
      <c r="AN4" s="263"/>
      <c r="AO4" s="935"/>
      <c r="AP4" s="934"/>
      <c r="AQ4" s="263"/>
      <c r="AR4" s="263"/>
      <c r="AS4" s="263"/>
      <c r="AT4" s="935"/>
      <c r="AU4" s="934"/>
      <c r="AV4" s="263"/>
      <c r="AW4" s="263"/>
      <c r="AX4" s="263"/>
      <c r="AY4" s="935"/>
      <c r="AZ4" s="934"/>
      <c r="BA4" s="263"/>
      <c r="BB4" s="263"/>
      <c r="BC4" s="263"/>
      <c r="BD4" s="935"/>
      <c r="BE4" s="934"/>
      <c r="BF4" s="263"/>
      <c r="BG4" s="263"/>
      <c r="BH4" s="263"/>
      <c r="BI4" s="935"/>
      <c r="BJ4" s="934"/>
      <c r="BK4" s="263"/>
      <c r="BL4" s="263"/>
      <c r="BM4" s="263"/>
      <c r="BN4" s="935"/>
      <c r="BO4" s="934"/>
      <c r="BP4" s="263"/>
      <c r="BQ4" s="263"/>
      <c r="BR4" s="263"/>
      <c r="BS4" s="935"/>
      <c r="BT4" s="934"/>
      <c r="BU4" s="263"/>
      <c r="BV4" s="263"/>
      <c r="BW4" s="263"/>
      <c r="BX4" s="935"/>
      <c r="BY4" s="263"/>
      <c r="BZ4" s="263"/>
      <c r="CA4" s="263"/>
      <c r="CB4" s="263"/>
      <c r="CC4" s="263"/>
      <c r="CD4" s="263"/>
      <c r="CF4" s="413"/>
      <c r="CG4" s="1310" t="s">
        <v>132</v>
      </c>
      <c r="CH4" s="1310"/>
      <c r="CI4" s="737"/>
      <c r="CJ4" s="737"/>
      <c r="CK4" s="421"/>
      <c r="CL4" s="421"/>
      <c r="CM4" s="421"/>
      <c r="CN4" s="421"/>
      <c r="CO4" s="421"/>
      <c r="CP4" s="421"/>
      <c r="CQ4" s="421"/>
      <c r="CR4" s="421"/>
      <c r="CS4" s="421"/>
      <c r="CT4" s="421"/>
      <c r="CU4" s="421"/>
      <c r="CV4" s="421"/>
      <c r="CW4" s="1312"/>
      <c r="CX4" s="1312"/>
      <c r="CY4" s="1312"/>
      <c r="CZ4" s="1312"/>
      <c r="DA4" s="1312"/>
      <c r="DB4" s="1"/>
      <c r="DC4" s="1479"/>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row>
    <row r="5" spans="1:172" ht="15" customHeight="1" x14ac:dyDescent="0.25">
      <c r="B5" s="934"/>
      <c r="C5" s="263"/>
      <c r="D5" s="263"/>
      <c r="E5" s="263"/>
      <c r="F5" s="935"/>
      <c r="G5" s="934"/>
      <c r="H5" s="263"/>
      <c r="I5" s="263"/>
      <c r="J5" s="263"/>
      <c r="K5" s="935"/>
      <c r="L5" s="934"/>
      <c r="M5" s="263"/>
      <c r="N5" s="263"/>
      <c r="O5" s="263"/>
      <c r="P5" s="935"/>
      <c r="Q5" s="934"/>
      <c r="R5" s="263"/>
      <c r="S5" s="263"/>
      <c r="T5" s="263"/>
      <c r="U5" s="935"/>
      <c r="V5" s="934"/>
      <c r="W5" s="263"/>
      <c r="X5" s="263"/>
      <c r="Y5" s="263"/>
      <c r="Z5" s="935"/>
      <c r="AA5" s="934"/>
      <c r="AB5" s="263"/>
      <c r="AC5" s="263"/>
      <c r="AD5" s="263"/>
      <c r="AE5" s="935"/>
      <c r="AF5" s="934"/>
      <c r="AG5" s="263"/>
      <c r="AH5" s="263"/>
      <c r="AI5" s="263"/>
      <c r="AJ5" s="935"/>
      <c r="AK5" s="934"/>
      <c r="AL5" s="263"/>
      <c r="AM5" s="263"/>
      <c r="AN5" s="263"/>
      <c r="AO5" s="935"/>
      <c r="AP5" s="934"/>
      <c r="AQ5" s="263"/>
      <c r="AR5" s="263"/>
      <c r="AS5" s="263"/>
      <c r="AT5" s="935"/>
      <c r="AU5" s="934"/>
      <c r="AV5" s="263"/>
      <c r="AW5" s="263"/>
      <c r="AX5" s="263"/>
      <c r="AY5" s="935"/>
      <c r="AZ5" s="934"/>
      <c r="BA5" s="263"/>
      <c r="BB5" s="263"/>
      <c r="BC5" s="263"/>
      <c r="BD5" s="935"/>
      <c r="BE5" s="934"/>
      <c r="BF5" s="263"/>
      <c r="BG5" s="263"/>
      <c r="BH5" s="263"/>
      <c r="BI5" s="935"/>
      <c r="BJ5" s="934"/>
      <c r="BK5" s="263"/>
      <c r="BL5" s="263"/>
      <c r="BM5" s="263"/>
      <c r="BN5" s="935"/>
      <c r="BO5" s="934"/>
      <c r="BP5" s="263"/>
      <c r="BQ5" s="263"/>
      <c r="BR5" s="263"/>
      <c r="BS5" s="935"/>
      <c r="BT5" s="934"/>
      <c r="BU5" s="263"/>
      <c r="BV5" s="263"/>
      <c r="BW5" s="263"/>
      <c r="BX5" s="935"/>
      <c r="BY5" s="263"/>
      <c r="BZ5" s="263"/>
      <c r="CA5" s="263"/>
      <c r="CB5" s="263"/>
      <c r="CC5" s="263"/>
      <c r="CD5" s="263"/>
      <c r="CF5" s="413"/>
      <c r="CG5" s="1310"/>
      <c r="CH5" s="1310"/>
      <c r="CI5" s="414"/>
      <c r="CJ5" s="737"/>
      <c r="CK5" s="421"/>
      <c r="CL5" s="421"/>
      <c r="CM5" s="421"/>
      <c r="CN5" s="421"/>
      <c r="CO5" s="421"/>
      <c r="CP5" s="421"/>
      <c r="CQ5" s="421"/>
      <c r="CR5" s="421"/>
      <c r="CS5" s="421"/>
      <c r="CT5" s="421"/>
      <c r="CU5" s="421"/>
      <c r="CV5" s="421"/>
      <c r="CW5" s="421"/>
      <c r="CX5" s="421"/>
      <c r="CY5" s="421"/>
      <c r="CZ5" s="421"/>
      <c r="DA5" s="421"/>
      <c r="DB5" s="1"/>
      <c r="DC5" s="1479"/>
      <c r="DF5" s="1"/>
      <c r="DG5" s="1"/>
      <c r="DH5" s="1"/>
      <c r="DI5" s="1"/>
      <c r="DJ5" s="1"/>
      <c r="DK5" s="1"/>
      <c r="DL5" s="1"/>
      <c r="DM5" s="1"/>
      <c r="DN5" s="1"/>
      <c r="DO5" s="1"/>
      <c r="DP5" s="1"/>
      <c r="DQ5" s="1"/>
      <c r="DR5" s="1"/>
      <c r="DS5" s="1"/>
      <c r="DT5" s="1"/>
      <c r="DU5" s="1"/>
      <c r="DV5" s="1"/>
      <c r="DW5" s="1"/>
      <c r="DX5" s="1"/>
      <c r="DY5" s="1"/>
      <c r="DZ5" s="1"/>
      <c r="EA5" s="1"/>
      <c r="EB5" s="733"/>
      <c r="EC5" s="1"/>
      <c r="ED5" s="1"/>
      <c r="EE5" s="1"/>
      <c r="EF5" s="1"/>
      <c r="EG5" s="1"/>
      <c r="EH5" s="1"/>
      <c r="EI5" s="1"/>
      <c r="EJ5" s="1"/>
      <c r="EK5" s="1"/>
      <c r="EL5" s="1"/>
      <c r="EM5" s="1"/>
      <c r="EN5" s="1"/>
      <c r="EO5" s="1"/>
      <c r="EP5" s="1"/>
      <c r="EQ5" s="1"/>
      <c r="ER5" s="1"/>
    </row>
    <row r="6" spans="1:172" ht="15" customHeight="1" x14ac:dyDescent="0.25">
      <c r="B6" s="934"/>
      <c r="C6" s="263"/>
      <c r="D6" s="263"/>
      <c r="E6" s="263"/>
      <c r="F6" s="935"/>
      <c r="G6" s="934"/>
      <c r="H6" s="263"/>
      <c r="I6" s="263"/>
      <c r="J6" s="263"/>
      <c r="K6" s="935"/>
      <c r="L6" s="934"/>
      <c r="M6" s="263"/>
      <c r="N6" s="263"/>
      <c r="O6" s="263"/>
      <c r="P6" s="935"/>
      <c r="Q6" s="934"/>
      <c r="R6" s="263"/>
      <c r="S6" s="263"/>
      <c r="T6" s="263"/>
      <c r="U6" s="935"/>
      <c r="V6" s="934"/>
      <c r="W6" s="263"/>
      <c r="X6" s="263"/>
      <c r="Y6" s="263"/>
      <c r="Z6" s="935"/>
      <c r="AA6" s="934"/>
      <c r="AB6" s="263"/>
      <c r="AC6" s="263"/>
      <c r="AD6" s="263"/>
      <c r="AE6" s="935"/>
      <c r="AF6" s="934"/>
      <c r="AG6" s="263"/>
      <c r="AH6" s="263"/>
      <c r="AI6" s="263"/>
      <c r="AJ6" s="935"/>
      <c r="AK6" s="934"/>
      <c r="AL6" s="263"/>
      <c r="AM6" s="263"/>
      <c r="AN6" s="263"/>
      <c r="AO6" s="935"/>
      <c r="AP6" s="934"/>
      <c r="AQ6" s="263"/>
      <c r="AR6" s="263"/>
      <c r="AS6" s="263"/>
      <c r="AT6" s="935"/>
      <c r="AU6" s="934"/>
      <c r="AV6" s="263"/>
      <c r="AW6" s="263"/>
      <c r="AX6" s="263"/>
      <c r="AY6" s="935"/>
      <c r="AZ6" s="934"/>
      <c r="BA6" s="263"/>
      <c r="BB6" s="263"/>
      <c r="BC6" s="263"/>
      <c r="BD6" s="935"/>
      <c r="BE6" s="934"/>
      <c r="BF6" s="263"/>
      <c r="BG6" s="263"/>
      <c r="BH6" s="263"/>
      <c r="BI6" s="935"/>
      <c r="BJ6" s="934"/>
      <c r="BK6" s="263"/>
      <c r="BL6" s="263"/>
      <c r="BM6" s="263"/>
      <c r="BN6" s="935"/>
      <c r="BO6" s="934"/>
      <c r="BP6" s="263"/>
      <c r="BQ6" s="263"/>
      <c r="BR6" s="263"/>
      <c r="BS6" s="935"/>
      <c r="BT6" s="934"/>
      <c r="BU6" s="263"/>
      <c r="BV6" s="263"/>
      <c r="BW6" s="263"/>
      <c r="BX6" s="935"/>
      <c r="BY6" s="263"/>
      <c r="BZ6" s="263"/>
      <c r="CA6" s="263"/>
      <c r="CB6" s="263"/>
      <c r="CC6" s="263"/>
      <c r="CD6" s="263"/>
      <c r="CF6" s="413"/>
      <c r="CG6" s="1311" t="s">
        <v>133</v>
      </c>
      <c r="CH6" s="1311"/>
      <c r="CI6" s="414"/>
      <c r="CJ6" s="937"/>
      <c r="CK6" s="938"/>
      <c r="CL6" s="938"/>
      <c r="CM6" s="938"/>
      <c r="CN6" s="938"/>
      <c r="CO6" s="938"/>
      <c r="CP6" s="938"/>
      <c r="CQ6" s="938"/>
      <c r="CR6" s="938"/>
      <c r="CS6" s="938"/>
      <c r="CT6" s="938"/>
      <c r="CU6" s="938"/>
      <c r="CV6" s="938"/>
      <c r="CW6" s="938"/>
      <c r="CX6" s="938"/>
      <c r="CY6" s="938"/>
      <c r="CZ6" s="938"/>
      <c r="DA6" s="938"/>
      <c r="DB6" s="939"/>
      <c r="DC6" s="1479"/>
      <c r="DF6" s="939"/>
      <c r="DG6" s="939"/>
      <c r="DH6" s="939"/>
      <c r="DI6" s="939"/>
      <c r="DJ6" s="939"/>
      <c r="DK6" s="939"/>
      <c r="DL6" s="939"/>
      <c r="DM6" s="939"/>
      <c r="DN6" s="939"/>
      <c r="DO6" s="939"/>
      <c r="DP6" s="939"/>
      <c r="DQ6" s="939"/>
      <c r="DR6" s="939"/>
      <c r="DS6" s="939"/>
      <c r="DT6" s="1"/>
      <c r="DU6" s="1"/>
      <c r="DV6" s="1"/>
      <c r="DW6" s="1"/>
      <c r="DX6" s="1"/>
      <c r="DY6" s="1"/>
      <c r="DZ6" s="939"/>
      <c r="EA6" s="939"/>
      <c r="EB6" s="939"/>
      <c r="EC6" s="939"/>
      <c r="ED6" s="939"/>
      <c r="EE6" s="939"/>
      <c r="EF6" s="939"/>
      <c r="EG6" s="939"/>
      <c r="EH6" s="939"/>
      <c r="EI6" s="939"/>
      <c r="EJ6" s="939"/>
      <c r="EK6" s="939"/>
      <c r="EL6" s="939"/>
      <c r="EM6" s="939"/>
      <c r="EN6" s="939"/>
      <c r="EO6" s="939"/>
      <c r="EP6" s="939"/>
      <c r="EQ6" s="939"/>
      <c r="ER6" s="939"/>
    </row>
    <row r="7" spans="1:172" ht="15" customHeight="1" x14ac:dyDescent="0.25">
      <c r="B7" s="934"/>
      <c r="C7" s="263"/>
      <c r="D7" s="263"/>
      <c r="E7" s="263"/>
      <c r="F7" s="935"/>
      <c r="G7" s="934"/>
      <c r="H7" s="263"/>
      <c r="I7" s="263"/>
      <c r="J7" s="263"/>
      <c r="K7" s="935"/>
      <c r="L7" s="934"/>
      <c r="M7" s="263"/>
      <c r="N7" s="263"/>
      <c r="O7" s="263"/>
      <c r="P7" s="935"/>
      <c r="Q7" s="934"/>
      <c r="R7" s="263"/>
      <c r="S7" s="263"/>
      <c r="T7" s="263"/>
      <c r="U7" s="935"/>
      <c r="V7" s="934"/>
      <c r="W7" s="263"/>
      <c r="X7" s="263"/>
      <c r="Y7" s="263"/>
      <c r="Z7" s="935"/>
      <c r="AA7" s="934"/>
      <c r="AB7" s="263"/>
      <c r="AC7" s="263"/>
      <c r="AD7" s="263"/>
      <c r="AE7" s="935"/>
      <c r="AF7" s="934"/>
      <c r="AG7" s="263"/>
      <c r="AH7" s="263"/>
      <c r="AI7" s="263"/>
      <c r="AJ7" s="935"/>
      <c r="AK7" s="934"/>
      <c r="AL7" s="263"/>
      <c r="AM7" s="263"/>
      <c r="AN7" s="263"/>
      <c r="AO7" s="935"/>
      <c r="AP7" s="934"/>
      <c r="AQ7" s="263"/>
      <c r="AR7" s="263"/>
      <c r="AS7" s="263"/>
      <c r="AT7" s="935"/>
      <c r="AU7" s="934"/>
      <c r="AV7" s="263"/>
      <c r="AW7" s="263"/>
      <c r="AX7" s="263"/>
      <c r="AY7" s="935"/>
      <c r="AZ7" s="934"/>
      <c r="BA7" s="263"/>
      <c r="BB7" s="263"/>
      <c r="BC7" s="263"/>
      <c r="BD7" s="935"/>
      <c r="BE7" s="934"/>
      <c r="BF7" s="263"/>
      <c r="BG7" s="263"/>
      <c r="BH7" s="263"/>
      <c r="BI7" s="935"/>
      <c r="BJ7" s="934"/>
      <c r="BK7" s="263"/>
      <c r="BL7" s="263"/>
      <c r="BM7" s="263"/>
      <c r="BN7" s="935"/>
      <c r="BO7" s="934"/>
      <c r="BP7" s="263"/>
      <c r="BQ7" s="263"/>
      <c r="BR7" s="263"/>
      <c r="BS7" s="935"/>
      <c r="BT7" s="934"/>
      <c r="BU7" s="263"/>
      <c r="BV7" s="263"/>
      <c r="BW7" s="263"/>
      <c r="BX7" s="935"/>
      <c r="BY7" s="263"/>
      <c r="BZ7" s="263"/>
      <c r="CA7" s="263"/>
      <c r="CB7" s="263"/>
      <c r="CC7" s="263"/>
      <c r="CD7" s="263"/>
      <c r="CF7" s="413"/>
      <c r="CG7" s="636" t="s">
        <v>134</v>
      </c>
      <c r="CH7" s="931"/>
      <c r="CI7" s="421"/>
      <c r="CJ7" s="422"/>
      <c r="CK7" s="422"/>
      <c r="CL7" s="422"/>
      <c r="CM7" s="422"/>
      <c r="CN7" s="422"/>
      <c r="CO7" s="422"/>
      <c r="CP7" s="422"/>
      <c r="CQ7" s="422"/>
      <c r="CR7" s="422"/>
      <c r="CS7" s="422"/>
      <c r="CT7" s="422"/>
      <c r="CU7" s="422"/>
      <c r="CV7" s="422"/>
      <c r="CW7" s="422"/>
      <c r="CX7" s="422"/>
      <c r="CY7" s="422"/>
      <c r="CZ7" s="422"/>
      <c r="DA7" s="422"/>
      <c r="DB7" s="719"/>
      <c r="DC7" s="1479"/>
      <c r="DF7" s="719"/>
      <c r="DG7" s="719"/>
      <c r="DH7" s="719"/>
      <c r="DI7" s="719"/>
      <c r="DJ7" s="719"/>
      <c r="DK7" s="719"/>
      <c r="DL7" s="719"/>
      <c r="DM7" s="719"/>
      <c r="DN7" s="719"/>
      <c r="DO7" s="719"/>
      <c r="DP7" s="719"/>
      <c r="DQ7" s="719"/>
      <c r="DR7" s="719"/>
      <c r="DS7" s="719"/>
      <c r="DT7" s="1"/>
      <c r="DU7" s="1"/>
      <c r="DV7" s="1"/>
      <c r="DW7" s="1"/>
      <c r="DX7" s="1"/>
      <c r="DY7" s="1"/>
      <c r="DZ7" s="719"/>
      <c r="EA7" s="719"/>
      <c r="EB7" s="719"/>
      <c r="EC7" s="719"/>
      <c r="ED7" s="719"/>
      <c r="EE7" s="719"/>
      <c r="EF7" s="719"/>
      <c r="EG7" s="719"/>
      <c r="EH7" s="719"/>
      <c r="EI7" s="719"/>
      <c r="EJ7" s="719"/>
      <c r="EK7" s="719"/>
      <c r="EL7" s="719"/>
      <c r="EM7" s="719"/>
      <c r="EN7" s="719"/>
      <c r="EO7" s="719"/>
      <c r="EP7" s="719"/>
      <c r="EQ7" s="719"/>
      <c r="ER7" s="719"/>
      <c r="EY7" s="940"/>
    </row>
    <row r="8" spans="1:172" ht="15" customHeight="1" thickBot="1" x14ac:dyDescent="0.3">
      <c r="B8" s="934"/>
      <c r="C8" s="263"/>
      <c r="D8" s="263"/>
      <c r="E8" s="263"/>
      <c r="F8" s="935"/>
      <c r="G8" s="934"/>
      <c r="H8" s="263"/>
      <c r="I8" s="263"/>
      <c r="J8" s="263"/>
      <c r="K8" s="935"/>
      <c r="L8" s="934"/>
      <c r="M8" s="263"/>
      <c r="N8" s="263"/>
      <c r="O8" s="263"/>
      <c r="P8" s="935"/>
      <c r="Q8" s="934"/>
      <c r="R8" s="263"/>
      <c r="S8" s="263"/>
      <c r="T8" s="263"/>
      <c r="U8" s="935"/>
      <c r="V8" s="934"/>
      <c r="W8" s="263"/>
      <c r="X8" s="263"/>
      <c r="Y8" s="263"/>
      <c r="Z8" s="935"/>
      <c r="AA8" s="934"/>
      <c r="AB8" s="263"/>
      <c r="AC8" s="263"/>
      <c r="AD8" s="263"/>
      <c r="AE8" s="935"/>
      <c r="AF8" s="934"/>
      <c r="AG8" s="263"/>
      <c r="AH8" s="263"/>
      <c r="AI8" s="263"/>
      <c r="AJ8" s="935"/>
      <c r="AK8" s="934"/>
      <c r="AL8" s="263"/>
      <c r="AM8" s="263"/>
      <c r="AN8" s="263"/>
      <c r="AO8" s="935"/>
      <c r="AP8" s="934"/>
      <c r="AQ8" s="263"/>
      <c r="AR8" s="263"/>
      <c r="AS8" s="263"/>
      <c r="AT8" s="935"/>
      <c r="AU8" s="934"/>
      <c r="AV8" s="263"/>
      <c r="AW8" s="263"/>
      <c r="AX8" s="263"/>
      <c r="AY8" s="935"/>
      <c r="AZ8" s="934"/>
      <c r="BA8" s="263"/>
      <c r="BB8" s="263"/>
      <c r="BC8" s="263"/>
      <c r="BD8" s="935"/>
      <c r="BE8" s="934"/>
      <c r="BF8" s="263"/>
      <c r="BG8" s="263"/>
      <c r="BH8" s="263"/>
      <c r="BI8" s="935"/>
      <c r="BJ8" s="934"/>
      <c r="BK8" s="263"/>
      <c r="BL8" s="263"/>
      <c r="BM8" s="263"/>
      <c r="BN8" s="935"/>
      <c r="BO8" s="934"/>
      <c r="BP8" s="263"/>
      <c r="BQ8" s="263"/>
      <c r="BR8" s="263"/>
      <c r="BS8" s="935"/>
      <c r="BT8" s="934"/>
      <c r="BU8" s="263"/>
      <c r="BV8" s="263"/>
      <c r="BW8" s="263"/>
      <c r="BX8" s="935"/>
      <c r="BY8" s="263"/>
      <c r="BZ8" s="263"/>
      <c r="CA8" s="263"/>
      <c r="CB8" s="263"/>
      <c r="CC8" s="263"/>
      <c r="CD8" s="263"/>
      <c r="CF8" s="423"/>
      <c r="CG8" s="424"/>
      <c r="CH8" s="443"/>
      <c r="CI8" s="443"/>
      <c r="CJ8" s="426"/>
      <c r="CK8" s="422"/>
      <c r="CL8" s="422"/>
      <c r="CM8" s="422"/>
      <c r="CN8" s="422"/>
      <c r="CO8" s="422"/>
      <c r="CP8" s="422"/>
      <c r="CQ8" s="422"/>
      <c r="CR8" s="422"/>
      <c r="CS8" s="422"/>
      <c r="CT8" s="422"/>
      <c r="CU8" s="422"/>
      <c r="CV8" s="422"/>
      <c r="CW8" s="422"/>
      <c r="CX8" s="422"/>
      <c r="CY8" s="422"/>
      <c r="CZ8" s="422"/>
      <c r="DA8" s="422"/>
      <c r="DB8" s="719"/>
      <c r="DC8" s="1479"/>
      <c r="DF8" s="719"/>
      <c r="DG8" s="719"/>
      <c r="DH8" s="719"/>
      <c r="DJ8" s="719"/>
      <c r="DK8" s="719"/>
      <c r="DL8" s="719"/>
      <c r="DM8" s="719"/>
      <c r="DN8" s="719"/>
      <c r="DO8" s="719"/>
      <c r="DP8" s="719"/>
      <c r="DQ8" s="719"/>
      <c r="DR8" s="719"/>
      <c r="DS8" s="719"/>
      <c r="DT8" s="719"/>
      <c r="DU8" s="719"/>
      <c r="DV8" s="719"/>
      <c r="DW8" s="719"/>
      <c r="DX8" s="719"/>
      <c r="DY8" s="719"/>
      <c r="DZ8" s="719"/>
      <c r="EA8" s="719"/>
      <c r="EB8" s="719"/>
      <c r="EC8" s="719"/>
      <c r="ED8" s="719"/>
      <c r="EE8" s="719"/>
      <c r="EF8" s="719"/>
      <c r="EG8" s="719"/>
      <c r="EH8" s="719"/>
      <c r="EI8" s="719"/>
      <c r="EJ8" s="719"/>
      <c r="EK8" s="719"/>
      <c r="EL8" s="719"/>
      <c r="EM8" s="719"/>
      <c r="EN8" s="719"/>
      <c r="EO8" s="719"/>
      <c r="EP8" s="719"/>
      <c r="EQ8" s="719"/>
      <c r="ER8" s="719"/>
    </row>
    <row r="9" spans="1:172" ht="15" customHeight="1" x14ac:dyDescent="0.25">
      <c r="B9" s="934"/>
      <c r="C9" s="263"/>
      <c r="D9" s="263"/>
      <c r="E9" s="263"/>
      <c r="F9" s="935"/>
      <c r="G9" s="934"/>
      <c r="H9" s="263"/>
      <c r="I9" s="263"/>
      <c r="J9" s="263"/>
      <c r="K9" s="935"/>
      <c r="L9" s="934"/>
      <c r="M9" s="263"/>
      <c r="N9" s="263"/>
      <c r="O9" s="263"/>
      <c r="P9" s="935"/>
      <c r="Q9" s="934"/>
      <c r="R9" s="263"/>
      <c r="S9" s="263"/>
      <c r="T9" s="263"/>
      <c r="U9" s="935"/>
      <c r="V9" s="934"/>
      <c r="W9" s="263"/>
      <c r="X9" s="263"/>
      <c r="Y9" s="263"/>
      <c r="Z9" s="935"/>
      <c r="AA9" s="934"/>
      <c r="AB9" s="263"/>
      <c r="AC9" s="263"/>
      <c r="AD9" s="263"/>
      <c r="AE9" s="935"/>
      <c r="AF9" s="934"/>
      <c r="AG9" s="263"/>
      <c r="AH9" s="263"/>
      <c r="AI9" s="263"/>
      <c r="AJ9" s="935"/>
      <c r="AK9" s="934"/>
      <c r="AL9" s="263"/>
      <c r="AM9" s="263"/>
      <c r="AN9" s="263"/>
      <c r="AO9" s="935"/>
      <c r="AP9" s="934"/>
      <c r="AQ9" s="263"/>
      <c r="AR9" s="263"/>
      <c r="AS9" s="263"/>
      <c r="AT9" s="935"/>
      <c r="AU9" s="934"/>
      <c r="AV9" s="263"/>
      <c r="AW9" s="263"/>
      <c r="AX9" s="263"/>
      <c r="AY9" s="935"/>
      <c r="AZ9" s="934"/>
      <c r="BA9" s="263"/>
      <c r="BB9" s="263"/>
      <c r="BC9" s="263"/>
      <c r="BD9" s="935"/>
      <c r="BE9" s="934"/>
      <c r="BF9" s="263"/>
      <c r="BG9" s="263"/>
      <c r="BH9" s="263"/>
      <c r="BI9" s="935"/>
      <c r="BJ9" s="934"/>
      <c r="BK9" s="263"/>
      <c r="BL9" s="263"/>
      <c r="BM9" s="263"/>
      <c r="BN9" s="935"/>
      <c r="BO9" s="934"/>
      <c r="BP9" s="263"/>
      <c r="BQ9" s="263"/>
      <c r="BR9" s="263"/>
      <c r="BS9" s="935"/>
      <c r="BT9" s="934"/>
      <c r="BU9" s="263"/>
      <c r="BV9" s="263"/>
      <c r="BW9" s="263"/>
      <c r="BX9" s="935"/>
      <c r="BY9" s="263"/>
      <c r="BZ9" s="263"/>
      <c r="CA9" s="263"/>
      <c r="CB9" s="263"/>
      <c r="CC9" s="263"/>
      <c r="CD9" s="263"/>
      <c r="CF9" s="413"/>
      <c r="CG9" s="941"/>
      <c r="CH9" s="443"/>
      <c r="CI9" s="443"/>
      <c r="CJ9" s="422"/>
      <c r="CK9" s="422"/>
      <c r="CL9" s="422"/>
      <c r="CM9" s="422"/>
      <c r="CN9" s="422"/>
      <c r="CO9" s="422"/>
      <c r="CP9" s="422"/>
      <c r="CQ9" s="422"/>
      <c r="CR9" s="422"/>
      <c r="CS9" s="422"/>
      <c r="CT9" s="422"/>
      <c r="CU9" s="422"/>
      <c r="CV9" s="422"/>
      <c r="CW9" s="422"/>
      <c r="CX9" s="422"/>
      <c r="CY9" s="422"/>
      <c r="CZ9" s="422"/>
      <c r="DA9" s="422"/>
      <c r="DB9" s="719"/>
      <c r="DC9" s="1019"/>
      <c r="DF9" s="719"/>
      <c r="DG9" s="719"/>
      <c r="DH9" s="719"/>
      <c r="DJ9" s="719"/>
      <c r="DK9" s="719"/>
      <c r="DL9" s="719"/>
      <c r="DM9" s="719"/>
      <c r="DN9" s="719"/>
      <c r="DO9" s="719"/>
      <c r="DP9" s="719"/>
      <c r="DQ9" s="719"/>
      <c r="DR9" s="719"/>
      <c r="DS9" s="719"/>
      <c r="DT9" s="719"/>
      <c r="DU9" s="719"/>
      <c r="DV9" s="719"/>
      <c r="DW9" s="719"/>
      <c r="DX9" s="719"/>
      <c r="DY9" s="719"/>
      <c r="DZ9" s="719"/>
      <c r="EA9" s="719"/>
      <c r="EB9" s="719"/>
      <c r="EC9" s="719"/>
      <c r="ED9" s="719"/>
      <c r="EE9" s="719"/>
      <c r="EF9" s="719"/>
      <c r="EG9" s="719"/>
      <c r="EH9" s="719"/>
      <c r="EI9" s="719"/>
      <c r="EJ9" s="719"/>
      <c r="EK9" s="719"/>
      <c r="EL9" s="719"/>
      <c r="EM9" s="719"/>
      <c r="EN9" s="719"/>
      <c r="EO9" s="719"/>
      <c r="EP9" s="719"/>
      <c r="EQ9" s="719"/>
      <c r="ER9" s="719"/>
    </row>
    <row r="10" spans="1:172" ht="27.75" customHeight="1" x14ac:dyDescent="0.2">
      <c r="B10" s="942"/>
      <c r="C10" s="184"/>
      <c r="Q10" s="942"/>
      <c r="R10" s="184"/>
      <c r="AF10" s="942"/>
      <c r="AG10" s="184"/>
      <c r="AU10" s="942"/>
      <c r="AV10" s="184"/>
      <c r="CF10" s="428"/>
      <c r="CG10" s="429"/>
      <c r="CH10" s="429"/>
      <c r="CI10" s="429"/>
      <c r="CJ10" s="429"/>
      <c r="CK10" s="430"/>
      <c r="CL10" s="429"/>
      <c r="CM10" s="430"/>
      <c r="CN10" s="429"/>
      <c r="CO10" s="430"/>
      <c r="CP10" s="429"/>
      <c r="CQ10" s="430" t="s">
        <v>398</v>
      </c>
      <c r="CR10" s="429"/>
      <c r="CS10" s="429"/>
      <c r="CT10" s="429"/>
      <c r="CU10" s="429"/>
      <c r="CV10" s="429"/>
      <c r="CW10" s="429"/>
      <c r="CX10" s="429"/>
      <c r="CY10" s="429"/>
      <c r="CZ10" s="429"/>
      <c r="DA10" s="430"/>
      <c r="DB10" s="1"/>
      <c r="DC10" s="945"/>
      <c r="DE10" s="946"/>
      <c r="DG10" s="947"/>
      <c r="DH10" s="5"/>
      <c r="DJ10" s="5"/>
      <c r="DK10" s="5"/>
      <c r="DL10" s="5"/>
      <c r="DM10" s="5"/>
      <c r="DN10" s="5"/>
      <c r="DO10" s="5"/>
      <c r="DP10" s="5"/>
    </row>
    <row r="11" spans="1:172" ht="17.25" customHeight="1" thickBot="1" x14ac:dyDescent="0.25">
      <c r="B11" s="942"/>
      <c r="C11" s="184"/>
      <c r="Q11" s="942"/>
      <c r="R11" s="184"/>
      <c r="AF11" s="942"/>
      <c r="AG11" s="184"/>
      <c r="AU11" s="942"/>
      <c r="AV11" s="184"/>
      <c r="CF11" s="948"/>
      <c r="CG11" s="53"/>
      <c r="CH11" s="53"/>
      <c r="CI11" s="412"/>
      <c r="CJ11" s="412"/>
      <c r="CK11" s="412"/>
      <c r="CL11" s="412"/>
      <c r="CM11" s="412"/>
      <c r="CN11" s="412"/>
      <c r="CO11" s="412"/>
      <c r="CP11" s="412"/>
      <c r="CQ11" s="412"/>
      <c r="CR11" s="412"/>
      <c r="CS11" s="412"/>
      <c r="CT11" s="412"/>
      <c r="CU11" s="412"/>
      <c r="CV11" s="412"/>
      <c r="CW11" s="412"/>
      <c r="CX11" s="412"/>
      <c r="CY11" s="412"/>
      <c r="CZ11" s="412"/>
      <c r="DA11" s="412"/>
      <c r="DB11" s="412"/>
      <c r="DC11" s="945"/>
      <c r="DE11" s="946"/>
      <c r="DG11" s="947"/>
      <c r="DH11" s="5"/>
      <c r="DJ11" s="5"/>
      <c r="DK11" s="5"/>
      <c r="DL11" s="5"/>
      <c r="DM11" s="5"/>
      <c r="DN11" s="5"/>
      <c r="DO11" s="5"/>
      <c r="DP11" s="5"/>
    </row>
    <row r="12" spans="1:172" ht="33" customHeight="1" thickBot="1" x14ac:dyDescent="0.4">
      <c r="B12" s="949"/>
      <c r="Q12" s="949"/>
      <c r="AF12" s="949"/>
      <c r="AU12" s="949"/>
      <c r="CF12" s="1324" t="s">
        <v>47</v>
      </c>
      <c r="CG12" s="1326" t="s">
        <v>261</v>
      </c>
      <c r="CH12" s="1326" t="s">
        <v>33</v>
      </c>
      <c r="CI12" s="1483" t="s">
        <v>45</v>
      </c>
      <c r="DC12" s="565"/>
      <c r="DE12" s="950"/>
      <c r="DG12" s="951"/>
      <c r="DI12" s="951"/>
    </row>
    <row r="13" spans="1:172" ht="28.5" customHeight="1" x14ac:dyDescent="0.2">
      <c r="B13" s="565"/>
      <c r="F13" s="565"/>
      <c r="G13" s="565"/>
      <c r="K13" s="565"/>
      <c r="L13" s="565"/>
      <c r="P13" s="565"/>
      <c r="Q13" s="565"/>
      <c r="U13" s="565"/>
      <c r="V13" s="565"/>
      <c r="Z13" s="565"/>
      <c r="AA13" s="565"/>
      <c r="AE13" s="565"/>
      <c r="AF13" s="565"/>
      <c r="AJ13" s="565"/>
      <c r="AK13" s="565"/>
      <c r="AO13" s="565"/>
      <c r="AP13" s="565"/>
      <c r="AT13" s="565"/>
      <c r="AU13" s="565"/>
      <c r="AY13" s="565"/>
      <c r="AZ13" s="565"/>
      <c r="BD13" s="565"/>
      <c r="BE13" s="565"/>
      <c r="BI13" s="565"/>
      <c r="BJ13" s="565"/>
      <c r="BN13" s="565"/>
      <c r="BO13" s="565"/>
      <c r="BS13" s="565"/>
      <c r="BT13" s="565"/>
      <c r="BX13" s="565"/>
      <c r="CF13" s="1325"/>
      <c r="CG13" s="1327"/>
      <c r="CH13" s="1327"/>
      <c r="CI13" s="1329"/>
      <c r="CJ13" s="1480" t="s">
        <v>119</v>
      </c>
      <c r="CK13" s="1481"/>
      <c r="CL13" s="1481"/>
      <c r="CM13" s="1481"/>
      <c r="CN13" s="1482"/>
      <c r="CO13" s="1484" t="s">
        <v>118</v>
      </c>
      <c r="CP13" s="1481"/>
      <c r="CQ13" s="1481"/>
      <c r="CR13" s="1481"/>
      <c r="CS13" s="1482"/>
      <c r="CT13" s="1480" t="s">
        <v>120</v>
      </c>
      <c r="CU13" s="1481"/>
      <c r="CV13" s="1481"/>
      <c r="CW13" s="1481"/>
      <c r="CX13" s="1482"/>
      <c r="CY13" s="1480" t="s">
        <v>121</v>
      </c>
      <c r="CZ13" s="1481"/>
      <c r="DA13" s="1481"/>
      <c r="DB13" s="1481"/>
      <c r="DC13" s="1482"/>
      <c r="DD13" s="1480" t="s">
        <v>122</v>
      </c>
      <c r="DE13" s="1481"/>
      <c r="DF13" s="1481"/>
      <c r="DG13" s="1481"/>
      <c r="DH13" s="1482"/>
      <c r="DI13" s="1480" t="s">
        <v>123</v>
      </c>
      <c r="DJ13" s="1481"/>
      <c r="DK13" s="1481"/>
      <c r="DL13" s="1481"/>
      <c r="DM13" s="1482"/>
      <c r="DN13" s="1480" t="s">
        <v>124</v>
      </c>
      <c r="DO13" s="1481"/>
      <c r="DP13" s="1481"/>
      <c r="DQ13" s="1481"/>
      <c r="DR13" s="1482"/>
      <c r="DS13" s="1480" t="s">
        <v>125</v>
      </c>
      <c r="DT13" s="1481"/>
      <c r="DU13" s="1481"/>
      <c r="DV13" s="1481"/>
      <c r="DW13" s="1482"/>
      <c r="DX13" s="1480" t="s">
        <v>230</v>
      </c>
      <c r="DY13" s="1481"/>
      <c r="DZ13" s="1481"/>
      <c r="EA13" s="1481"/>
      <c r="EB13" s="1482"/>
      <c r="EC13" s="1480" t="s">
        <v>231</v>
      </c>
      <c r="ED13" s="1481"/>
      <c r="EE13" s="1481"/>
      <c r="EF13" s="1481"/>
      <c r="EG13" s="1482"/>
      <c r="EH13" s="1480" t="s">
        <v>232</v>
      </c>
      <c r="EI13" s="1481"/>
      <c r="EJ13" s="1481"/>
      <c r="EK13" s="1481"/>
      <c r="EL13" s="1482"/>
      <c r="EM13" s="1480" t="s">
        <v>233</v>
      </c>
      <c r="EN13" s="1481"/>
      <c r="EO13" s="1481"/>
      <c r="EP13" s="1481"/>
      <c r="EQ13" s="1482"/>
      <c r="ER13" s="1480" t="s">
        <v>234</v>
      </c>
      <c r="ES13" s="1481"/>
      <c r="ET13" s="1481"/>
      <c r="EU13" s="1481"/>
      <c r="EV13" s="1482"/>
      <c r="EW13" s="1480" t="s">
        <v>235</v>
      </c>
      <c r="EX13" s="1481"/>
      <c r="EY13" s="1481"/>
      <c r="EZ13" s="1481"/>
      <c r="FA13" s="1482"/>
      <c r="FB13" s="1480" t="s">
        <v>236</v>
      </c>
      <c r="FC13" s="1481"/>
      <c r="FD13" s="1481"/>
      <c r="FE13" s="1481"/>
      <c r="FF13" s="1482"/>
      <c r="FG13" s="1484" t="s">
        <v>388</v>
      </c>
      <c r="FH13" s="1481"/>
      <c r="FI13" s="1481"/>
      <c r="FJ13" s="1481"/>
      <c r="FK13" s="1482"/>
      <c r="FN13" s="565" t="str">
        <f>IF(AND(BZ16&gt;0,FH16&gt;8.5),"A",IF(AND(BZ16="",FH16&gt;9),"b",""))</f>
        <v/>
      </c>
      <c r="FO13" s="565" t="str">
        <f>IF(AND(CA16&gt;0,FI16&gt;8.5),"A",IF(AND(CA16="",FI16&gt;9),"b",""))</f>
        <v/>
      </c>
    </row>
    <row r="14" spans="1:172" ht="28.5" customHeight="1" x14ac:dyDescent="0.2">
      <c r="B14" s="952" t="s">
        <v>389</v>
      </c>
      <c r="C14" s="181" t="s">
        <v>390</v>
      </c>
      <c r="D14" s="181" t="s">
        <v>390</v>
      </c>
      <c r="E14" s="181" t="s">
        <v>391</v>
      </c>
      <c r="F14" s="953" t="s">
        <v>392</v>
      </c>
      <c r="G14" s="952" t="s">
        <v>389</v>
      </c>
      <c r="H14" s="181" t="s">
        <v>390</v>
      </c>
      <c r="I14" s="181" t="s">
        <v>390</v>
      </c>
      <c r="J14" s="181" t="s">
        <v>391</v>
      </c>
      <c r="K14" s="953" t="s">
        <v>392</v>
      </c>
      <c r="L14" s="952" t="s">
        <v>389</v>
      </c>
      <c r="M14" s="181" t="s">
        <v>390</v>
      </c>
      <c r="N14" s="181" t="s">
        <v>390</v>
      </c>
      <c r="O14" s="181" t="s">
        <v>391</v>
      </c>
      <c r="P14" s="953" t="s">
        <v>392</v>
      </c>
      <c r="Q14" s="952" t="s">
        <v>389</v>
      </c>
      <c r="R14" s="181" t="s">
        <v>390</v>
      </c>
      <c r="S14" s="181" t="s">
        <v>390</v>
      </c>
      <c r="T14" s="181" t="s">
        <v>391</v>
      </c>
      <c r="U14" s="953" t="s">
        <v>392</v>
      </c>
      <c r="V14" s="952" t="s">
        <v>389</v>
      </c>
      <c r="W14" s="181" t="s">
        <v>390</v>
      </c>
      <c r="X14" s="181" t="s">
        <v>390</v>
      </c>
      <c r="Y14" s="181" t="s">
        <v>391</v>
      </c>
      <c r="Z14" s="953" t="s">
        <v>392</v>
      </c>
      <c r="AA14" s="952" t="s">
        <v>389</v>
      </c>
      <c r="AB14" s="181" t="s">
        <v>390</v>
      </c>
      <c r="AC14" s="181" t="s">
        <v>390</v>
      </c>
      <c r="AD14" s="181" t="s">
        <v>391</v>
      </c>
      <c r="AE14" s="953" t="s">
        <v>392</v>
      </c>
      <c r="AF14" s="952" t="s">
        <v>389</v>
      </c>
      <c r="AG14" s="181" t="s">
        <v>390</v>
      </c>
      <c r="AH14" s="181" t="s">
        <v>390</v>
      </c>
      <c r="AI14" s="181" t="s">
        <v>391</v>
      </c>
      <c r="AJ14" s="953" t="s">
        <v>392</v>
      </c>
      <c r="AK14" s="952" t="s">
        <v>389</v>
      </c>
      <c r="AL14" s="181" t="s">
        <v>390</v>
      </c>
      <c r="AM14" s="181" t="s">
        <v>390</v>
      </c>
      <c r="AN14" s="181" t="s">
        <v>391</v>
      </c>
      <c r="AO14" s="953" t="s">
        <v>392</v>
      </c>
      <c r="AP14" s="952" t="s">
        <v>389</v>
      </c>
      <c r="AQ14" s="181" t="s">
        <v>390</v>
      </c>
      <c r="AR14" s="181" t="s">
        <v>390</v>
      </c>
      <c r="AS14" s="181" t="s">
        <v>391</v>
      </c>
      <c r="AT14" s="953" t="s">
        <v>392</v>
      </c>
      <c r="AU14" s="952" t="s">
        <v>389</v>
      </c>
      <c r="AV14" s="181" t="s">
        <v>390</v>
      </c>
      <c r="AW14" s="181" t="s">
        <v>390</v>
      </c>
      <c r="AX14" s="181" t="s">
        <v>391</v>
      </c>
      <c r="AY14" s="953" t="s">
        <v>392</v>
      </c>
      <c r="AZ14" s="952" t="s">
        <v>389</v>
      </c>
      <c r="BA14" s="181" t="s">
        <v>390</v>
      </c>
      <c r="BB14" s="181" t="s">
        <v>390</v>
      </c>
      <c r="BC14" s="181" t="s">
        <v>391</v>
      </c>
      <c r="BD14" s="953" t="s">
        <v>392</v>
      </c>
      <c r="BE14" s="952" t="s">
        <v>389</v>
      </c>
      <c r="BF14" s="181" t="s">
        <v>390</v>
      </c>
      <c r="BG14" s="181" t="s">
        <v>390</v>
      </c>
      <c r="BH14" s="181" t="s">
        <v>391</v>
      </c>
      <c r="BI14" s="953" t="s">
        <v>392</v>
      </c>
      <c r="BJ14" s="952" t="s">
        <v>389</v>
      </c>
      <c r="BK14" s="181" t="s">
        <v>390</v>
      </c>
      <c r="BL14" s="181" t="s">
        <v>390</v>
      </c>
      <c r="BM14" s="181" t="s">
        <v>391</v>
      </c>
      <c r="BN14" s="953" t="s">
        <v>392</v>
      </c>
      <c r="BO14" s="952" t="s">
        <v>389</v>
      </c>
      <c r="BP14" s="181" t="s">
        <v>390</v>
      </c>
      <c r="BQ14" s="181" t="s">
        <v>390</v>
      </c>
      <c r="BR14" s="181" t="s">
        <v>391</v>
      </c>
      <c r="BS14" s="953" t="s">
        <v>392</v>
      </c>
      <c r="BT14" s="952" t="s">
        <v>389</v>
      </c>
      <c r="BU14" s="181" t="s">
        <v>390</v>
      </c>
      <c r="BV14" s="181" t="s">
        <v>390</v>
      </c>
      <c r="BW14" s="181" t="s">
        <v>391</v>
      </c>
      <c r="BX14" s="953" t="s">
        <v>392</v>
      </c>
      <c r="BY14" s="954" t="s">
        <v>393</v>
      </c>
      <c r="BZ14" s="954" t="s">
        <v>394</v>
      </c>
      <c r="CA14" s="954" t="s">
        <v>394</v>
      </c>
      <c r="CB14" s="954" t="s">
        <v>395</v>
      </c>
      <c r="CC14" s="954" t="s">
        <v>396</v>
      </c>
      <c r="CD14" s="954"/>
      <c r="CF14" s="1325"/>
      <c r="CG14" s="1327"/>
      <c r="CH14" s="1327"/>
      <c r="CI14" s="1329"/>
      <c r="CJ14" s="1485">
        <f>'G1'!$U$21</f>
        <v>0</v>
      </c>
      <c r="CK14" s="1486"/>
      <c r="CL14" s="1486"/>
      <c r="CM14" s="1486"/>
      <c r="CN14" s="1487"/>
      <c r="CO14" s="1488">
        <f>'G2'!$U$21</f>
        <v>0</v>
      </c>
      <c r="CP14" s="1488"/>
      <c r="CQ14" s="1488"/>
      <c r="CR14" s="1488"/>
      <c r="CS14" s="1489"/>
      <c r="CT14" s="1490">
        <f>'G3'!$U$21</f>
        <v>0</v>
      </c>
      <c r="CU14" s="1488"/>
      <c r="CV14" s="1488"/>
      <c r="CW14" s="1488"/>
      <c r="CX14" s="1489"/>
      <c r="CY14" s="1490">
        <f>'G4'!$U$21</f>
        <v>0</v>
      </c>
      <c r="CZ14" s="1488"/>
      <c r="DA14" s="1488"/>
      <c r="DB14" s="1488"/>
      <c r="DC14" s="1489"/>
      <c r="DD14" s="1490">
        <f>'G5'!$U$21</f>
        <v>0</v>
      </c>
      <c r="DE14" s="1488"/>
      <c r="DF14" s="1488"/>
      <c r="DG14" s="1488"/>
      <c r="DH14" s="1489"/>
      <c r="DI14" s="1490">
        <f>'G6'!$U$21</f>
        <v>0</v>
      </c>
      <c r="DJ14" s="1488"/>
      <c r="DK14" s="1488"/>
      <c r="DL14" s="1488"/>
      <c r="DM14" s="1489"/>
      <c r="DN14" s="1490">
        <f>'G7'!$U$21</f>
        <v>0</v>
      </c>
      <c r="DO14" s="1488"/>
      <c r="DP14" s="1488"/>
      <c r="DQ14" s="1488"/>
      <c r="DR14" s="1489"/>
      <c r="DS14" s="1490">
        <f>'G8'!$U$21</f>
        <v>0</v>
      </c>
      <c r="DT14" s="1488"/>
      <c r="DU14" s="1488"/>
      <c r="DV14" s="1488"/>
      <c r="DW14" s="1489"/>
      <c r="DX14" s="1490">
        <f>'G9'!$U$21</f>
        <v>0</v>
      </c>
      <c r="DY14" s="1488"/>
      <c r="DZ14" s="1488"/>
      <c r="EA14" s="1488"/>
      <c r="EB14" s="1489"/>
      <c r="EC14" s="1490">
        <f>'G10'!$U$21</f>
        <v>0</v>
      </c>
      <c r="ED14" s="1488"/>
      <c r="EE14" s="1488"/>
      <c r="EF14" s="1488"/>
      <c r="EG14" s="1489"/>
      <c r="EH14" s="1490">
        <f>'G11'!$U$21</f>
        <v>0</v>
      </c>
      <c r="EI14" s="1488"/>
      <c r="EJ14" s="1488"/>
      <c r="EK14" s="1488"/>
      <c r="EL14" s="1489"/>
      <c r="EM14" s="1490">
        <f>'G12'!$U$21</f>
        <v>0</v>
      </c>
      <c r="EN14" s="1488"/>
      <c r="EO14" s="1488"/>
      <c r="EP14" s="1488"/>
      <c r="EQ14" s="1489"/>
      <c r="ER14" s="1490">
        <f>'G13'!$U$21</f>
        <v>0</v>
      </c>
      <c r="ES14" s="1488"/>
      <c r="ET14" s="1488"/>
      <c r="EU14" s="1488"/>
      <c r="EV14" s="1489"/>
      <c r="EW14" s="1490">
        <f>'G14'!$U$21</f>
        <v>0</v>
      </c>
      <c r="EX14" s="1488"/>
      <c r="EY14" s="1488"/>
      <c r="EZ14" s="1488"/>
      <c r="FA14" s="1489"/>
      <c r="FB14" s="1490">
        <f>'G15'!$U$21</f>
        <v>0</v>
      </c>
      <c r="FC14" s="1488"/>
      <c r="FD14" s="1488"/>
      <c r="FE14" s="1488"/>
      <c r="FF14" s="1489"/>
      <c r="FG14" s="955"/>
      <c r="FH14" s="956"/>
      <c r="FI14" s="956"/>
      <c r="FJ14" s="956"/>
      <c r="FK14" s="957"/>
      <c r="FN14" s="958"/>
      <c r="FP14" s="958"/>
    </row>
    <row r="15" spans="1:172" ht="24" customHeight="1" thickBot="1" x14ac:dyDescent="0.25">
      <c r="B15" s="959"/>
      <c r="C15" s="960"/>
      <c r="D15" s="960"/>
      <c r="E15" s="960"/>
      <c r="F15" s="961"/>
      <c r="G15" s="959"/>
      <c r="H15" s="960"/>
      <c r="I15" s="960"/>
      <c r="J15" s="960"/>
      <c r="K15" s="961"/>
      <c r="L15" s="959"/>
      <c r="M15" s="960"/>
      <c r="N15" s="960"/>
      <c r="O15" s="960"/>
      <c r="P15" s="961"/>
      <c r="Q15" s="959"/>
      <c r="R15" s="960"/>
      <c r="S15" s="960"/>
      <c r="T15" s="962"/>
      <c r="U15" s="963"/>
      <c r="V15" s="964"/>
      <c r="W15" s="962"/>
      <c r="X15" s="962"/>
      <c r="Y15" s="962"/>
      <c r="Z15" s="963"/>
      <c r="AA15" s="964"/>
      <c r="AB15" s="962"/>
      <c r="AC15" s="962"/>
      <c r="AD15" s="962"/>
      <c r="AE15" s="963"/>
      <c r="AF15" s="965"/>
      <c r="AG15" s="966"/>
      <c r="AH15" s="966"/>
      <c r="AI15" s="966"/>
      <c r="AJ15" s="967"/>
      <c r="AK15" s="965"/>
      <c r="AL15" s="966"/>
      <c r="AM15" s="966"/>
      <c r="AN15" s="966"/>
      <c r="AO15" s="967"/>
      <c r="AP15" s="965"/>
      <c r="AQ15" s="966"/>
      <c r="AR15" s="966"/>
      <c r="AS15" s="966"/>
      <c r="AT15" s="967"/>
      <c r="AU15" s="968"/>
      <c r="AV15" s="969"/>
      <c r="AW15" s="969"/>
      <c r="AX15" s="969"/>
      <c r="AY15" s="970"/>
      <c r="AZ15" s="968"/>
      <c r="BA15" s="969"/>
      <c r="BB15" s="969"/>
      <c r="BC15" s="969"/>
      <c r="BD15" s="970"/>
      <c r="BE15" s="968"/>
      <c r="BF15" s="969"/>
      <c r="BG15" s="969"/>
      <c r="BH15" s="969"/>
      <c r="BI15" s="970"/>
      <c r="BJ15" s="968"/>
      <c r="BK15" s="969"/>
      <c r="BL15" s="969"/>
      <c r="BM15" s="969"/>
      <c r="BN15" s="970"/>
      <c r="BO15" s="968"/>
      <c r="BP15" s="969"/>
      <c r="BQ15" s="969"/>
      <c r="BR15" s="969"/>
      <c r="BS15" s="970"/>
      <c r="BT15" s="968"/>
      <c r="BU15" s="969"/>
      <c r="BV15" s="969"/>
      <c r="BW15" s="969"/>
      <c r="BX15" s="970"/>
      <c r="BY15" s="954"/>
      <c r="BZ15" s="954"/>
      <c r="CA15" s="954"/>
      <c r="CB15" s="954"/>
      <c r="CC15" s="954"/>
      <c r="CD15" s="954"/>
      <c r="CF15" s="1325"/>
      <c r="CG15" s="1327"/>
      <c r="CH15" s="1327"/>
      <c r="CI15" s="1329"/>
      <c r="CJ15" s="971" t="s">
        <v>393</v>
      </c>
      <c r="CK15" s="972" t="s">
        <v>394</v>
      </c>
      <c r="CL15" s="972" t="s">
        <v>394</v>
      </c>
      <c r="CM15" s="972" t="s">
        <v>395</v>
      </c>
      <c r="CN15" s="973" t="s">
        <v>396</v>
      </c>
      <c r="CO15" s="974" t="s">
        <v>393</v>
      </c>
      <c r="CP15" s="972" t="s">
        <v>394</v>
      </c>
      <c r="CQ15" s="972" t="s">
        <v>394</v>
      </c>
      <c r="CR15" s="972" t="s">
        <v>395</v>
      </c>
      <c r="CS15" s="973" t="s">
        <v>396</v>
      </c>
      <c r="CT15" s="971" t="s">
        <v>393</v>
      </c>
      <c r="CU15" s="972" t="s">
        <v>394</v>
      </c>
      <c r="CV15" s="972" t="s">
        <v>394</v>
      </c>
      <c r="CW15" s="972" t="s">
        <v>395</v>
      </c>
      <c r="CX15" s="973" t="s">
        <v>396</v>
      </c>
      <c r="CY15" s="971" t="s">
        <v>393</v>
      </c>
      <c r="CZ15" s="972" t="s">
        <v>394</v>
      </c>
      <c r="DA15" s="972" t="s">
        <v>394</v>
      </c>
      <c r="DB15" s="972" t="s">
        <v>395</v>
      </c>
      <c r="DC15" s="973" t="s">
        <v>396</v>
      </c>
      <c r="DD15" s="971" t="s">
        <v>393</v>
      </c>
      <c r="DE15" s="972" t="s">
        <v>394</v>
      </c>
      <c r="DF15" s="972" t="s">
        <v>394</v>
      </c>
      <c r="DG15" s="972" t="s">
        <v>395</v>
      </c>
      <c r="DH15" s="973" t="s">
        <v>396</v>
      </c>
      <c r="DI15" s="971" t="s">
        <v>393</v>
      </c>
      <c r="DJ15" s="972" t="s">
        <v>394</v>
      </c>
      <c r="DK15" s="972" t="s">
        <v>394</v>
      </c>
      <c r="DL15" s="972" t="s">
        <v>395</v>
      </c>
      <c r="DM15" s="973" t="s">
        <v>396</v>
      </c>
      <c r="DN15" s="971" t="s">
        <v>393</v>
      </c>
      <c r="DO15" s="972" t="s">
        <v>394</v>
      </c>
      <c r="DP15" s="972" t="s">
        <v>394</v>
      </c>
      <c r="DQ15" s="972" t="s">
        <v>395</v>
      </c>
      <c r="DR15" s="973" t="s">
        <v>396</v>
      </c>
      <c r="DS15" s="971" t="s">
        <v>393</v>
      </c>
      <c r="DT15" s="972" t="s">
        <v>394</v>
      </c>
      <c r="DU15" s="972" t="s">
        <v>394</v>
      </c>
      <c r="DV15" s="972" t="s">
        <v>395</v>
      </c>
      <c r="DW15" s="973" t="s">
        <v>396</v>
      </c>
      <c r="DX15" s="971" t="s">
        <v>393</v>
      </c>
      <c r="DY15" s="972" t="s">
        <v>394</v>
      </c>
      <c r="DZ15" s="972" t="s">
        <v>394</v>
      </c>
      <c r="EA15" s="972" t="s">
        <v>395</v>
      </c>
      <c r="EB15" s="973" t="s">
        <v>396</v>
      </c>
      <c r="EC15" s="971" t="s">
        <v>393</v>
      </c>
      <c r="ED15" s="972" t="s">
        <v>394</v>
      </c>
      <c r="EE15" s="972" t="s">
        <v>394</v>
      </c>
      <c r="EF15" s="972" t="s">
        <v>395</v>
      </c>
      <c r="EG15" s="973" t="s">
        <v>396</v>
      </c>
      <c r="EH15" s="971" t="s">
        <v>393</v>
      </c>
      <c r="EI15" s="972" t="s">
        <v>394</v>
      </c>
      <c r="EJ15" s="972" t="s">
        <v>394</v>
      </c>
      <c r="EK15" s="972" t="s">
        <v>395</v>
      </c>
      <c r="EL15" s="973" t="s">
        <v>396</v>
      </c>
      <c r="EM15" s="971" t="s">
        <v>393</v>
      </c>
      <c r="EN15" s="972" t="s">
        <v>394</v>
      </c>
      <c r="EO15" s="972" t="s">
        <v>394</v>
      </c>
      <c r="EP15" s="972" t="s">
        <v>395</v>
      </c>
      <c r="EQ15" s="973" t="s">
        <v>396</v>
      </c>
      <c r="ER15" s="971" t="s">
        <v>393</v>
      </c>
      <c r="ES15" s="972" t="s">
        <v>394</v>
      </c>
      <c r="ET15" s="972" t="s">
        <v>394</v>
      </c>
      <c r="EU15" s="972" t="s">
        <v>395</v>
      </c>
      <c r="EV15" s="973" t="s">
        <v>396</v>
      </c>
      <c r="EW15" s="971" t="s">
        <v>393</v>
      </c>
      <c r="EX15" s="972" t="s">
        <v>394</v>
      </c>
      <c r="EY15" s="972" t="s">
        <v>394</v>
      </c>
      <c r="EZ15" s="972" t="s">
        <v>395</v>
      </c>
      <c r="FA15" s="973" t="s">
        <v>396</v>
      </c>
      <c r="FB15" s="971" t="s">
        <v>393</v>
      </c>
      <c r="FC15" s="972" t="s">
        <v>394</v>
      </c>
      <c r="FD15" s="972" t="s">
        <v>394</v>
      </c>
      <c r="FE15" s="972" t="s">
        <v>395</v>
      </c>
      <c r="FF15" s="973" t="s">
        <v>396</v>
      </c>
      <c r="FG15" s="974" t="s">
        <v>393</v>
      </c>
      <c r="FH15" s="972" t="s">
        <v>394</v>
      </c>
      <c r="FI15" s="972" t="s">
        <v>394</v>
      </c>
      <c r="FJ15" s="972" t="s">
        <v>395</v>
      </c>
      <c r="FK15" s="973" t="s">
        <v>396</v>
      </c>
    </row>
    <row r="16" spans="1:172" ht="18.75" customHeight="1" thickBot="1" x14ac:dyDescent="0.25">
      <c r="A16" s="975">
        <f t="shared" ref="A16:A66" si="0">CG16</f>
        <v>0</v>
      </c>
      <c r="B16" s="960" t="str">
        <f t="shared" ref="B16:F47" si="1">IF(AND(CJ16&gt;0,$CJ$14="préscolaire"),"a","b")</f>
        <v>b</v>
      </c>
      <c r="C16" s="960" t="str">
        <f t="shared" si="1"/>
        <v>b</v>
      </c>
      <c r="D16" s="960" t="str">
        <f t="shared" si="1"/>
        <v>b</v>
      </c>
      <c r="E16" s="960" t="str">
        <f t="shared" si="1"/>
        <v>b</v>
      </c>
      <c r="F16" s="960" t="str">
        <f t="shared" si="1"/>
        <v>b</v>
      </c>
      <c r="G16" s="959" t="str">
        <f t="shared" ref="G16:K47" si="2">IF(AND(CO16&gt;0,$CO$14="préscolaire"),"a","b")</f>
        <v>b</v>
      </c>
      <c r="H16" s="960" t="str">
        <f t="shared" si="2"/>
        <v>b</v>
      </c>
      <c r="I16" s="960" t="str">
        <f t="shared" si="2"/>
        <v>b</v>
      </c>
      <c r="J16" s="960" t="str">
        <f t="shared" si="2"/>
        <v>b</v>
      </c>
      <c r="K16" s="961" t="str">
        <f t="shared" si="2"/>
        <v>b</v>
      </c>
      <c r="L16" s="959" t="str">
        <f t="shared" ref="L16:P47" si="3">IF(AND(CT16&gt;0,$CT$14="préscolaire"),"a","b")</f>
        <v>b</v>
      </c>
      <c r="M16" s="960" t="str">
        <f t="shared" si="3"/>
        <v>b</v>
      </c>
      <c r="N16" s="960" t="str">
        <f t="shared" si="3"/>
        <v>b</v>
      </c>
      <c r="O16" s="960" t="str">
        <f t="shared" si="3"/>
        <v>b</v>
      </c>
      <c r="P16" s="961" t="str">
        <f t="shared" si="3"/>
        <v>b</v>
      </c>
      <c r="Q16" s="959" t="str">
        <f t="shared" ref="Q16:U47" si="4">IF(AND(CY16&gt;0,$CY$14="préscolaire"),"a","b")</f>
        <v>b</v>
      </c>
      <c r="R16" s="960" t="str">
        <f t="shared" si="4"/>
        <v>b</v>
      </c>
      <c r="S16" s="960" t="str">
        <f t="shared" si="4"/>
        <v>b</v>
      </c>
      <c r="T16" s="960" t="str">
        <f t="shared" si="4"/>
        <v>b</v>
      </c>
      <c r="U16" s="961" t="str">
        <f t="shared" si="4"/>
        <v>b</v>
      </c>
      <c r="V16" s="959" t="str">
        <f t="shared" ref="V16:Z47" si="5">IF(AND(DD16&gt;0,$DD$14="préscolaire"),"a","b")</f>
        <v>b</v>
      </c>
      <c r="W16" s="960" t="str">
        <f t="shared" si="5"/>
        <v>b</v>
      </c>
      <c r="X16" s="960" t="str">
        <f t="shared" si="5"/>
        <v>b</v>
      </c>
      <c r="Y16" s="960" t="str">
        <f t="shared" si="5"/>
        <v>b</v>
      </c>
      <c r="Z16" s="961" t="str">
        <f t="shared" si="5"/>
        <v>b</v>
      </c>
      <c r="AA16" s="959" t="str">
        <f t="shared" ref="AA16:AE47" si="6">IF(AND(DI16&gt;0,$DI$14="préscolaire"),"a","b")</f>
        <v>b</v>
      </c>
      <c r="AB16" s="960" t="str">
        <f t="shared" si="6"/>
        <v>b</v>
      </c>
      <c r="AC16" s="960" t="str">
        <f t="shared" si="6"/>
        <v>b</v>
      </c>
      <c r="AD16" s="960" t="str">
        <f t="shared" si="6"/>
        <v>b</v>
      </c>
      <c r="AE16" s="961" t="str">
        <f t="shared" si="6"/>
        <v>b</v>
      </c>
      <c r="AF16" s="959" t="str">
        <f t="shared" ref="AF16:AJ47" si="7">IF(AND(DN16&gt;0,$DN$14="préscolaire"),"a","b")</f>
        <v>b</v>
      </c>
      <c r="AG16" s="960" t="str">
        <f t="shared" si="7"/>
        <v>b</v>
      </c>
      <c r="AH16" s="960" t="str">
        <f t="shared" si="7"/>
        <v>b</v>
      </c>
      <c r="AI16" s="960" t="str">
        <f t="shared" si="7"/>
        <v>b</v>
      </c>
      <c r="AJ16" s="961" t="str">
        <f t="shared" si="7"/>
        <v>b</v>
      </c>
      <c r="AK16" s="959" t="str">
        <f t="shared" ref="AK16:AO47" si="8">IF(AND(DS16&gt;0,$DS$14="préscolaire"),"a","b")</f>
        <v>b</v>
      </c>
      <c r="AL16" s="960" t="str">
        <f t="shared" si="8"/>
        <v>b</v>
      </c>
      <c r="AM16" s="960" t="str">
        <f t="shared" si="8"/>
        <v>b</v>
      </c>
      <c r="AN16" s="960" t="str">
        <f t="shared" si="8"/>
        <v>b</v>
      </c>
      <c r="AO16" s="961" t="str">
        <f t="shared" si="8"/>
        <v>b</v>
      </c>
      <c r="AP16" s="959" t="str">
        <f t="shared" ref="AP16:AT47" si="9">IF(AND(DX16&gt;0,$DX$14="préscolaire"),"a","b")</f>
        <v>b</v>
      </c>
      <c r="AQ16" s="960" t="str">
        <f t="shared" si="9"/>
        <v>b</v>
      </c>
      <c r="AR16" s="960" t="str">
        <f t="shared" si="9"/>
        <v>b</v>
      </c>
      <c r="AS16" s="960" t="str">
        <f t="shared" si="9"/>
        <v>b</v>
      </c>
      <c r="AT16" s="961" t="str">
        <f t="shared" si="9"/>
        <v>b</v>
      </c>
      <c r="AU16" s="959" t="str">
        <f t="shared" ref="AU16:AY47" si="10">IF(AND(EC16&gt;0,$EC$14="préscolaire"),"a","b")</f>
        <v>b</v>
      </c>
      <c r="AV16" s="960" t="str">
        <f t="shared" si="10"/>
        <v>b</v>
      </c>
      <c r="AW16" s="960" t="str">
        <f t="shared" si="10"/>
        <v>b</v>
      </c>
      <c r="AX16" s="960" t="str">
        <f t="shared" si="10"/>
        <v>b</v>
      </c>
      <c r="AY16" s="961" t="str">
        <f t="shared" si="10"/>
        <v>b</v>
      </c>
      <c r="AZ16" s="959" t="str">
        <f t="shared" ref="AZ16:BD47" si="11">IF(AND(EH16&gt;0,$EH$14="préscolaire"),"a","b")</f>
        <v>b</v>
      </c>
      <c r="BA16" s="960" t="str">
        <f t="shared" si="11"/>
        <v>b</v>
      </c>
      <c r="BB16" s="960" t="str">
        <f t="shared" si="11"/>
        <v>b</v>
      </c>
      <c r="BC16" s="960" t="str">
        <f t="shared" si="11"/>
        <v>b</v>
      </c>
      <c r="BD16" s="961" t="str">
        <f t="shared" si="11"/>
        <v>b</v>
      </c>
      <c r="BE16" s="959" t="str">
        <f t="shared" ref="BE16:BI47" si="12">IF(AND(EM16&gt;0,$EM$14="préscolaire"),"a","b")</f>
        <v>b</v>
      </c>
      <c r="BF16" s="960" t="str">
        <f t="shared" si="12"/>
        <v>b</v>
      </c>
      <c r="BG16" s="960" t="str">
        <f t="shared" si="12"/>
        <v>b</v>
      </c>
      <c r="BH16" s="960" t="str">
        <f t="shared" si="12"/>
        <v>b</v>
      </c>
      <c r="BI16" s="961" t="str">
        <f t="shared" si="12"/>
        <v>b</v>
      </c>
      <c r="BJ16" s="959" t="str">
        <f t="shared" ref="BJ16:BN47" si="13">IF(AND(ER16&gt;0,$ER$14="préscolaire"),"a","b")</f>
        <v>b</v>
      </c>
      <c r="BK16" s="960" t="str">
        <f t="shared" si="13"/>
        <v>b</v>
      </c>
      <c r="BL16" s="960" t="str">
        <f t="shared" si="13"/>
        <v>b</v>
      </c>
      <c r="BM16" s="960" t="str">
        <f t="shared" si="13"/>
        <v>b</v>
      </c>
      <c r="BN16" s="961" t="str">
        <f t="shared" si="13"/>
        <v>b</v>
      </c>
      <c r="BO16" s="959" t="str">
        <f t="shared" ref="BO16:BS47" si="14">IF(AND(EW16&gt;0,$EW$14="préscolaire"),"a","b")</f>
        <v>b</v>
      </c>
      <c r="BP16" s="960" t="str">
        <f t="shared" si="14"/>
        <v>b</v>
      </c>
      <c r="BQ16" s="960" t="str">
        <f t="shared" si="14"/>
        <v>b</v>
      </c>
      <c r="BR16" s="960" t="str">
        <f t="shared" si="14"/>
        <v>b</v>
      </c>
      <c r="BS16" s="961" t="str">
        <f t="shared" si="14"/>
        <v>b</v>
      </c>
      <c r="BT16" s="959" t="str">
        <f t="shared" ref="BT16:BX47" si="15">IF(AND(FB16&gt;0,$FB$14="préscolaire"),"a","b")</f>
        <v>b</v>
      </c>
      <c r="BU16" s="960" t="str">
        <f t="shared" si="15"/>
        <v>b</v>
      </c>
      <c r="BV16" s="960" t="str">
        <f t="shared" si="15"/>
        <v>b</v>
      </c>
      <c r="BW16" s="960" t="str">
        <f t="shared" si="15"/>
        <v>b</v>
      </c>
      <c r="BX16" s="961" t="str">
        <f t="shared" si="15"/>
        <v>b</v>
      </c>
      <c r="BY16" s="976">
        <f t="shared" ref="BY16:CC47" si="16">COUNTIF(B16,"a")+COUNTIF(G16,"a")+COUNTIF(L16,"a")+COUNTIF(Q16,"a")+COUNTIF(V16,"a")+COUNTIF(AA16,"a")+COUNTIF(AF16,"a")+COUNTIF(AK16,"a")+COUNTIF(AP16,"a")+COUNTIF(AU16,"a")+COUNTIF(AZ16,"a")+COUNTIF(BE16,"a")+COUNTIF(BJ16,"a")+COUNTIF(BO16,"a")+COUNTIF(BT16,"a")</f>
        <v>0</v>
      </c>
      <c r="BZ16" s="976">
        <f t="shared" si="16"/>
        <v>0</v>
      </c>
      <c r="CA16" s="976">
        <f t="shared" si="16"/>
        <v>0</v>
      </c>
      <c r="CB16" s="976">
        <f t="shared" si="16"/>
        <v>0</v>
      </c>
      <c r="CC16" s="976">
        <f t="shared" si="16"/>
        <v>0</v>
      </c>
      <c r="CD16" s="954">
        <f t="shared" ref="CD16:CD65" si="17">SUM(BY16:CC16)</f>
        <v>0</v>
      </c>
      <c r="CF16" s="977">
        <v>1</v>
      </c>
      <c r="CG16" s="978">
        <f>Personnel!D21</f>
        <v>0</v>
      </c>
      <c r="CH16" s="979">
        <f>Personnel!E21</f>
        <v>0</v>
      </c>
      <c r="CI16" s="980">
        <f>Personnel!F21</f>
        <v>0</v>
      </c>
      <c r="CJ16" s="981">
        <f>IF(ISNA(VLOOKUP($CG16,'G1'!$P$75:$CB$94,62,FALSE)),0,(VLOOKUP($CG16,'G1'!$P$75:$CB$94,62,FALSE)))</f>
        <v>0</v>
      </c>
      <c r="CK16" s="979">
        <f>IF(ISNA(VLOOKUP($CG16,'G1'!$P$109:$CB$128,62,FALSE)),0,(VLOOKUP($CG16,'G1'!$P$109:$CB$128,62,FALSE)))</f>
        <v>0</v>
      </c>
      <c r="CL16" s="979">
        <f>IF(ISNA(VLOOKUP($CG16,'G1'!$P$143:$CB$162,62,FALSE)),0,(VLOOKUP($CG16,'G1'!$P$143:$CB$162,62,FALSE)))</f>
        <v>0</v>
      </c>
      <c r="CM16" s="979">
        <f>IF(ISNA(VLOOKUP($CG16,'G1'!$P$177:$CB$196,62,FALSE)),0,(VLOOKUP($CG16,'G1'!$P$177:$CB$196,62,FALSE)))</f>
        <v>0</v>
      </c>
      <c r="CN16" s="982">
        <f>IF(ISNA(VLOOKUP($CG16,'G1'!$P$211:$CB$230,62,FALSE)),0,(VLOOKUP($CG16,'G1'!$P$211:$CB$230,62,FALSE)))</f>
        <v>0</v>
      </c>
      <c r="CO16" s="981">
        <f>IF(ISNA(VLOOKUP($CG16,'G2'!$P$75:$CB$94,62,FALSE)),0,(VLOOKUP($CG16,'G2'!$P$75:$CB$94,62,FALSE)))</f>
        <v>0</v>
      </c>
      <c r="CP16" s="979">
        <f>IF(ISNA(VLOOKUP($CG16,'G2'!$P$109:$CB$128,62,FALSE)),0,(VLOOKUP($CG16,'G2'!$P$109:$CB$128,62,FALSE)))</f>
        <v>0</v>
      </c>
      <c r="CQ16" s="979">
        <f>IF(ISNA(VLOOKUP($CG16,'G2'!$P$143:$CB$162,62,FALSE)),0,(VLOOKUP($CG16,'G2'!$P$143:$CB$162,62,FALSE)))</f>
        <v>0</v>
      </c>
      <c r="CR16" s="979">
        <f>IF(ISNA(VLOOKUP($CG16,'G2'!$P$177:$CB$196,62,FALSE)),0,(VLOOKUP($CG16,'G2'!$P$177:$CB$196,62,FALSE)))</f>
        <v>0</v>
      </c>
      <c r="CS16" s="982">
        <f>IF(ISNA(VLOOKUP($CG16,'G2'!$P$211:$CB$230,62,FALSE)),0,(VLOOKUP($CG16,'G2'!$P$211:$CB$230,62,FALSE)))</f>
        <v>0</v>
      </c>
      <c r="CT16" s="981">
        <f>IF(ISNA(VLOOKUP($CG16,'G3'!$P$75:$CB$94,62,FALSE)),0,(VLOOKUP($CG16,'G3'!$P$75:$CB$94,62,FALSE)))</f>
        <v>0</v>
      </c>
      <c r="CU16" s="979">
        <f>IF(ISNA(VLOOKUP($CG16,'G3'!$P$109:$CB$128,62,FALSE)),0,(VLOOKUP($CG16,'G3'!$P$109:$CB$128,62,FALSE)))</f>
        <v>0</v>
      </c>
      <c r="CV16" s="979">
        <f>IF(ISNA(VLOOKUP($CG16,'G3'!$P$143:$CB$162,62,FALSE)),0,(VLOOKUP($CG16,'G3'!$P$143:$CB$162,62,FALSE)))</f>
        <v>0</v>
      </c>
      <c r="CW16" s="979">
        <f>IF(ISNA(VLOOKUP($CG16,'G3'!$P$177:$CB$196,62,FALSE)),0,(VLOOKUP($CG16,'G3'!$P$177:$CB$196,62,FALSE)))</f>
        <v>0</v>
      </c>
      <c r="CX16" s="982">
        <f>IF(ISNA(VLOOKUP($CG16,'G3'!$P$211:$CB$230,62,FALSE)),0,(VLOOKUP($CG16,'G3'!$P$211:$CB$230,62,FALSE)))</f>
        <v>0</v>
      </c>
      <c r="CY16" s="981">
        <f>IF(ISNA(VLOOKUP($CG16,'G4'!$P$75:$CB$94,62,FALSE)),0,(VLOOKUP($CG16,'G4'!$P$75:$CB$94,62,FALSE)))</f>
        <v>0</v>
      </c>
      <c r="CZ16" s="979">
        <f>IF(ISNA(VLOOKUP($CG16,'G4'!$P$109:$CB$128,62,FALSE)),0,(VLOOKUP($CG16,'G4'!$P$109:$CB$128,62,FALSE)))</f>
        <v>0</v>
      </c>
      <c r="DA16" s="979">
        <f>IF(ISNA(VLOOKUP($CG16,'G4'!$P$143:$CB$162,62,FALSE)),0,(VLOOKUP($CG16,'G4'!$P$143:$CB$162,62,FALSE)))</f>
        <v>0</v>
      </c>
      <c r="DB16" s="979">
        <f>IF(ISNA(VLOOKUP($CG16,'G4'!$P$177:$CB$196,62,FALSE)),0,(VLOOKUP($CG16,'G4'!$P$177:$CB$196,62,FALSE)))</f>
        <v>0</v>
      </c>
      <c r="DC16" s="982">
        <f>IF(ISNA(VLOOKUP($CG16,'G4'!$P$211:$CB$230,62,FALSE)),0,(VLOOKUP($CG16,'G4'!$P$211:$CB$230,62,FALSE)))</f>
        <v>0</v>
      </c>
      <c r="DD16" s="981">
        <f>IF(ISNA(VLOOKUP($CG16,'G5'!$P$75:$CB$94,62,FALSE)),0,(VLOOKUP($CG16,'G5'!$P$75:$CB$94,62,FALSE)))</f>
        <v>0</v>
      </c>
      <c r="DE16" s="979">
        <f>IF(ISNA(VLOOKUP($CG16,'G5'!$P$109:$CB$128,62,FALSE)),0,(VLOOKUP($CG16,'G5'!$P$109:$CB$128,62,FALSE)))</f>
        <v>0</v>
      </c>
      <c r="DF16" s="979">
        <f>IF(ISNA(VLOOKUP($CG16,'G5'!$P$143:$CB$162,62,FALSE)),0,(VLOOKUP($CG16,'G5'!$P$143:$CB$162,62,FALSE)))</f>
        <v>0</v>
      </c>
      <c r="DG16" s="979">
        <f>IF(ISNA(VLOOKUP($CG16,'G5'!$P$177:$CB$196,62,FALSE)),0,(VLOOKUP($CG16,'G5'!$P$177:$CB$196,62,FALSE)))</f>
        <v>0</v>
      </c>
      <c r="DH16" s="982">
        <f>IF(ISNA(VLOOKUP($CG16,'G5'!$P$211:$CB$230,62,FALSE)),0,(VLOOKUP($CG16,'G5'!$P$211:$CB$230,62,FALSE)))</f>
        <v>0</v>
      </c>
      <c r="DI16" s="981">
        <f>IF(ISNA(VLOOKUP($CG16,'G6'!$P$75:$CB$94,62,FALSE)),0,(VLOOKUP($CG16,'G6'!$P$75:$CB$94,62,FALSE)))</f>
        <v>0</v>
      </c>
      <c r="DJ16" s="979">
        <f>IF(ISNA(VLOOKUP($CG16,'G6'!$P$109:$CB$128,62,FALSE)),0,(VLOOKUP($CG16,'G6'!$P$109:$CB$128,62,FALSE)))</f>
        <v>0</v>
      </c>
      <c r="DK16" s="979">
        <f>IF(ISNA(VLOOKUP($CG16,'G6'!$P$143:$CB$162,62,FALSE)),0,(VLOOKUP($CG16,'G6'!$P$143:$CB$162,62,FALSE)))</f>
        <v>0</v>
      </c>
      <c r="DL16" s="979">
        <f>IF(ISNA(VLOOKUP($CG16,'G6'!$P$177:$CB$196,62,FALSE)),0,(VLOOKUP($CG16,'G6'!$P$177:$CB$196,62,FALSE)))</f>
        <v>0</v>
      </c>
      <c r="DM16" s="982">
        <f>IF(ISNA(VLOOKUP($CG16,'G6'!$P$211:$CB$230,62,FALSE)),0,(VLOOKUP($CG16,'G6'!$P$211:$CB$230,62,FALSE)))</f>
        <v>0</v>
      </c>
      <c r="DN16" s="981">
        <f>IF(ISNA(VLOOKUP($CG16,'G7'!$P$75:$CB$94,62,FALSE)),0,(VLOOKUP($CG16,'G7'!$P$75:$CB$94,62,FALSE)))</f>
        <v>0</v>
      </c>
      <c r="DO16" s="979">
        <f>IF(ISNA(VLOOKUP($CG16,'G7'!$P$109:$CB$128,62,FALSE)),0,(VLOOKUP($CG16,'G7'!$P$109:$CB$128,62,FALSE)))</f>
        <v>0</v>
      </c>
      <c r="DP16" s="979">
        <f>IF(ISNA(VLOOKUP($CG16,'G7'!$P$143:$CB$162,62,FALSE)),0,(VLOOKUP($CG16,'G7'!$P$143:$CB$162,62,FALSE)))</f>
        <v>0</v>
      </c>
      <c r="DQ16" s="979">
        <f>IF(ISNA(VLOOKUP($CG16,'G7'!$P$177:$CB$196,62,FALSE)),0,(VLOOKUP($CG16,'G7'!$P$177:$CB$196,62,FALSE)))</f>
        <v>0</v>
      </c>
      <c r="DR16" s="982">
        <f>IF(ISNA(VLOOKUP($CG16,'G7'!$P$211:$CB$230,62,FALSE)),0,(VLOOKUP($CG16,'G7'!$P$211:$CB$230,62,FALSE)))</f>
        <v>0</v>
      </c>
      <c r="DS16" s="981">
        <f>IF(ISNA(VLOOKUP($CG16,'G8'!$P$75:$CB$94,62,FALSE)),0,(VLOOKUP($CG16,'G8'!$P$75:$CB$94,62,FALSE)))</f>
        <v>0</v>
      </c>
      <c r="DT16" s="979">
        <f>IF(ISNA(VLOOKUP($CG16,'G8'!$P$109:$CB$128,62,FALSE)),0,(VLOOKUP($CG16,'G8'!$P$109:$CB$128,62,FALSE)))</f>
        <v>0</v>
      </c>
      <c r="DU16" s="979">
        <f>IF(ISNA(VLOOKUP($CG16,'G8'!$P$143:$CB$162,62,FALSE)),0,(VLOOKUP($CG16,'G8'!$P$143:$CB$162,62,FALSE)))</f>
        <v>0</v>
      </c>
      <c r="DV16" s="979">
        <f>IF(ISNA(VLOOKUP($CG16,'G8'!$P$177:$CB$196,62,FALSE)),0,(VLOOKUP($CG16,'G8'!$P$177:$CB$196,62,FALSE)))</f>
        <v>0</v>
      </c>
      <c r="DW16" s="982">
        <f>IF(ISNA(VLOOKUP($CG16,'G8'!$P$211:$CB$230,62,FALSE)),0,(VLOOKUP($CG16,'G8'!$P$211:$CB$230,62,FALSE)))</f>
        <v>0</v>
      </c>
      <c r="DX16" s="981">
        <f>IF(ISNA(VLOOKUP($CG16,'G9'!$P$75:$CB$94,62,FALSE)),0,(VLOOKUP($CG16,'G9'!$P$75:$CB$94,62,FALSE)))</f>
        <v>0</v>
      </c>
      <c r="DY16" s="979">
        <f>IF(ISNA(VLOOKUP($CG16,'G9'!$P$109:$CB$128,62,FALSE)),0,(VLOOKUP($CG16,'G9'!$P$109:$CB$128,62,FALSE)))</f>
        <v>0</v>
      </c>
      <c r="DZ16" s="979">
        <f>IF(ISNA(VLOOKUP($CG16,'G9'!$P$143:$CB$162,62,FALSE)),0,(VLOOKUP($CG16,'G9'!$P$143:$CB$162,62,FALSE)))</f>
        <v>0</v>
      </c>
      <c r="EA16" s="979">
        <f>IF(ISNA(VLOOKUP($CG16,'G9'!$P$177:$CB$196,62,FALSE)),0,(VLOOKUP($CG16,'G9'!$P$177:$CB$196,62,FALSE)))</f>
        <v>0</v>
      </c>
      <c r="EB16" s="982">
        <f>IF(ISNA(VLOOKUP($CG16,'G9'!$P$211:$CB$230,62,FALSE)),0,(VLOOKUP($CG16,'G9'!$P$211:$CB$230,62,FALSE)))</f>
        <v>0</v>
      </c>
      <c r="EC16" s="981">
        <f>IF(ISNA(VLOOKUP($CG16,'G10'!$P$75:$CB$94,62,FALSE)),0,(VLOOKUP($CG16,'G10'!$P$75:$CB$94,62,FALSE)))</f>
        <v>0</v>
      </c>
      <c r="ED16" s="979">
        <f>IF(ISNA(VLOOKUP($CG16,'G10'!$P$109:$CB$128,62,FALSE)),0,(VLOOKUP($CG16,'G10'!$P$109:$CB$128,62,FALSE)))</f>
        <v>0</v>
      </c>
      <c r="EE16" s="979">
        <f>IF(ISNA(VLOOKUP($CG16,'G10'!$P$143:$CB$162,62,FALSE)),0,(VLOOKUP($CG16,'G10'!$P$143:$CB$162,62,FALSE)))</f>
        <v>0</v>
      </c>
      <c r="EF16" s="979">
        <f>IF(ISNA(VLOOKUP($CG16,'G10'!$P$177:$CB$196,62,FALSE)),0,(VLOOKUP($CG16,'G10'!$P$177:$CB$196,62,FALSE)))</f>
        <v>0</v>
      </c>
      <c r="EG16" s="982">
        <f>IF(ISNA(VLOOKUP($CG16,'G10'!$P$211:$CB$230,62,FALSE)),0,(VLOOKUP($CG16,'G10'!$P$211:$CB$230,62,FALSE)))</f>
        <v>0</v>
      </c>
      <c r="EH16" s="981">
        <f>IF(ISNA(VLOOKUP($CG16,'G11'!$P$75:$CB$94,62,FALSE)),0,(VLOOKUP($CG16,'G11'!$P$75:$CB$94,62,FALSE)))</f>
        <v>0</v>
      </c>
      <c r="EI16" s="979">
        <f>IF(ISNA(VLOOKUP($CG16,'G11'!$P$109:$CB$128,62,FALSE)),0,(VLOOKUP($CG16,'G11'!$P$109:$CB$128,62,FALSE)))</f>
        <v>0</v>
      </c>
      <c r="EJ16" s="979">
        <f>IF(ISNA(VLOOKUP($CG16,'G11'!$P$143:$CB$162,62,FALSE)),0,(VLOOKUP($CG16,'G11'!$P$143:$CB$162,62,FALSE)))</f>
        <v>0</v>
      </c>
      <c r="EK16" s="979">
        <f>IF(ISNA(VLOOKUP($CG16,'G11'!$P$177:$CB$196,62,FALSE)),0,(VLOOKUP($CG16,'G11'!$P$177:$CB$196,62,FALSE)))</f>
        <v>0</v>
      </c>
      <c r="EL16" s="982">
        <f>IF(ISNA(VLOOKUP($CG16,'G11'!$P$211:$CB$230,62,FALSE)),0,(VLOOKUP($CG16,'G11'!$P$211:$CB$230,62,FALSE)))</f>
        <v>0</v>
      </c>
      <c r="EM16" s="981">
        <f>IF(ISNA(VLOOKUP($CG16,'G12'!$P$75:$CB$94,62,FALSE)),0,(VLOOKUP($CG16,'G12'!$P$75:$CB$94,62,FALSE)))</f>
        <v>0</v>
      </c>
      <c r="EN16" s="979">
        <f>IF(ISNA(VLOOKUP($CG16,'G12'!$P$109:$CB$128,62,FALSE)),0,(VLOOKUP($CG16,'G12'!$P$109:$CB$128,62,FALSE)))</f>
        <v>0</v>
      </c>
      <c r="EO16" s="979">
        <f>IF(ISNA(VLOOKUP($CG16,'G12'!$P$143:$CB$162,62,FALSE)),0,(VLOOKUP($CG16,'G12'!$P$143:$CB$162,62,FALSE)))</f>
        <v>0</v>
      </c>
      <c r="EP16" s="979">
        <f>IF(ISNA(VLOOKUP($CG16,'G12'!$P$177:$CB$196,62,FALSE)),0,(VLOOKUP($CG16,'G12'!$P$177:$CB$196,62,FALSE)))</f>
        <v>0</v>
      </c>
      <c r="EQ16" s="982">
        <f>IF(ISNA(VLOOKUP($CG16,'G12'!$P$211:$CB$230,62,FALSE)),0,(VLOOKUP($CG16,'G12'!$P$211:$CB$230,62,FALSE)))</f>
        <v>0</v>
      </c>
      <c r="ER16" s="981">
        <f>IF(ISNA(VLOOKUP($CG16,'G13'!$P$75:$CB$94,62,FALSE)),0,(VLOOKUP($CG16,'G13'!$P$75:$CB$94,62,FALSE)))</f>
        <v>0</v>
      </c>
      <c r="ES16" s="979">
        <f>IF(ISNA(VLOOKUP($CG16,'G13'!$P$109:$CB$128,62,FALSE)),0,(VLOOKUP($CG16,'G13'!$P$109:$CB$128,62,FALSE)))</f>
        <v>0</v>
      </c>
      <c r="ET16" s="979">
        <f>IF(ISNA(VLOOKUP($CG16,'G13'!$P$143:$CB$162,62,FALSE)),0,(VLOOKUP($CG16,'G13'!$P$143:$CB$162,62,FALSE)))</f>
        <v>0</v>
      </c>
      <c r="EU16" s="979">
        <f>IF(ISNA(VLOOKUP($CG16,'G13'!$P$177:$CB$196,62,FALSE)),0,(VLOOKUP($CG16,'G13'!$P$177:$CB$196,62,FALSE)))</f>
        <v>0</v>
      </c>
      <c r="EV16" s="982">
        <f>IF(ISNA(VLOOKUP($CG16,'G13'!$P$211:$CB$230,62,FALSE)),0,(VLOOKUP($CG16,'G13'!$P$211:$CB$230,62,FALSE)))</f>
        <v>0</v>
      </c>
      <c r="EW16" s="981">
        <f>IF(ISNA(VLOOKUP($CG16,'G14'!$P$75:$CB$94,62,FALSE)),0,(VLOOKUP($CG16,'G14'!$P$75:$CB$94,62,FALSE)))</f>
        <v>0</v>
      </c>
      <c r="EX16" s="979">
        <f>IF(ISNA(VLOOKUP($CG16,'G14'!$P$109:$CB$128,62,FALSE)),0,(VLOOKUP($CG16,'G14'!$P$109:$CB$128,62,FALSE)))</f>
        <v>0</v>
      </c>
      <c r="EY16" s="979">
        <f>IF(ISNA(VLOOKUP($CG16,'G14'!$P$143:$CB$162,62,FALSE)),0,(VLOOKUP($CG16,'G14'!$P$143:$CB$162,62,FALSE)))</f>
        <v>0</v>
      </c>
      <c r="EZ16" s="979">
        <f>IF(ISNA(VLOOKUP($CG16,'G14'!$P$177:$CB$196,62,FALSE)),0,(VLOOKUP($CG16,'G14'!$P$177:$CB$196,62,FALSE)))</f>
        <v>0</v>
      </c>
      <c r="FA16" s="982">
        <f>IF(ISNA(VLOOKUP($CG16,'G14'!$P$211:$CB$230,62,FALSE)),0,(VLOOKUP($CG16,'G14'!$P$211:$CB$230,62,FALSE)))</f>
        <v>0</v>
      </c>
      <c r="FB16" s="981">
        <f>IF(ISNA(VLOOKUP($CG16,'G15'!$P$75:$CB$94,62,FALSE)),0,(VLOOKUP($CG16,'G15'!$P$75:$CB$94,62,FALSE)))</f>
        <v>0</v>
      </c>
      <c r="FC16" s="979">
        <f>IF(ISNA(VLOOKUP($CG16,'G15'!$P$109:$CB$128,62,FALSE)),0,(VLOOKUP($CG16,'G15'!$P$109:$CB$128,62,FALSE)))</f>
        <v>0</v>
      </c>
      <c r="FD16" s="979">
        <f>IF(ISNA(VLOOKUP($CG16,'G15'!$P$143:$CB$162,62,FALSE)),0,(VLOOKUP($CG16,'G15'!$P$143:$CB$162,62,FALSE)))</f>
        <v>0</v>
      </c>
      <c r="FE16" s="979">
        <f>IF(ISNA(VLOOKUP($CG16,'G15'!$P$177:$CB$196,62,FALSE)),0,(VLOOKUP($CG16,'G15'!$P$177:$CB$196,62,FALSE)))</f>
        <v>0</v>
      </c>
      <c r="FF16" s="982">
        <f>IF(ISNA(VLOOKUP($CG16,'G15'!$P$211:$CB$230,62,FALSE)),0,(VLOOKUP($CG16,'G15'!$P$211:$CB$230,62,FALSE)))</f>
        <v>0</v>
      </c>
      <c r="FG16" s="983">
        <f t="shared" ref="FG16:FK47" si="18">SUM(CJ16,CO16,CT16,CY16,DD16,DI16,DN16,DS16,DX16,EC16,EH16,EM16,ER16,EW16,FB16)</f>
        <v>0</v>
      </c>
      <c r="FH16" s="979">
        <f t="shared" si="18"/>
        <v>0</v>
      </c>
      <c r="FI16" s="979">
        <f t="shared" si="18"/>
        <v>0</v>
      </c>
      <c r="FJ16" s="979">
        <f t="shared" si="18"/>
        <v>0</v>
      </c>
      <c r="FK16" s="982">
        <f t="shared" si="18"/>
        <v>0</v>
      </c>
      <c r="FM16" s="984"/>
    </row>
    <row r="17" spans="1:169" ht="18.75" customHeight="1" thickBot="1" x14ac:dyDescent="0.25">
      <c r="A17" s="975">
        <f t="shared" si="0"/>
        <v>0</v>
      </c>
      <c r="B17" s="959" t="str">
        <f t="shared" si="1"/>
        <v>b</v>
      </c>
      <c r="C17" s="960" t="str">
        <f t="shared" si="1"/>
        <v>b</v>
      </c>
      <c r="D17" s="960" t="str">
        <f t="shared" si="1"/>
        <v>b</v>
      </c>
      <c r="E17" s="960" t="str">
        <f t="shared" si="1"/>
        <v>b</v>
      </c>
      <c r="F17" s="961" t="str">
        <f t="shared" si="1"/>
        <v>b</v>
      </c>
      <c r="G17" s="959" t="str">
        <f t="shared" si="2"/>
        <v>b</v>
      </c>
      <c r="H17" s="960" t="str">
        <f t="shared" si="2"/>
        <v>b</v>
      </c>
      <c r="I17" s="960" t="str">
        <f t="shared" si="2"/>
        <v>b</v>
      </c>
      <c r="J17" s="960" t="str">
        <f t="shared" si="2"/>
        <v>b</v>
      </c>
      <c r="K17" s="961" t="str">
        <f t="shared" si="2"/>
        <v>b</v>
      </c>
      <c r="L17" s="959" t="str">
        <f t="shared" si="3"/>
        <v>b</v>
      </c>
      <c r="M17" s="960" t="str">
        <f t="shared" si="3"/>
        <v>b</v>
      </c>
      <c r="N17" s="960" t="str">
        <f t="shared" si="3"/>
        <v>b</v>
      </c>
      <c r="O17" s="960" t="str">
        <f t="shared" si="3"/>
        <v>b</v>
      </c>
      <c r="P17" s="961" t="str">
        <f t="shared" si="3"/>
        <v>b</v>
      </c>
      <c r="Q17" s="959" t="str">
        <f t="shared" si="4"/>
        <v>b</v>
      </c>
      <c r="R17" s="960" t="str">
        <f t="shared" si="4"/>
        <v>b</v>
      </c>
      <c r="S17" s="960" t="str">
        <f t="shared" si="4"/>
        <v>b</v>
      </c>
      <c r="T17" s="960" t="str">
        <f t="shared" si="4"/>
        <v>b</v>
      </c>
      <c r="U17" s="961" t="str">
        <f t="shared" si="4"/>
        <v>b</v>
      </c>
      <c r="V17" s="959" t="str">
        <f t="shared" si="5"/>
        <v>b</v>
      </c>
      <c r="W17" s="960" t="str">
        <f t="shared" si="5"/>
        <v>b</v>
      </c>
      <c r="X17" s="960" t="str">
        <f t="shared" si="5"/>
        <v>b</v>
      </c>
      <c r="Y17" s="960" t="str">
        <f t="shared" si="5"/>
        <v>b</v>
      </c>
      <c r="Z17" s="961" t="str">
        <f t="shared" si="5"/>
        <v>b</v>
      </c>
      <c r="AA17" s="959" t="str">
        <f t="shared" si="6"/>
        <v>b</v>
      </c>
      <c r="AB17" s="960" t="str">
        <f t="shared" si="6"/>
        <v>b</v>
      </c>
      <c r="AC17" s="960" t="str">
        <f t="shared" si="6"/>
        <v>b</v>
      </c>
      <c r="AD17" s="960" t="str">
        <f t="shared" si="6"/>
        <v>b</v>
      </c>
      <c r="AE17" s="961" t="str">
        <f t="shared" si="6"/>
        <v>b</v>
      </c>
      <c r="AF17" s="959" t="str">
        <f t="shared" si="7"/>
        <v>b</v>
      </c>
      <c r="AG17" s="960" t="str">
        <f t="shared" si="7"/>
        <v>b</v>
      </c>
      <c r="AH17" s="960" t="str">
        <f t="shared" si="7"/>
        <v>b</v>
      </c>
      <c r="AI17" s="960" t="str">
        <f t="shared" si="7"/>
        <v>b</v>
      </c>
      <c r="AJ17" s="961" t="str">
        <f t="shared" si="7"/>
        <v>b</v>
      </c>
      <c r="AK17" s="959" t="str">
        <f t="shared" si="8"/>
        <v>b</v>
      </c>
      <c r="AL17" s="960" t="str">
        <f t="shared" si="8"/>
        <v>b</v>
      </c>
      <c r="AM17" s="960" t="str">
        <f t="shared" si="8"/>
        <v>b</v>
      </c>
      <c r="AN17" s="960" t="str">
        <f t="shared" si="8"/>
        <v>b</v>
      </c>
      <c r="AO17" s="961" t="str">
        <f t="shared" si="8"/>
        <v>b</v>
      </c>
      <c r="AP17" s="959" t="str">
        <f t="shared" si="9"/>
        <v>b</v>
      </c>
      <c r="AQ17" s="960" t="str">
        <f t="shared" si="9"/>
        <v>b</v>
      </c>
      <c r="AR17" s="960" t="str">
        <f t="shared" si="9"/>
        <v>b</v>
      </c>
      <c r="AS17" s="960" t="str">
        <f t="shared" si="9"/>
        <v>b</v>
      </c>
      <c r="AT17" s="961" t="str">
        <f t="shared" si="9"/>
        <v>b</v>
      </c>
      <c r="AU17" s="959" t="str">
        <f t="shared" si="10"/>
        <v>b</v>
      </c>
      <c r="AV17" s="960" t="str">
        <f t="shared" si="10"/>
        <v>b</v>
      </c>
      <c r="AW17" s="960" t="str">
        <f t="shared" si="10"/>
        <v>b</v>
      </c>
      <c r="AX17" s="960" t="str">
        <f t="shared" si="10"/>
        <v>b</v>
      </c>
      <c r="AY17" s="961" t="str">
        <f t="shared" si="10"/>
        <v>b</v>
      </c>
      <c r="AZ17" s="959" t="str">
        <f t="shared" si="11"/>
        <v>b</v>
      </c>
      <c r="BA17" s="960" t="str">
        <f t="shared" si="11"/>
        <v>b</v>
      </c>
      <c r="BB17" s="960" t="str">
        <f t="shared" si="11"/>
        <v>b</v>
      </c>
      <c r="BC17" s="960" t="str">
        <f t="shared" si="11"/>
        <v>b</v>
      </c>
      <c r="BD17" s="961" t="str">
        <f t="shared" si="11"/>
        <v>b</v>
      </c>
      <c r="BE17" s="959" t="str">
        <f t="shared" si="12"/>
        <v>b</v>
      </c>
      <c r="BF17" s="960" t="str">
        <f t="shared" si="12"/>
        <v>b</v>
      </c>
      <c r="BG17" s="960" t="str">
        <f t="shared" si="12"/>
        <v>b</v>
      </c>
      <c r="BH17" s="960" t="str">
        <f t="shared" si="12"/>
        <v>b</v>
      </c>
      <c r="BI17" s="961" t="str">
        <f t="shared" si="12"/>
        <v>b</v>
      </c>
      <c r="BJ17" s="959" t="str">
        <f t="shared" si="13"/>
        <v>b</v>
      </c>
      <c r="BK17" s="960" t="str">
        <f t="shared" si="13"/>
        <v>b</v>
      </c>
      <c r="BL17" s="960" t="str">
        <f t="shared" si="13"/>
        <v>b</v>
      </c>
      <c r="BM17" s="960" t="str">
        <f t="shared" si="13"/>
        <v>b</v>
      </c>
      <c r="BN17" s="961" t="str">
        <f t="shared" si="13"/>
        <v>b</v>
      </c>
      <c r="BO17" s="959" t="str">
        <f t="shared" si="14"/>
        <v>b</v>
      </c>
      <c r="BP17" s="960" t="str">
        <f t="shared" si="14"/>
        <v>b</v>
      </c>
      <c r="BQ17" s="960" t="str">
        <f t="shared" si="14"/>
        <v>b</v>
      </c>
      <c r="BR17" s="960" t="str">
        <f t="shared" si="14"/>
        <v>b</v>
      </c>
      <c r="BS17" s="961" t="str">
        <f t="shared" si="14"/>
        <v>b</v>
      </c>
      <c r="BT17" s="959" t="str">
        <f t="shared" si="15"/>
        <v>b</v>
      </c>
      <c r="BU17" s="960" t="str">
        <f t="shared" si="15"/>
        <v>b</v>
      </c>
      <c r="BV17" s="960" t="str">
        <f t="shared" si="15"/>
        <v>b</v>
      </c>
      <c r="BW17" s="960" t="str">
        <f t="shared" si="15"/>
        <v>b</v>
      </c>
      <c r="BX17" s="961" t="str">
        <f t="shared" si="15"/>
        <v>b</v>
      </c>
      <c r="BY17" s="976">
        <f t="shared" si="16"/>
        <v>0</v>
      </c>
      <c r="BZ17" s="976">
        <f t="shared" si="16"/>
        <v>0</v>
      </c>
      <c r="CA17" s="976">
        <f t="shared" si="16"/>
        <v>0</v>
      </c>
      <c r="CB17" s="976">
        <f t="shared" si="16"/>
        <v>0</v>
      </c>
      <c r="CC17" s="976">
        <f t="shared" si="16"/>
        <v>0</v>
      </c>
      <c r="CD17" s="954">
        <f t="shared" si="17"/>
        <v>0</v>
      </c>
      <c r="CF17" s="985">
        <v>2</v>
      </c>
      <c r="CG17" s="986">
        <f>Personnel!D22</f>
        <v>0</v>
      </c>
      <c r="CH17" s="987">
        <f>Personnel!E22</f>
        <v>0</v>
      </c>
      <c r="CI17" s="988">
        <f>Personnel!F22</f>
        <v>0</v>
      </c>
      <c r="CJ17" s="981">
        <f>IF(ISNA(VLOOKUP($CG17,'G1'!$P$75:$CB$94,62,FALSE)),0,(VLOOKUP($CG17,'G1'!$P$75:$CB$94,62,FALSE)))</f>
        <v>0</v>
      </c>
      <c r="CK17" s="979">
        <f>IF(ISNA(VLOOKUP($CG17,'G1'!$P$109:$CB$128,62,FALSE)),0,(VLOOKUP($CG17,'G1'!$P$109:$CB$128,62,FALSE)))</f>
        <v>0</v>
      </c>
      <c r="CL17" s="979">
        <f>IF(ISNA(VLOOKUP($CG17,'G1'!$P$143:$CB$162,62,FALSE)),0,(VLOOKUP($CG17,'G1'!$P$143:$CB$162,62,FALSE)))</f>
        <v>0</v>
      </c>
      <c r="CM17" s="979">
        <f>IF(ISNA(VLOOKUP($CG17,'G1'!$P$177:$CB$196,62,FALSE)),0,(VLOOKUP($CG17,'G1'!$P$177:$CB$196,62,FALSE)))</f>
        <v>0</v>
      </c>
      <c r="CN17" s="982">
        <f>IF(ISNA(VLOOKUP($CG17,'G1'!$P$211:$CB$230,62,FALSE)),0,(VLOOKUP($CG17,'G1'!$P$211:$CB$230,62,FALSE)))</f>
        <v>0</v>
      </c>
      <c r="CO17" s="981">
        <f>IF(ISNA(VLOOKUP($CG17,'G2'!$P$75:$CB$94,62,FALSE)),0,(VLOOKUP($CG17,'G2'!$P$75:$CB$94,62,FALSE)))</f>
        <v>0</v>
      </c>
      <c r="CP17" s="979">
        <f>IF(ISNA(VLOOKUP($CG17,'G2'!$P$109:$CB$128,62,FALSE)),0,(VLOOKUP($CG17,'G2'!$P$109:$CB$128,62,FALSE)))</f>
        <v>0</v>
      </c>
      <c r="CQ17" s="979">
        <f>IF(ISNA(VLOOKUP($CG17,'G2'!$P$143:$CB$162,62,FALSE)),0,(VLOOKUP($CG17,'G2'!$P$143:$CB$162,62,FALSE)))</f>
        <v>0</v>
      </c>
      <c r="CR17" s="979">
        <f>IF(ISNA(VLOOKUP($CG17,'G2'!$P$177:$CB$196,62,FALSE)),0,(VLOOKUP($CG17,'G2'!$P$177:$CB$196,62,FALSE)))</f>
        <v>0</v>
      </c>
      <c r="CS17" s="982">
        <f>IF(ISNA(VLOOKUP($CG17,'G2'!$P$211:$CB$230,62,FALSE)),0,(VLOOKUP($CG17,'G2'!$P$211:$CB$230,62,FALSE)))</f>
        <v>0</v>
      </c>
      <c r="CT17" s="981">
        <f>IF(ISNA(VLOOKUP($CG17,'G3'!$P$75:$CB$94,62,FALSE)),0,(VLOOKUP($CG17,'G3'!$P$75:$CB$94,62,FALSE)))</f>
        <v>0</v>
      </c>
      <c r="CU17" s="979">
        <f>IF(ISNA(VLOOKUP($CG17,'G3'!$P$109:$CB$128,62,FALSE)),0,(VLOOKUP($CG17,'G3'!$P$109:$CB$128,62,FALSE)))</f>
        <v>0</v>
      </c>
      <c r="CV17" s="979">
        <f>IF(ISNA(VLOOKUP($CG17,'G3'!$P$143:$CB$162,62,FALSE)),0,(VLOOKUP($CG17,'G3'!$P$143:$CB$162,62,FALSE)))</f>
        <v>0</v>
      </c>
      <c r="CW17" s="979">
        <f>IF(ISNA(VLOOKUP($CG17,'G3'!$P$177:$CB$196,62,FALSE)),0,(VLOOKUP($CG17,'G3'!$P$177:$CB$196,62,FALSE)))</f>
        <v>0</v>
      </c>
      <c r="CX17" s="982">
        <f>IF(ISNA(VLOOKUP($CG17,'G3'!$P$211:$CB$230,62,FALSE)),0,(VLOOKUP($CG17,'G3'!$P$211:$CB$230,62,FALSE)))</f>
        <v>0</v>
      </c>
      <c r="CY17" s="981">
        <f>IF(ISNA(VLOOKUP($CG17,'G4'!$P$75:$CB$94,62,FALSE)),0,(VLOOKUP($CG17,'G4'!$P$75:$CB$94,62,FALSE)))</f>
        <v>0</v>
      </c>
      <c r="CZ17" s="979">
        <f>IF(ISNA(VLOOKUP($CG17,'G4'!$P$109:$CB$128,62,FALSE)),0,(VLOOKUP($CG17,'G4'!$P$109:$CB$128,62,FALSE)))</f>
        <v>0</v>
      </c>
      <c r="DA17" s="979">
        <f>IF(ISNA(VLOOKUP($CG17,'G4'!$P$143:$CB$162,62,FALSE)),0,(VLOOKUP($CG17,'G4'!$P$143:$CB$162,62,FALSE)))</f>
        <v>0</v>
      </c>
      <c r="DB17" s="979">
        <f>IF(ISNA(VLOOKUP($CG17,'G4'!$P$177:$CB$196,62,FALSE)),0,(VLOOKUP($CG17,'G4'!$P$177:$CB$196,62,FALSE)))</f>
        <v>0</v>
      </c>
      <c r="DC17" s="982">
        <f>IF(ISNA(VLOOKUP($CG17,'G4'!$P$211:$CB$230,62,FALSE)),0,(VLOOKUP($CG17,'G4'!$P$211:$CB$230,62,FALSE)))</f>
        <v>0</v>
      </c>
      <c r="DD17" s="981">
        <f>IF(ISNA(VLOOKUP($CG17,'G5'!$P$75:$CB$94,62,FALSE)),0,(VLOOKUP($CG17,'G5'!$P$75:$CB$94,62,FALSE)))</f>
        <v>0</v>
      </c>
      <c r="DE17" s="979">
        <f>IF(ISNA(VLOOKUP($CG17,'G5'!$P$109:$CB$128,62,FALSE)),0,(VLOOKUP($CG17,'G5'!$P$109:$CB$128,62,FALSE)))</f>
        <v>0</v>
      </c>
      <c r="DF17" s="979">
        <f>IF(ISNA(VLOOKUP($CG17,'G5'!$P$143:$CB$162,62,FALSE)),0,(VLOOKUP($CG17,'G5'!$P$143:$CB$162,62,FALSE)))</f>
        <v>0</v>
      </c>
      <c r="DG17" s="979">
        <f>IF(ISNA(VLOOKUP($CG17,'G5'!$P$177:$CB$196,62,FALSE)),0,(VLOOKUP($CG17,'G5'!$P$177:$CB$196,62,FALSE)))</f>
        <v>0</v>
      </c>
      <c r="DH17" s="982">
        <f>IF(ISNA(VLOOKUP($CG17,'G5'!$P$211:$CB$230,62,FALSE)),0,(VLOOKUP($CG17,'G5'!$P$211:$CB$230,62,FALSE)))</f>
        <v>0</v>
      </c>
      <c r="DI17" s="981">
        <f>IF(ISNA(VLOOKUP($CG17,'G6'!$P$75:$CB$94,62,FALSE)),0,(VLOOKUP($CG17,'G6'!$P$75:$CB$94,62,FALSE)))</f>
        <v>0</v>
      </c>
      <c r="DJ17" s="979">
        <f>IF(ISNA(VLOOKUP($CG17,'G6'!$P$109:$CB$128,62,FALSE)),0,(VLOOKUP($CG17,'G6'!$P$109:$CB$128,62,FALSE)))</f>
        <v>0</v>
      </c>
      <c r="DK17" s="979">
        <f>IF(ISNA(VLOOKUP($CG17,'G6'!$P$143:$CB$162,62,FALSE)),0,(VLOOKUP($CG17,'G6'!$P$143:$CB$162,62,FALSE)))</f>
        <v>0</v>
      </c>
      <c r="DL17" s="979">
        <f>IF(ISNA(VLOOKUP($CG17,'G6'!$P$177:$CB$196,62,FALSE)),0,(VLOOKUP($CG17,'G6'!$P$177:$CB$196,62,FALSE)))</f>
        <v>0</v>
      </c>
      <c r="DM17" s="982">
        <f>IF(ISNA(VLOOKUP($CG17,'G6'!$P$211:$CB$230,62,FALSE)),0,(VLOOKUP($CG17,'G6'!$P$211:$CB$230,62,FALSE)))</f>
        <v>0</v>
      </c>
      <c r="DN17" s="981">
        <f>IF(ISNA(VLOOKUP($CG17,'G7'!$P$75:$CB$94,62,FALSE)),0,(VLOOKUP($CG17,'G7'!$P$75:$CB$94,62,FALSE)))</f>
        <v>0</v>
      </c>
      <c r="DO17" s="979">
        <f>IF(ISNA(VLOOKUP($CG17,'G7'!$P$109:$CB$128,62,FALSE)),0,(VLOOKUP($CG17,'G7'!$P$109:$CB$128,62,FALSE)))</f>
        <v>0</v>
      </c>
      <c r="DP17" s="979">
        <f>IF(ISNA(VLOOKUP($CG17,'G7'!$P$143:$CB$162,62,FALSE)),0,(VLOOKUP($CG17,'G7'!$P$143:$CB$162,62,FALSE)))</f>
        <v>0</v>
      </c>
      <c r="DQ17" s="979">
        <f>IF(ISNA(VLOOKUP($CG17,'G7'!$P$177:$CB$196,62,FALSE)),0,(VLOOKUP($CG17,'G7'!$P$177:$CB$196,62,FALSE)))</f>
        <v>0</v>
      </c>
      <c r="DR17" s="982">
        <f>IF(ISNA(VLOOKUP($CG17,'G7'!$P$211:$CB$230,62,FALSE)),0,(VLOOKUP($CG17,'G7'!$P$211:$CB$230,62,FALSE)))</f>
        <v>0</v>
      </c>
      <c r="DS17" s="981">
        <f>IF(ISNA(VLOOKUP($CG17,'G8'!$P$75:$CB$94,62,FALSE)),0,(VLOOKUP($CG17,'G8'!$P$75:$CB$94,62,FALSE)))</f>
        <v>0</v>
      </c>
      <c r="DT17" s="979">
        <f>IF(ISNA(VLOOKUP($CG17,'G8'!$P$109:$CB$128,62,FALSE)),0,(VLOOKUP($CG17,'G8'!$P$109:$CB$128,62,FALSE)))</f>
        <v>0</v>
      </c>
      <c r="DU17" s="979">
        <f>IF(ISNA(VLOOKUP($CG17,'G8'!$P$143:$CB$162,62,FALSE)),0,(VLOOKUP($CG17,'G8'!$P$143:$CB$162,62,FALSE)))</f>
        <v>0</v>
      </c>
      <c r="DV17" s="979">
        <f>IF(ISNA(VLOOKUP($CG17,'G8'!$P$177:$CB$196,62,FALSE)),0,(VLOOKUP($CG17,'G8'!$P$177:$CB$196,62,FALSE)))</f>
        <v>0</v>
      </c>
      <c r="DW17" s="982">
        <f>IF(ISNA(VLOOKUP($CG17,'G8'!$P$211:$CB$230,62,FALSE)),0,(VLOOKUP($CG17,'G8'!$P$211:$CB$230,62,FALSE)))</f>
        <v>0</v>
      </c>
      <c r="DX17" s="981">
        <f>IF(ISNA(VLOOKUP($CG17,'G9'!$P$75:$CB$94,62,FALSE)),0,(VLOOKUP($CG17,'G9'!$P$75:$CB$94,62,FALSE)))</f>
        <v>0</v>
      </c>
      <c r="DY17" s="979">
        <f>IF(ISNA(VLOOKUP($CG17,'G9'!$P$109:$CB$128,62,FALSE)),0,(VLOOKUP($CG17,'G9'!$P$109:$CB$128,62,FALSE)))</f>
        <v>0</v>
      </c>
      <c r="DZ17" s="979">
        <f>IF(ISNA(VLOOKUP($CG17,'G9'!$P$143:$CB$162,62,FALSE)),0,(VLOOKUP($CG17,'G9'!$P$143:$CB$162,62,FALSE)))</f>
        <v>0</v>
      </c>
      <c r="EA17" s="979">
        <f>IF(ISNA(VLOOKUP($CG17,'G9'!$P$177:$CB$196,62,FALSE)),0,(VLOOKUP($CG17,'G9'!$P$177:$CB$196,62,FALSE)))</f>
        <v>0</v>
      </c>
      <c r="EB17" s="982">
        <f>IF(ISNA(VLOOKUP($CG17,'G9'!$P$211:$CB$230,62,FALSE)),0,(VLOOKUP($CG17,'G9'!$P$211:$CB$230,62,FALSE)))</f>
        <v>0</v>
      </c>
      <c r="EC17" s="981">
        <f>IF(ISNA(VLOOKUP($CG17,'G10'!$P$75:$CB$94,62,FALSE)),0,(VLOOKUP($CG17,'G10'!$P$75:$CB$94,62,FALSE)))</f>
        <v>0</v>
      </c>
      <c r="ED17" s="979">
        <f>IF(ISNA(VLOOKUP($CG17,'G10'!$P$109:$CB$128,62,FALSE)),0,(VLOOKUP($CG17,'G10'!$P$109:$CB$128,62,FALSE)))</f>
        <v>0</v>
      </c>
      <c r="EE17" s="979">
        <f>IF(ISNA(VLOOKUP($CG17,'G10'!$P$143:$CB$162,62,FALSE)),0,(VLOOKUP($CG17,'G10'!$P$143:$CB$162,62,FALSE)))</f>
        <v>0</v>
      </c>
      <c r="EF17" s="979">
        <f>IF(ISNA(VLOOKUP($CG17,'G10'!$P$177:$CB$196,62,FALSE)),0,(VLOOKUP($CG17,'G10'!$P$177:$CB$196,62,FALSE)))</f>
        <v>0</v>
      </c>
      <c r="EG17" s="982">
        <f>IF(ISNA(VLOOKUP($CG17,'G10'!$P$211:$CB$230,62,FALSE)),0,(VLOOKUP($CG17,'G10'!$P$211:$CB$230,62,FALSE)))</f>
        <v>0</v>
      </c>
      <c r="EH17" s="981">
        <f>IF(ISNA(VLOOKUP($CG17,'G11'!$P$75:$CB$94,62,FALSE)),0,(VLOOKUP($CG17,'G11'!$P$75:$CB$94,62,FALSE)))</f>
        <v>0</v>
      </c>
      <c r="EI17" s="979">
        <f>IF(ISNA(VLOOKUP($CG17,'G11'!$P$109:$CB$128,62,FALSE)),0,(VLOOKUP($CG17,'G11'!$P$109:$CB$128,62,FALSE)))</f>
        <v>0</v>
      </c>
      <c r="EJ17" s="979">
        <f>IF(ISNA(VLOOKUP($CG17,'G11'!$P$143:$CB$162,62,FALSE)),0,(VLOOKUP($CG17,'G11'!$P$143:$CB$162,62,FALSE)))</f>
        <v>0</v>
      </c>
      <c r="EK17" s="979">
        <f>IF(ISNA(VLOOKUP($CG17,'G11'!$P$177:$CB$196,62,FALSE)),0,(VLOOKUP($CG17,'G11'!$P$177:$CB$196,62,FALSE)))</f>
        <v>0</v>
      </c>
      <c r="EL17" s="982">
        <f>IF(ISNA(VLOOKUP($CG17,'G11'!$P$211:$CB$230,62,FALSE)),0,(VLOOKUP($CG17,'G11'!$P$211:$CB$230,62,FALSE)))</f>
        <v>0</v>
      </c>
      <c r="EM17" s="981">
        <f>IF(ISNA(VLOOKUP($CG17,'G12'!$P$75:$CB$94,62,FALSE)),0,(VLOOKUP($CG17,'G12'!$P$75:$CB$94,62,FALSE)))</f>
        <v>0</v>
      </c>
      <c r="EN17" s="979">
        <f>IF(ISNA(VLOOKUP($CG17,'G12'!$P$109:$CB$128,62,FALSE)),0,(VLOOKUP($CG17,'G12'!$P$109:$CB$128,62,FALSE)))</f>
        <v>0</v>
      </c>
      <c r="EO17" s="979">
        <f>IF(ISNA(VLOOKUP($CG17,'G12'!$P$143:$CB$162,62,FALSE)),0,(VLOOKUP($CG17,'G12'!$P$143:$CB$162,62,FALSE)))</f>
        <v>0</v>
      </c>
      <c r="EP17" s="979">
        <f>IF(ISNA(VLOOKUP($CG17,'G12'!$P$177:$CB$196,62,FALSE)),0,(VLOOKUP($CG17,'G12'!$P$177:$CB$196,62,FALSE)))</f>
        <v>0</v>
      </c>
      <c r="EQ17" s="982">
        <f>IF(ISNA(VLOOKUP($CG17,'G12'!$P$211:$CB$230,62,FALSE)),0,(VLOOKUP($CG17,'G12'!$P$211:$CB$230,62,FALSE)))</f>
        <v>0</v>
      </c>
      <c r="ER17" s="981">
        <f>IF(ISNA(VLOOKUP($CG17,'G13'!$P$75:$CB$94,62,FALSE)),0,(VLOOKUP($CG17,'G13'!$P$75:$CB$94,62,FALSE)))</f>
        <v>0</v>
      </c>
      <c r="ES17" s="979">
        <f>IF(ISNA(VLOOKUP($CG17,'G13'!$P$109:$CB$128,62,FALSE)),0,(VLOOKUP($CG17,'G13'!$P$109:$CB$128,62,FALSE)))</f>
        <v>0</v>
      </c>
      <c r="ET17" s="979">
        <f>IF(ISNA(VLOOKUP($CG17,'G13'!$P$143:$CB$162,62,FALSE)),0,(VLOOKUP($CG17,'G13'!$P$143:$CB$162,62,FALSE)))</f>
        <v>0</v>
      </c>
      <c r="EU17" s="979">
        <f>IF(ISNA(VLOOKUP($CG17,'G13'!$P$177:$CB$196,62,FALSE)),0,(VLOOKUP($CG17,'G13'!$P$177:$CB$196,62,FALSE)))</f>
        <v>0</v>
      </c>
      <c r="EV17" s="982">
        <f>IF(ISNA(VLOOKUP($CG17,'G13'!$P$211:$CB$230,62,FALSE)),0,(VLOOKUP($CG17,'G13'!$P$211:$CB$230,62,FALSE)))</f>
        <v>0</v>
      </c>
      <c r="EW17" s="981">
        <f>IF(ISNA(VLOOKUP($CG17,'G14'!$P$75:$CB$94,62,FALSE)),0,(VLOOKUP($CG17,'G14'!$P$75:$CB$94,62,FALSE)))</f>
        <v>0</v>
      </c>
      <c r="EX17" s="979">
        <f>IF(ISNA(VLOOKUP($CG17,'G14'!$P$109:$CB$128,62,FALSE)),0,(VLOOKUP($CG17,'G14'!$P$109:$CB$128,62,FALSE)))</f>
        <v>0</v>
      </c>
      <c r="EY17" s="979">
        <f>IF(ISNA(VLOOKUP($CG17,'G14'!$P$143:$CB$162,62,FALSE)),0,(VLOOKUP($CG17,'G14'!$P$143:$CB$162,62,FALSE)))</f>
        <v>0</v>
      </c>
      <c r="EZ17" s="979">
        <f>IF(ISNA(VLOOKUP($CG17,'G14'!$P$177:$CB$196,62,FALSE)),0,(VLOOKUP($CG17,'G14'!$P$177:$CB$196,62,FALSE)))</f>
        <v>0</v>
      </c>
      <c r="FA17" s="982">
        <f>IF(ISNA(VLOOKUP($CG17,'G14'!$P$211:$CB$230,62,FALSE)),0,(VLOOKUP($CG17,'G14'!$P$211:$CB$230,62,FALSE)))</f>
        <v>0</v>
      </c>
      <c r="FB17" s="981">
        <f>IF(ISNA(VLOOKUP($CG17,'G15'!$P$75:$CB$94,62,FALSE)),0,(VLOOKUP($CG17,'G15'!$P$75:$CB$94,62,FALSE)))</f>
        <v>0</v>
      </c>
      <c r="FC17" s="979">
        <f>IF(ISNA(VLOOKUP($CG17,'G15'!$P$109:$CB$128,62,FALSE)),0,(VLOOKUP($CG17,'G15'!$P$109:$CB$128,62,FALSE)))</f>
        <v>0</v>
      </c>
      <c r="FD17" s="979">
        <f>IF(ISNA(VLOOKUP($CG17,'G15'!$P$143:$CB$162,62,FALSE)),0,(VLOOKUP($CG17,'G15'!$P$143:$CB$162,62,FALSE)))</f>
        <v>0</v>
      </c>
      <c r="FE17" s="979">
        <f>IF(ISNA(VLOOKUP($CG17,'G15'!$P$177:$CB$196,62,FALSE)),0,(VLOOKUP($CG17,'G15'!$P$177:$CB$196,62,FALSE)))</f>
        <v>0</v>
      </c>
      <c r="FF17" s="982">
        <f>IF(ISNA(VLOOKUP($CG17,'G15'!$P$211:$CB$230,62,FALSE)),0,(VLOOKUP($CG17,'G15'!$P$211:$CB$230,62,FALSE)))</f>
        <v>0</v>
      </c>
      <c r="FG17" s="989">
        <f t="shared" si="18"/>
        <v>0</v>
      </c>
      <c r="FH17" s="987">
        <f t="shared" si="18"/>
        <v>0</v>
      </c>
      <c r="FI17" s="987">
        <f t="shared" si="18"/>
        <v>0</v>
      </c>
      <c r="FJ17" s="987">
        <f t="shared" si="18"/>
        <v>0</v>
      </c>
      <c r="FK17" s="990">
        <f t="shared" si="18"/>
        <v>0</v>
      </c>
      <c r="FM17" s="984"/>
    </row>
    <row r="18" spans="1:169" ht="18.75" customHeight="1" thickBot="1" x14ac:dyDescent="0.25">
      <c r="A18" s="975">
        <f t="shared" si="0"/>
        <v>0</v>
      </c>
      <c r="B18" s="959" t="str">
        <f t="shared" si="1"/>
        <v>b</v>
      </c>
      <c r="C18" s="960" t="str">
        <f t="shared" si="1"/>
        <v>b</v>
      </c>
      <c r="D18" s="960" t="str">
        <f t="shared" si="1"/>
        <v>b</v>
      </c>
      <c r="E18" s="960" t="str">
        <f t="shared" si="1"/>
        <v>b</v>
      </c>
      <c r="F18" s="961" t="str">
        <f t="shared" si="1"/>
        <v>b</v>
      </c>
      <c r="G18" s="959" t="str">
        <f t="shared" si="2"/>
        <v>b</v>
      </c>
      <c r="H18" s="960" t="str">
        <f t="shared" si="2"/>
        <v>b</v>
      </c>
      <c r="I18" s="960" t="str">
        <f t="shared" si="2"/>
        <v>b</v>
      </c>
      <c r="J18" s="960" t="str">
        <f t="shared" si="2"/>
        <v>b</v>
      </c>
      <c r="K18" s="961" t="str">
        <f t="shared" si="2"/>
        <v>b</v>
      </c>
      <c r="L18" s="959" t="str">
        <f t="shared" si="3"/>
        <v>b</v>
      </c>
      <c r="M18" s="960" t="str">
        <f t="shared" si="3"/>
        <v>b</v>
      </c>
      <c r="N18" s="960" t="str">
        <f t="shared" si="3"/>
        <v>b</v>
      </c>
      <c r="O18" s="960" t="str">
        <f t="shared" si="3"/>
        <v>b</v>
      </c>
      <c r="P18" s="961" t="str">
        <f t="shared" si="3"/>
        <v>b</v>
      </c>
      <c r="Q18" s="959" t="str">
        <f t="shared" si="4"/>
        <v>b</v>
      </c>
      <c r="R18" s="960" t="str">
        <f t="shared" si="4"/>
        <v>b</v>
      </c>
      <c r="S18" s="960" t="str">
        <f t="shared" si="4"/>
        <v>b</v>
      </c>
      <c r="T18" s="960" t="str">
        <f t="shared" si="4"/>
        <v>b</v>
      </c>
      <c r="U18" s="961" t="str">
        <f t="shared" si="4"/>
        <v>b</v>
      </c>
      <c r="V18" s="959" t="str">
        <f t="shared" si="5"/>
        <v>b</v>
      </c>
      <c r="W18" s="960" t="str">
        <f t="shared" si="5"/>
        <v>b</v>
      </c>
      <c r="X18" s="960" t="str">
        <f t="shared" si="5"/>
        <v>b</v>
      </c>
      <c r="Y18" s="960" t="str">
        <f t="shared" si="5"/>
        <v>b</v>
      </c>
      <c r="Z18" s="961" t="str">
        <f t="shared" si="5"/>
        <v>b</v>
      </c>
      <c r="AA18" s="959" t="str">
        <f t="shared" si="6"/>
        <v>b</v>
      </c>
      <c r="AB18" s="960" t="str">
        <f t="shared" si="6"/>
        <v>b</v>
      </c>
      <c r="AC18" s="960" t="str">
        <f t="shared" si="6"/>
        <v>b</v>
      </c>
      <c r="AD18" s="960" t="str">
        <f t="shared" si="6"/>
        <v>b</v>
      </c>
      <c r="AE18" s="961" t="str">
        <f t="shared" si="6"/>
        <v>b</v>
      </c>
      <c r="AF18" s="959" t="str">
        <f t="shared" si="7"/>
        <v>b</v>
      </c>
      <c r="AG18" s="960" t="str">
        <f t="shared" si="7"/>
        <v>b</v>
      </c>
      <c r="AH18" s="960" t="str">
        <f t="shared" si="7"/>
        <v>b</v>
      </c>
      <c r="AI18" s="960" t="str">
        <f t="shared" si="7"/>
        <v>b</v>
      </c>
      <c r="AJ18" s="961" t="str">
        <f t="shared" si="7"/>
        <v>b</v>
      </c>
      <c r="AK18" s="959" t="str">
        <f t="shared" si="8"/>
        <v>b</v>
      </c>
      <c r="AL18" s="960" t="str">
        <f t="shared" si="8"/>
        <v>b</v>
      </c>
      <c r="AM18" s="960" t="str">
        <f t="shared" si="8"/>
        <v>b</v>
      </c>
      <c r="AN18" s="960" t="str">
        <f t="shared" si="8"/>
        <v>b</v>
      </c>
      <c r="AO18" s="961" t="str">
        <f t="shared" si="8"/>
        <v>b</v>
      </c>
      <c r="AP18" s="959" t="str">
        <f t="shared" si="9"/>
        <v>b</v>
      </c>
      <c r="AQ18" s="960" t="str">
        <f t="shared" si="9"/>
        <v>b</v>
      </c>
      <c r="AR18" s="960" t="str">
        <f t="shared" si="9"/>
        <v>b</v>
      </c>
      <c r="AS18" s="960" t="str">
        <f t="shared" si="9"/>
        <v>b</v>
      </c>
      <c r="AT18" s="961" t="str">
        <f t="shared" si="9"/>
        <v>b</v>
      </c>
      <c r="AU18" s="959" t="str">
        <f t="shared" si="10"/>
        <v>b</v>
      </c>
      <c r="AV18" s="960" t="str">
        <f t="shared" si="10"/>
        <v>b</v>
      </c>
      <c r="AW18" s="960" t="str">
        <f t="shared" si="10"/>
        <v>b</v>
      </c>
      <c r="AX18" s="960" t="str">
        <f t="shared" si="10"/>
        <v>b</v>
      </c>
      <c r="AY18" s="961" t="str">
        <f t="shared" si="10"/>
        <v>b</v>
      </c>
      <c r="AZ18" s="959" t="str">
        <f t="shared" si="11"/>
        <v>b</v>
      </c>
      <c r="BA18" s="960" t="str">
        <f t="shared" si="11"/>
        <v>b</v>
      </c>
      <c r="BB18" s="960" t="str">
        <f t="shared" si="11"/>
        <v>b</v>
      </c>
      <c r="BC18" s="960" t="str">
        <f t="shared" si="11"/>
        <v>b</v>
      </c>
      <c r="BD18" s="961" t="str">
        <f t="shared" si="11"/>
        <v>b</v>
      </c>
      <c r="BE18" s="959" t="str">
        <f t="shared" si="12"/>
        <v>b</v>
      </c>
      <c r="BF18" s="960" t="str">
        <f t="shared" si="12"/>
        <v>b</v>
      </c>
      <c r="BG18" s="960" t="str">
        <f t="shared" si="12"/>
        <v>b</v>
      </c>
      <c r="BH18" s="960" t="str">
        <f t="shared" si="12"/>
        <v>b</v>
      </c>
      <c r="BI18" s="961" t="str">
        <f t="shared" si="12"/>
        <v>b</v>
      </c>
      <c r="BJ18" s="959" t="str">
        <f t="shared" si="13"/>
        <v>b</v>
      </c>
      <c r="BK18" s="960" t="str">
        <f t="shared" si="13"/>
        <v>b</v>
      </c>
      <c r="BL18" s="960" t="str">
        <f t="shared" si="13"/>
        <v>b</v>
      </c>
      <c r="BM18" s="960" t="str">
        <f t="shared" si="13"/>
        <v>b</v>
      </c>
      <c r="BN18" s="961" t="str">
        <f t="shared" si="13"/>
        <v>b</v>
      </c>
      <c r="BO18" s="959" t="str">
        <f t="shared" si="14"/>
        <v>b</v>
      </c>
      <c r="BP18" s="960" t="str">
        <f t="shared" si="14"/>
        <v>b</v>
      </c>
      <c r="BQ18" s="960" t="str">
        <f t="shared" si="14"/>
        <v>b</v>
      </c>
      <c r="BR18" s="960" t="str">
        <f t="shared" si="14"/>
        <v>b</v>
      </c>
      <c r="BS18" s="961" t="str">
        <f t="shared" si="14"/>
        <v>b</v>
      </c>
      <c r="BT18" s="959" t="str">
        <f t="shared" si="15"/>
        <v>b</v>
      </c>
      <c r="BU18" s="960" t="str">
        <f t="shared" si="15"/>
        <v>b</v>
      </c>
      <c r="BV18" s="960" t="str">
        <f t="shared" si="15"/>
        <v>b</v>
      </c>
      <c r="BW18" s="960" t="str">
        <f t="shared" si="15"/>
        <v>b</v>
      </c>
      <c r="BX18" s="961" t="str">
        <f t="shared" si="15"/>
        <v>b</v>
      </c>
      <c r="BY18" s="976">
        <f t="shared" si="16"/>
        <v>0</v>
      </c>
      <c r="BZ18" s="976">
        <f t="shared" si="16"/>
        <v>0</v>
      </c>
      <c r="CA18" s="976">
        <f t="shared" si="16"/>
        <v>0</v>
      </c>
      <c r="CB18" s="976">
        <f t="shared" si="16"/>
        <v>0</v>
      </c>
      <c r="CC18" s="976">
        <f t="shared" si="16"/>
        <v>0</v>
      </c>
      <c r="CD18" s="954">
        <f t="shared" si="17"/>
        <v>0</v>
      </c>
      <c r="CF18" s="985">
        <v>3</v>
      </c>
      <c r="CG18" s="986">
        <f>Personnel!D23</f>
        <v>0</v>
      </c>
      <c r="CH18" s="987">
        <f>Personnel!E23</f>
        <v>0</v>
      </c>
      <c r="CI18" s="988">
        <f>Personnel!F23</f>
        <v>0</v>
      </c>
      <c r="CJ18" s="981">
        <f>IF(ISNA(VLOOKUP($CG18,'G1'!$P$75:$CB$94,62,FALSE)),0,(VLOOKUP($CG18,'G1'!$P$75:$CB$94,62,FALSE)))</f>
        <v>0</v>
      </c>
      <c r="CK18" s="979">
        <f>IF(ISNA(VLOOKUP($CG18,'G1'!$P$109:$CB$128,62,FALSE)),0,(VLOOKUP($CG18,'G1'!$P$109:$CB$128,62,FALSE)))</f>
        <v>0</v>
      </c>
      <c r="CL18" s="979">
        <f>IF(ISNA(VLOOKUP($CG18,'G1'!$P$143:$CB$162,62,FALSE)),0,(VLOOKUP($CG18,'G1'!$P$143:$CB$162,62,FALSE)))</f>
        <v>0</v>
      </c>
      <c r="CM18" s="979">
        <f>IF(ISNA(VLOOKUP($CG18,'G1'!$P$177:$CB$196,62,FALSE)),0,(VLOOKUP($CG18,'G1'!$P$177:$CB$196,62,FALSE)))</f>
        <v>0</v>
      </c>
      <c r="CN18" s="982">
        <f>IF(ISNA(VLOOKUP($CG18,'G1'!$P$211:$CB$230,62,FALSE)),0,(VLOOKUP($CG18,'G1'!$P$211:$CB$230,62,FALSE)))</f>
        <v>0</v>
      </c>
      <c r="CO18" s="981">
        <f>IF(ISNA(VLOOKUP($CG18,'G2'!$P$75:$CB$94,62,FALSE)),0,(VLOOKUP($CG18,'G2'!$P$75:$CB$94,62,FALSE)))</f>
        <v>0</v>
      </c>
      <c r="CP18" s="979">
        <f>IF(ISNA(VLOOKUP($CG18,'G2'!$P$109:$CB$128,62,FALSE)),0,(VLOOKUP($CG18,'G2'!$P$109:$CB$128,62,FALSE)))</f>
        <v>0</v>
      </c>
      <c r="CQ18" s="979">
        <f>IF(ISNA(VLOOKUP($CG18,'G2'!$P$143:$CB$162,62,FALSE)),0,(VLOOKUP($CG18,'G2'!$P$143:$CB$162,62,FALSE)))</f>
        <v>0</v>
      </c>
      <c r="CR18" s="979">
        <f>IF(ISNA(VLOOKUP($CG18,'G2'!$P$177:$CB$196,62,FALSE)),0,(VLOOKUP($CG18,'G2'!$P$177:$CB$196,62,FALSE)))</f>
        <v>0</v>
      </c>
      <c r="CS18" s="982">
        <f>IF(ISNA(VLOOKUP($CG18,'G2'!$P$211:$CB$230,62,FALSE)),0,(VLOOKUP($CG18,'G2'!$P$211:$CB$230,62,FALSE)))</f>
        <v>0</v>
      </c>
      <c r="CT18" s="981">
        <f>IF(ISNA(VLOOKUP($CG18,'G3'!$P$75:$CB$94,62,FALSE)),0,(VLOOKUP($CG18,'G3'!$P$75:$CB$94,62,FALSE)))</f>
        <v>0</v>
      </c>
      <c r="CU18" s="979">
        <f>IF(ISNA(VLOOKUP($CG18,'G3'!$P$109:$CB$128,62,FALSE)),0,(VLOOKUP($CG18,'G3'!$P$109:$CB$128,62,FALSE)))</f>
        <v>0</v>
      </c>
      <c r="CV18" s="979">
        <f>IF(ISNA(VLOOKUP($CG18,'G3'!$P$143:$CB$162,62,FALSE)),0,(VLOOKUP($CG18,'G3'!$P$143:$CB$162,62,FALSE)))</f>
        <v>0</v>
      </c>
      <c r="CW18" s="979">
        <f>IF(ISNA(VLOOKUP($CG18,'G3'!$P$177:$CB$196,62,FALSE)),0,(VLOOKUP($CG18,'G3'!$P$177:$CB$196,62,FALSE)))</f>
        <v>0</v>
      </c>
      <c r="CX18" s="982">
        <f>IF(ISNA(VLOOKUP($CG18,'G3'!$P$211:$CB$230,62,FALSE)),0,(VLOOKUP($CG18,'G3'!$P$211:$CB$230,62,FALSE)))</f>
        <v>0</v>
      </c>
      <c r="CY18" s="981">
        <f>IF(ISNA(VLOOKUP($CG18,'G4'!$P$75:$CB$94,62,FALSE)),0,(VLOOKUP($CG18,'G4'!$P$75:$CB$94,62,FALSE)))</f>
        <v>0</v>
      </c>
      <c r="CZ18" s="979">
        <f>IF(ISNA(VLOOKUP($CG18,'G4'!$P$109:$CB$128,62,FALSE)),0,(VLOOKUP($CG18,'G4'!$P$109:$CB$128,62,FALSE)))</f>
        <v>0</v>
      </c>
      <c r="DA18" s="979">
        <f>IF(ISNA(VLOOKUP($CG18,'G4'!$P$143:$CB$162,62,FALSE)),0,(VLOOKUP($CG18,'G4'!$P$143:$CB$162,62,FALSE)))</f>
        <v>0</v>
      </c>
      <c r="DB18" s="979">
        <f>IF(ISNA(VLOOKUP($CG18,'G4'!$P$177:$CB$196,62,FALSE)),0,(VLOOKUP($CG18,'G4'!$P$177:$CB$196,62,FALSE)))</f>
        <v>0</v>
      </c>
      <c r="DC18" s="982">
        <f>IF(ISNA(VLOOKUP($CG18,'G4'!$P$211:$CB$230,62,FALSE)),0,(VLOOKUP($CG18,'G4'!$P$211:$CB$230,62,FALSE)))</f>
        <v>0</v>
      </c>
      <c r="DD18" s="981">
        <f>IF(ISNA(VLOOKUP($CG18,'G5'!$P$75:$CB$94,62,FALSE)),0,(VLOOKUP($CG18,'G5'!$P$75:$CB$94,62,FALSE)))</f>
        <v>0</v>
      </c>
      <c r="DE18" s="979">
        <f>IF(ISNA(VLOOKUP($CG18,'G5'!$P$109:$CB$128,62,FALSE)),0,(VLOOKUP($CG18,'G5'!$P$109:$CB$128,62,FALSE)))</f>
        <v>0</v>
      </c>
      <c r="DF18" s="979">
        <f>IF(ISNA(VLOOKUP($CG18,'G5'!$P$143:$CB$162,62,FALSE)),0,(VLOOKUP($CG18,'G5'!$P$143:$CB$162,62,FALSE)))</f>
        <v>0</v>
      </c>
      <c r="DG18" s="979">
        <f>IF(ISNA(VLOOKUP($CG18,'G5'!$P$177:$CB$196,62,FALSE)),0,(VLOOKUP($CG18,'G5'!$P$177:$CB$196,62,FALSE)))</f>
        <v>0</v>
      </c>
      <c r="DH18" s="982">
        <f>IF(ISNA(VLOOKUP($CG18,'G5'!$P$211:$CB$230,62,FALSE)),0,(VLOOKUP($CG18,'G5'!$P$211:$CB$230,62,FALSE)))</f>
        <v>0</v>
      </c>
      <c r="DI18" s="981">
        <f>IF(ISNA(VLOOKUP($CG18,'G6'!$P$75:$CB$94,62,FALSE)),0,(VLOOKUP($CG18,'G6'!$P$75:$CB$94,62,FALSE)))</f>
        <v>0</v>
      </c>
      <c r="DJ18" s="979">
        <f>IF(ISNA(VLOOKUP($CG18,'G6'!$P$109:$CB$128,62,FALSE)),0,(VLOOKUP($CG18,'G6'!$P$109:$CB$128,62,FALSE)))</f>
        <v>0</v>
      </c>
      <c r="DK18" s="979">
        <f>IF(ISNA(VLOOKUP($CG18,'G6'!$P$143:$CB$162,62,FALSE)),0,(VLOOKUP($CG18,'G6'!$P$143:$CB$162,62,FALSE)))</f>
        <v>0</v>
      </c>
      <c r="DL18" s="979">
        <f>IF(ISNA(VLOOKUP($CG18,'G6'!$P$177:$CB$196,62,FALSE)),0,(VLOOKUP($CG18,'G6'!$P$177:$CB$196,62,FALSE)))</f>
        <v>0</v>
      </c>
      <c r="DM18" s="982">
        <f>IF(ISNA(VLOOKUP($CG18,'G6'!$P$211:$CB$230,62,FALSE)),0,(VLOOKUP($CG18,'G6'!$P$211:$CB$230,62,FALSE)))</f>
        <v>0</v>
      </c>
      <c r="DN18" s="981">
        <f>IF(ISNA(VLOOKUP($CG18,'G7'!$P$75:$CB$94,62,FALSE)),0,(VLOOKUP($CG18,'G7'!$P$75:$CB$94,62,FALSE)))</f>
        <v>0</v>
      </c>
      <c r="DO18" s="979">
        <f>IF(ISNA(VLOOKUP($CG18,'G7'!$P$109:$CB$128,62,FALSE)),0,(VLOOKUP($CG18,'G7'!$P$109:$CB$128,62,FALSE)))</f>
        <v>0</v>
      </c>
      <c r="DP18" s="979">
        <f>IF(ISNA(VLOOKUP($CG18,'G7'!$P$143:$CB$162,62,FALSE)),0,(VLOOKUP($CG18,'G7'!$P$143:$CB$162,62,FALSE)))</f>
        <v>0</v>
      </c>
      <c r="DQ18" s="979">
        <f>IF(ISNA(VLOOKUP($CG18,'G7'!$P$177:$CB$196,62,FALSE)),0,(VLOOKUP($CG18,'G7'!$P$177:$CB$196,62,FALSE)))</f>
        <v>0</v>
      </c>
      <c r="DR18" s="982">
        <f>IF(ISNA(VLOOKUP($CG18,'G7'!$P$211:$CB$230,62,FALSE)),0,(VLOOKUP($CG18,'G7'!$P$211:$CB$230,62,FALSE)))</f>
        <v>0</v>
      </c>
      <c r="DS18" s="981">
        <f>IF(ISNA(VLOOKUP($CG18,'G8'!$P$75:$CB$94,62,FALSE)),0,(VLOOKUP($CG18,'G8'!$P$75:$CB$94,62,FALSE)))</f>
        <v>0</v>
      </c>
      <c r="DT18" s="979">
        <f>IF(ISNA(VLOOKUP($CG18,'G8'!$P$109:$CB$128,62,FALSE)),0,(VLOOKUP($CG18,'G8'!$P$109:$CB$128,62,FALSE)))</f>
        <v>0</v>
      </c>
      <c r="DU18" s="979">
        <f>IF(ISNA(VLOOKUP($CG18,'G8'!$P$143:$CB$162,62,FALSE)),0,(VLOOKUP($CG18,'G8'!$P$143:$CB$162,62,FALSE)))</f>
        <v>0</v>
      </c>
      <c r="DV18" s="979">
        <f>IF(ISNA(VLOOKUP($CG18,'G8'!$P$177:$CB$196,62,FALSE)),0,(VLOOKUP($CG18,'G8'!$P$177:$CB$196,62,FALSE)))</f>
        <v>0</v>
      </c>
      <c r="DW18" s="982">
        <f>IF(ISNA(VLOOKUP($CG18,'G8'!$P$211:$CB$230,62,FALSE)),0,(VLOOKUP($CG18,'G8'!$P$211:$CB$230,62,FALSE)))</f>
        <v>0</v>
      </c>
      <c r="DX18" s="981">
        <f>IF(ISNA(VLOOKUP($CG18,'G9'!$P$75:$CB$94,62,FALSE)),0,(VLOOKUP($CG18,'G9'!$P$75:$CB$94,62,FALSE)))</f>
        <v>0</v>
      </c>
      <c r="DY18" s="979">
        <f>IF(ISNA(VLOOKUP($CG18,'G9'!$P$109:$CB$128,62,FALSE)),0,(VLOOKUP($CG18,'G9'!$P$109:$CB$128,62,FALSE)))</f>
        <v>0</v>
      </c>
      <c r="DZ18" s="979">
        <f>IF(ISNA(VLOOKUP($CG18,'G9'!$P$143:$CB$162,62,FALSE)),0,(VLOOKUP($CG18,'G9'!$P$143:$CB$162,62,FALSE)))</f>
        <v>0</v>
      </c>
      <c r="EA18" s="979">
        <f>IF(ISNA(VLOOKUP($CG18,'G9'!$P$177:$CB$196,62,FALSE)),0,(VLOOKUP($CG18,'G9'!$P$177:$CB$196,62,FALSE)))</f>
        <v>0</v>
      </c>
      <c r="EB18" s="982">
        <f>IF(ISNA(VLOOKUP($CG18,'G9'!$P$211:$CB$230,62,FALSE)),0,(VLOOKUP($CG18,'G9'!$P$211:$CB$230,62,FALSE)))</f>
        <v>0</v>
      </c>
      <c r="EC18" s="981">
        <f>IF(ISNA(VLOOKUP($CG18,'G10'!$P$75:$CB$94,62,FALSE)),0,(VLOOKUP($CG18,'G10'!$P$75:$CB$94,62,FALSE)))</f>
        <v>0</v>
      </c>
      <c r="ED18" s="979">
        <f>IF(ISNA(VLOOKUP($CG18,'G10'!$P$109:$CB$128,62,FALSE)),0,(VLOOKUP($CG18,'G10'!$P$109:$CB$128,62,FALSE)))</f>
        <v>0</v>
      </c>
      <c r="EE18" s="979">
        <f>IF(ISNA(VLOOKUP($CG18,'G10'!$P$143:$CB$162,62,FALSE)),0,(VLOOKUP($CG18,'G10'!$P$143:$CB$162,62,FALSE)))</f>
        <v>0</v>
      </c>
      <c r="EF18" s="979">
        <f>IF(ISNA(VLOOKUP($CG18,'G10'!$P$177:$CB$196,62,FALSE)),0,(VLOOKUP($CG18,'G10'!$P$177:$CB$196,62,FALSE)))</f>
        <v>0</v>
      </c>
      <c r="EG18" s="982">
        <f>IF(ISNA(VLOOKUP($CG18,'G10'!$P$211:$CB$230,62,FALSE)),0,(VLOOKUP($CG18,'G10'!$P$211:$CB$230,62,FALSE)))</f>
        <v>0</v>
      </c>
      <c r="EH18" s="981">
        <f>IF(ISNA(VLOOKUP($CG18,'G11'!$P$75:$CB$94,62,FALSE)),0,(VLOOKUP($CG18,'G11'!$P$75:$CB$94,62,FALSE)))</f>
        <v>0</v>
      </c>
      <c r="EI18" s="979">
        <f>IF(ISNA(VLOOKUP($CG18,'G11'!$P$109:$CB$128,62,FALSE)),0,(VLOOKUP($CG18,'G11'!$P$109:$CB$128,62,FALSE)))</f>
        <v>0</v>
      </c>
      <c r="EJ18" s="979">
        <f>IF(ISNA(VLOOKUP($CG18,'G11'!$P$143:$CB$162,62,FALSE)),0,(VLOOKUP($CG18,'G11'!$P$143:$CB$162,62,FALSE)))</f>
        <v>0</v>
      </c>
      <c r="EK18" s="979">
        <f>IF(ISNA(VLOOKUP($CG18,'G11'!$P$177:$CB$196,62,FALSE)),0,(VLOOKUP($CG18,'G11'!$P$177:$CB$196,62,FALSE)))</f>
        <v>0</v>
      </c>
      <c r="EL18" s="982">
        <f>IF(ISNA(VLOOKUP($CG18,'G11'!$P$211:$CB$230,62,FALSE)),0,(VLOOKUP($CG18,'G11'!$P$211:$CB$230,62,FALSE)))</f>
        <v>0</v>
      </c>
      <c r="EM18" s="981">
        <f>IF(ISNA(VLOOKUP($CG18,'G12'!$P$75:$CB$94,62,FALSE)),0,(VLOOKUP($CG18,'G12'!$P$75:$CB$94,62,FALSE)))</f>
        <v>0</v>
      </c>
      <c r="EN18" s="979">
        <f>IF(ISNA(VLOOKUP($CG18,'G12'!$P$109:$CB$128,62,FALSE)),0,(VLOOKUP($CG18,'G12'!$P$109:$CB$128,62,FALSE)))</f>
        <v>0</v>
      </c>
      <c r="EO18" s="979">
        <f>IF(ISNA(VLOOKUP($CG18,'G12'!$P$143:$CB$162,62,FALSE)),0,(VLOOKUP($CG18,'G12'!$P$143:$CB$162,62,FALSE)))</f>
        <v>0</v>
      </c>
      <c r="EP18" s="979">
        <f>IF(ISNA(VLOOKUP($CG18,'G12'!$P$177:$CB$196,62,FALSE)),0,(VLOOKUP($CG18,'G12'!$P$177:$CB$196,62,FALSE)))</f>
        <v>0</v>
      </c>
      <c r="EQ18" s="982">
        <f>IF(ISNA(VLOOKUP($CG18,'G12'!$P$211:$CB$230,62,FALSE)),0,(VLOOKUP($CG18,'G12'!$P$211:$CB$230,62,FALSE)))</f>
        <v>0</v>
      </c>
      <c r="ER18" s="981">
        <f>IF(ISNA(VLOOKUP($CG18,'G13'!$P$75:$CB$94,62,FALSE)),0,(VLOOKUP($CG18,'G13'!$P$75:$CB$94,62,FALSE)))</f>
        <v>0</v>
      </c>
      <c r="ES18" s="979">
        <f>IF(ISNA(VLOOKUP($CG18,'G13'!$P$109:$CB$128,62,FALSE)),0,(VLOOKUP($CG18,'G13'!$P$109:$CB$128,62,FALSE)))</f>
        <v>0</v>
      </c>
      <c r="ET18" s="979">
        <f>IF(ISNA(VLOOKUP($CG18,'G13'!$P$143:$CB$162,62,FALSE)),0,(VLOOKUP($CG18,'G13'!$P$143:$CB$162,62,FALSE)))</f>
        <v>0</v>
      </c>
      <c r="EU18" s="979">
        <f>IF(ISNA(VLOOKUP($CG18,'G13'!$P$177:$CB$196,62,FALSE)),0,(VLOOKUP($CG18,'G13'!$P$177:$CB$196,62,FALSE)))</f>
        <v>0</v>
      </c>
      <c r="EV18" s="982">
        <f>IF(ISNA(VLOOKUP($CG18,'G13'!$P$211:$CB$230,62,FALSE)),0,(VLOOKUP($CG18,'G13'!$P$211:$CB$230,62,FALSE)))</f>
        <v>0</v>
      </c>
      <c r="EW18" s="981">
        <f>IF(ISNA(VLOOKUP($CG18,'G14'!$P$75:$CB$94,62,FALSE)),0,(VLOOKUP($CG18,'G14'!$P$75:$CB$94,62,FALSE)))</f>
        <v>0</v>
      </c>
      <c r="EX18" s="979">
        <f>IF(ISNA(VLOOKUP($CG18,'G14'!$P$109:$CB$128,62,FALSE)),0,(VLOOKUP($CG18,'G14'!$P$109:$CB$128,62,FALSE)))</f>
        <v>0</v>
      </c>
      <c r="EY18" s="979">
        <f>IF(ISNA(VLOOKUP($CG18,'G14'!$P$143:$CB$162,62,FALSE)),0,(VLOOKUP($CG18,'G14'!$P$143:$CB$162,62,FALSE)))</f>
        <v>0</v>
      </c>
      <c r="EZ18" s="979">
        <f>IF(ISNA(VLOOKUP($CG18,'G14'!$P$177:$CB$196,62,FALSE)),0,(VLOOKUP($CG18,'G14'!$P$177:$CB$196,62,FALSE)))</f>
        <v>0</v>
      </c>
      <c r="FA18" s="982">
        <f>IF(ISNA(VLOOKUP($CG18,'G14'!$P$211:$CB$230,62,FALSE)),0,(VLOOKUP($CG18,'G14'!$P$211:$CB$230,62,FALSE)))</f>
        <v>0</v>
      </c>
      <c r="FB18" s="981">
        <f>IF(ISNA(VLOOKUP($CG18,'G15'!$P$75:$CB$94,62,FALSE)),0,(VLOOKUP($CG18,'G15'!$P$75:$CB$94,62,FALSE)))</f>
        <v>0</v>
      </c>
      <c r="FC18" s="979">
        <f>IF(ISNA(VLOOKUP($CG18,'G15'!$P$109:$CB$128,62,FALSE)),0,(VLOOKUP($CG18,'G15'!$P$109:$CB$128,62,FALSE)))</f>
        <v>0</v>
      </c>
      <c r="FD18" s="979">
        <f>IF(ISNA(VLOOKUP($CG18,'G15'!$P$143:$CB$162,62,FALSE)),0,(VLOOKUP($CG18,'G15'!$P$143:$CB$162,62,FALSE)))</f>
        <v>0</v>
      </c>
      <c r="FE18" s="979">
        <f>IF(ISNA(VLOOKUP($CG18,'G15'!$P$177:$CB$196,62,FALSE)),0,(VLOOKUP($CG18,'G15'!$P$177:$CB$196,62,FALSE)))</f>
        <v>0</v>
      </c>
      <c r="FF18" s="982">
        <f>IF(ISNA(VLOOKUP($CG18,'G15'!$P$211:$CB$230,62,FALSE)),0,(VLOOKUP($CG18,'G15'!$P$211:$CB$230,62,FALSE)))</f>
        <v>0</v>
      </c>
      <c r="FG18" s="989">
        <f t="shared" si="18"/>
        <v>0</v>
      </c>
      <c r="FH18" s="987">
        <f t="shared" si="18"/>
        <v>0</v>
      </c>
      <c r="FI18" s="987">
        <f t="shared" si="18"/>
        <v>0</v>
      </c>
      <c r="FJ18" s="987">
        <f t="shared" si="18"/>
        <v>0</v>
      </c>
      <c r="FK18" s="990">
        <f t="shared" si="18"/>
        <v>0</v>
      </c>
      <c r="FM18" s="984"/>
    </row>
    <row r="19" spans="1:169" ht="18.75" customHeight="1" thickBot="1" x14ac:dyDescent="0.25">
      <c r="A19" s="975">
        <f t="shared" si="0"/>
        <v>0</v>
      </c>
      <c r="B19" s="959" t="str">
        <f t="shared" si="1"/>
        <v>b</v>
      </c>
      <c r="C19" s="960" t="str">
        <f t="shared" si="1"/>
        <v>b</v>
      </c>
      <c r="D19" s="960" t="str">
        <f t="shared" si="1"/>
        <v>b</v>
      </c>
      <c r="E19" s="960" t="str">
        <f t="shared" si="1"/>
        <v>b</v>
      </c>
      <c r="F19" s="961" t="str">
        <f t="shared" si="1"/>
        <v>b</v>
      </c>
      <c r="G19" s="959" t="str">
        <f t="shared" si="2"/>
        <v>b</v>
      </c>
      <c r="H19" s="960" t="str">
        <f t="shared" si="2"/>
        <v>b</v>
      </c>
      <c r="I19" s="960" t="str">
        <f t="shared" si="2"/>
        <v>b</v>
      </c>
      <c r="J19" s="960" t="str">
        <f t="shared" si="2"/>
        <v>b</v>
      </c>
      <c r="K19" s="961" t="str">
        <f t="shared" si="2"/>
        <v>b</v>
      </c>
      <c r="L19" s="959" t="str">
        <f t="shared" si="3"/>
        <v>b</v>
      </c>
      <c r="M19" s="960" t="str">
        <f t="shared" si="3"/>
        <v>b</v>
      </c>
      <c r="N19" s="960" t="str">
        <f t="shared" si="3"/>
        <v>b</v>
      </c>
      <c r="O19" s="960" t="str">
        <f t="shared" si="3"/>
        <v>b</v>
      </c>
      <c r="P19" s="961" t="str">
        <f t="shared" si="3"/>
        <v>b</v>
      </c>
      <c r="Q19" s="959" t="str">
        <f t="shared" si="4"/>
        <v>b</v>
      </c>
      <c r="R19" s="960" t="str">
        <f t="shared" si="4"/>
        <v>b</v>
      </c>
      <c r="S19" s="960" t="str">
        <f t="shared" si="4"/>
        <v>b</v>
      </c>
      <c r="T19" s="960" t="str">
        <f t="shared" si="4"/>
        <v>b</v>
      </c>
      <c r="U19" s="961" t="str">
        <f t="shared" si="4"/>
        <v>b</v>
      </c>
      <c r="V19" s="959" t="str">
        <f t="shared" si="5"/>
        <v>b</v>
      </c>
      <c r="W19" s="960" t="str">
        <f t="shared" si="5"/>
        <v>b</v>
      </c>
      <c r="X19" s="960" t="str">
        <f t="shared" si="5"/>
        <v>b</v>
      </c>
      <c r="Y19" s="960" t="str">
        <f t="shared" si="5"/>
        <v>b</v>
      </c>
      <c r="Z19" s="961" t="str">
        <f t="shared" si="5"/>
        <v>b</v>
      </c>
      <c r="AA19" s="959" t="str">
        <f t="shared" si="6"/>
        <v>b</v>
      </c>
      <c r="AB19" s="960" t="str">
        <f t="shared" si="6"/>
        <v>b</v>
      </c>
      <c r="AC19" s="960" t="str">
        <f t="shared" si="6"/>
        <v>b</v>
      </c>
      <c r="AD19" s="960" t="str">
        <f t="shared" si="6"/>
        <v>b</v>
      </c>
      <c r="AE19" s="961" t="str">
        <f t="shared" si="6"/>
        <v>b</v>
      </c>
      <c r="AF19" s="959" t="str">
        <f t="shared" si="7"/>
        <v>b</v>
      </c>
      <c r="AG19" s="960" t="str">
        <f t="shared" si="7"/>
        <v>b</v>
      </c>
      <c r="AH19" s="960" t="str">
        <f t="shared" si="7"/>
        <v>b</v>
      </c>
      <c r="AI19" s="960" t="str">
        <f t="shared" si="7"/>
        <v>b</v>
      </c>
      <c r="AJ19" s="961" t="str">
        <f t="shared" si="7"/>
        <v>b</v>
      </c>
      <c r="AK19" s="959" t="str">
        <f t="shared" si="8"/>
        <v>b</v>
      </c>
      <c r="AL19" s="960" t="str">
        <f t="shared" si="8"/>
        <v>b</v>
      </c>
      <c r="AM19" s="960" t="str">
        <f t="shared" si="8"/>
        <v>b</v>
      </c>
      <c r="AN19" s="960" t="str">
        <f t="shared" si="8"/>
        <v>b</v>
      </c>
      <c r="AO19" s="961" t="str">
        <f t="shared" si="8"/>
        <v>b</v>
      </c>
      <c r="AP19" s="959" t="str">
        <f t="shared" si="9"/>
        <v>b</v>
      </c>
      <c r="AQ19" s="960" t="str">
        <f t="shared" si="9"/>
        <v>b</v>
      </c>
      <c r="AR19" s="960" t="str">
        <f t="shared" si="9"/>
        <v>b</v>
      </c>
      <c r="AS19" s="960" t="str">
        <f t="shared" si="9"/>
        <v>b</v>
      </c>
      <c r="AT19" s="961" t="str">
        <f t="shared" si="9"/>
        <v>b</v>
      </c>
      <c r="AU19" s="959" t="str">
        <f t="shared" si="10"/>
        <v>b</v>
      </c>
      <c r="AV19" s="960" t="str">
        <f t="shared" si="10"/>
        <v>b</v>
      </c>
      <c r="AW19" s="960" t="str">
        <f t="shared" si="10"/>
        <v>b</v>
      </c>
      <c r="AX19" s="960" t="str">
        <f t="shared" si="10"/>
        <v>b</v>
      </c>
      <c r="AY19" s="961" t="str">
        <f t="shared" si="10"/>
        <v>b</v>
      </c>
      <c r="AZ19" s="959" t="str">
        <f t="shared" si="11"/>
        <v>b</v>
      </c>
      <c r="BA19" s="960" t="str">
        <f t="shared" si="11"/>
        <v>b</v>
      </c>
      <c r="BB19" s="960" t="str">
        <f t="shared" si="11"/>
        <v>b</v>
      </c>
      <c r="BC19" s="960" t="str">
        <f t="shared" si="11"/>
        <v>b</v>
      </c>
      <c r="BD19" s="961" t="str">
        <f t="shared" si="11"/>
        <v>b</v>
      </c>
      <c r="BE19" s="959" t="str">
        <f t="shared" si="12"/>
        <v>b</v>
      </c>
      <c r="BF19" s="960" t="str">
        <f t="shared" si="12"/>
        <v>b</v>
      </c>
      <c r="BG19" s="960" t="str">
        <f t="shared" si="12"/>
        <v>b</v>
      </c>
      <c r="BH19" s="960" t="str">
        <f t="shared" si="12"/>
        <v>b</v>
      </c>
      <c r="BI19" s="961" t="str">
        <f t="shared" si="12"/>
        <v>b</v>
      </c>
      <c r="BJ19" s="959" t="str">
        <f t="shared" si="13"/>
        <v>b</v>
      </c>
      <c r="BK19" s="960" t="str">
        <f t="shared" si="13"/>
        <v>b</v>
      </c>
      <c r="BL19" s="960" t="str">
        <f t="shared" si="13"/>
        <v>b</v>
      </c>
      <c r="BM19" s="960" t="str">
        <f t="shared" si="13"/>
        <v>b</v>
      </c>
      <c r="BN19" s="961" t="str">
        <f t="shared" si="13"/>
        <v>b</v>
      </c>
      <c r="BO19" s="959" t="str">
        <f t="shared" si="14"/>
        <v>b</v>
      </c>
      <c r="BP19" s="960" t="str">
        <f t="shared" si="14"/>
        <v>b</v>
      </c>
      <c r="BQ19" s="960" t="str">
        <f t="shared" si="14"/>
        <v>b</v>
      </c>
      <c r="BR19" s="960" t="str">
        <f t="shared" si="14"/>
        <v>b</v>
      </c>
      <c r="BS19" s="961" t="str">
        <f t="shared" si="14"/>
        <v>b</v>
      </c>
      <c r="BT19" s="959" t="str">
        <f t="shared" si="15"/>
        <v>b</v>
      </c>
      <c r="BU19" s="960" t="str">
        <f t="shared" si="15"/>
        <v>b</v>
      </c>
      <c r="BV19" s="960" t="str">
        <f t="shared" si="15"/>
        <v>b</v>
      </c>
      <c r="BW19" s="960" t="str">
        <f t="shared" si="15"/>
        <v>b</v>
      </c>
      <c r="BX19" s="961" t="str">
        <f t="shared" si="15"/>
        <v>b</v>
      </c>
      <c r="BY19" s="976">
        <f t="shared" si="16"/>
        <v>0</v>
      </c>
      <c r="BZ19" s="976">
        <f t="shared" si="16"/>
        <v>0</v>
      </c>
      <c r="CA19" s="976">
        <f t="shared" si="16"/>
        <v>0</v>
      </c>
      <c r="CB19" s="976">
        <f t="shared" si="16"/>
        <v>0</v>
      </c>
      <c r="CC19" s="976">
        <f t="shared" si="16"/>
        <v>0</v>
      </c>
      <c r="CD19" s="954">
        <f t="shared" si="17"/>
        <v>0</v>
      </c>
      <c r="CF19" s="985">
        <v>4</v>
      </c>
      <c r="CG19" s="986">
        <f>Personnel!D24</f>
        <v>0</v>
      </c>
      <c r="CH19" s="987">
        <f>Personnel!E24</f>
        <v>0</v>
      </c>
      <c r="CI19" s="988">
        <f>Personnel!F24</f>
        <v>0</v>
      </c>
      <c r="CJ19" s="981">
        <f>IF(ISNA(VLOOKUP($CG19,'G1'!$P$75:$CB$94,62,FALSE)),0,(VLOOKUP($CG19,'G1'!$P$75:$CB$94,62,FALSE)))</f>
        <v>0</v>
      </c>
      <c r="CK19" s="979">
        <f>IF(ISNA(VLOOKUP($CG19,'G1'!$P$109:$CB$128,62,FALSE)),0,(VLOOKUP($CG19,'G1'!$P$109:$CB$128,62,FALSE)))</f>
        <v>0</v>
      </c>
      <c r="CL19" s="979">
        <f>IF(ISNA(VLOOKUP($CG19,'G1'!$P$143:$CB$162,62,FALSE)),0,(VLOOKUP($CG19,'G1'!$P$143:$CB$162,62,FALSE)))</f>
        <v>0</v>
      </c>
      <c r="CM19" s="979">
        <f>IF(ISNA(VLOOKUP($CG19,'G1'!$P$177:$CB$196,62,FALSE)),0,(VLOOKUP($CG19,'G1'!$P$177:$CB$196,62,FALSE)))</f>
        <v>0</v>
      </c>
      <c r="CN19" s="982">
        <f>IF(ISNA(VLOOKUP($CG19,'G1'!$P$211:$CB$230,62,FALSE)),0,(VLOOKUP($CG19,'G1'!$P$211:$CB$230,62,FALSE)))</f>
        <v>0</v>
      </c>
      <c r="CO19" s="981">
        <f>IF(ISNA(VLOOKUP($CG19,'G2'!$P$75:$CB$94,62,FALSE)),0,(VLOOKUP($CG19,'G2'!$P$75:$CB$94,62,FALSE)))</f>
        <v>0</v>
      </c>
      <c r="CP19" s="979">
        <f>IF(ISNA(VLOOKUP($CG19,'G2'!$P$109:$CB$128,62,FALSE)),0,(VLOOKUP($CG19,'G2'!$P$109:$CB$128,62,FALSE)))</f>
        <v>0</v>
      </c>
      <c r="CQ19" s="979">
        <f>IF(ISNA(VLOOKUP($CG19,'G2'!$P$143:$CB$162,62,FALSE)),0,(VLOOKUP($CG19,'G2'!$P$143:$CB$162,62,FALSE)))</f>
        <v>0</v>
      </c>
      <c r="CR19" s="979">
        <f>IF(ISNA(VLOOKUP($CG19,'G2'!$P$177:$CB$196,62,FALSE)),0,(VLOOKUP($CG19,'G2'!$P$177:$CB$196,62,FALSE)))</f>
        <v>0</v>
      </c>
      <c r="CS19" s="982">
        <f>IF(ISNA(VLOOKUP($CG19,'G2'!$P$211:$CB$230,62,FALSE)),0,(VLOOKUP($CG19,'G2'!$P$211:$CB$230,62,FALSE)))</f>
        <v>0</v>
      </c>
      <c r="CT19" s="981">
        <f>IF(ISNA(VLOOKUP($CG19,'G3'!$P$75:$CB$94,62,FALSE)),0,(VLOOKUP($CG19,'G3'!$P$75:$CB$94,62,FALSE)))</f>
        <v>0</v>
      </c>
      <c r="CU19" s="979">
        <f>IF(ISNA(VLOOKUP($CG19,'G3'!$P$109:$CB$128,62,FALSE)),0,(VLOOKUP($CG19,'G3'!$P$109:$CB$128,62,FALSE)))</f>
        <v>0</v>
      </c>
      <c r="CV19" s="979">
        <f>IF(ISNA(VLOOKUP($CG19,'G3'!$P$143:$CB$162,62,FALSE)),0,(VLOOKUP($CG19,'G3'!$P$143:$CB$162,62,FALSE)))</f>
        <v>0</v>
      </c>
      <c r="CW19" s="979">
        <f>IF(ISNA(VLOOKUP($CG19,'G3'!$P$177:$CB$196,62,FALSE)),0,(VLOOKUP($CG19,'G3'!$P$177:$CB$196,62,FALSE)))</f>
        <v>0</v>
      </c>
      <c r="CX19" s="982">
        <f>IF(ISNA(VLOOKUP($CG19,'G3'!$P$211:$CB$230,62,FALSE)),0,(VLOOKUP($CG19,'G3'!$P$211:$CB$230,62,FALSE)))</f>
        <v>0</v>
      </c>
      <c r="CY19" s="981">
        <f>IF(ISNA(VLOOKUP($CG19,'G4'!$P$75:$CB$94,62,FALSE)),0,(VLOOKUP($CG19,'G4'!$P$75:$CB$94,62,FALSE)))</f>
        <v>0</v>
      </c>
      <c r="CZ19" s="979">
        <f>IF(ISNA(VLOOKUP($CG19,'G4'!$P$109:$CB$128,62,FALSE)),0,(VLOOKUP($CG19,'G4'!$P$109:$CB$128,62,FALSE)))</f>
        <v>0</v>
      </c>
      <c r="DA19" s="979">
        <f>IF(ISNA(VLOOKUP($CG19,'G4'!$P$143:$CB$162,62,FALSE)),0,(VLOOKUP($CG19,'G4'!$P$143:$CB$162,62,FALSE)))</f>
        <v>0</v>
      </c>
      <c r="DB19" s="979">
        <f>IF(ISNA(VLOOKUP($CG19,'G4'!$P$177:$CB$196,62,FALSE)),0,(VLOOKUP($CG19,'G4'!$P$177:$CB$196,62,FALSE)))</f>
        <v>0</v>
      </c>
      <c r="DC19" s="982">
        <f>IF(ISNA(VLOOKUP($CG19,'G4'!$P$211:$CB$230,62,FALSE)),0,(VLOOKUP($CG19,'G4'!$P$211:$CB$230,62,FALSE)))</f>
        <v>0</v>
      </c>
      <c r="DD19" s="981">
        <f>IF(ISNA(VLOOKUP($CG19,'G5'!$P$75:$CB$94,62,FALSE)),0,(VLOOKUP($CG19,'G5'!$P$75:$CB$94,62,FALSE)))</f>
        <v>0</v>
      </c>
      <c r="DE19" s="979">
        <f>IF(ISNA(VLOOKUP($CG19,'G5'!$P$109:$CB$128,62,FALSE)),0,(VLOOKUP($CG19,'G5'!$P$109:$CB$128,62,FALSE)))</f>
        <v>0</v>
      </c>
      <c r="DF19" s="979">
        <f>IF(ISNA(VLOOKUP($CG19,'G5'!$P$143:$CB$162,62,FALSE)),0,(VLOOKUP($CG19,'G5'!$P$143:$CB$162,62,FALSE)))</f>
        <v>0</v>
      </c>
      <c r="DG19" s="979">
        <f>IF(ISNA(VLOOKUP($CG19,'G5'!$P$177:$CB$196,62,FALSE)),0,(VLOOKUP($CG19,'G5'!$P$177:$CB$196,62,FALSE)))</f>
        <v>0</v>
      </c>
      <c r="DH19" s="982">
        <f>IF(ISNA(VLOOKUP($CG19,'G5'!$P$211:$CB$230,62,FALSE)),0,(VLOOKUP($CG19,'G5'!$P$211:$CB$230,62,FALSE)))</f>
        <v>0</v>
      </c>
      <c r="DI19" s="981">
        <f>IF(ISNA(VLOOKUP($CG19,'G6'!$P$75:$CB$94,62,FALSE)),0,(VLOOKUP($CG19,'G6'!$P$75:$CB$94,62,FALSE)))</f>
        <v>0</v>
      </c>
      <c r="DJ19" s="979">
        <f>IF(ISNA(VLOOKUP($CG19,'G6'!$P$109:$CB$128,62,FALSE)),0,(VLOOKUP($CG19,'G6'!$P$109:$CB$128,62,FALSE)))</f>
        <v>0</v>
      </c>
      <c r="DK19" s="979">
        <f>IF(ISNA(VLOOKUP($CG19,'G6'!$P$143:$CB$162,62,FALSE)),0,(VLOOKUP($CG19,'G6'!$P$143:$CB$162,62,FALSE)))</f>
        <v>0</v>
      </c>
      <c r="DL19" s="979">
        <f>IF(ISNA(VLOOKUP($CG19,'G6'!$P$177:$CB$196,62,FALSE)),0,(VLOOKUP($CG19,'G6'!$P$177:$CB$196,62,FALSE)))</f>
        <v>0</v>
      </c>
      <c r="DM19" s="982">
        <f>IF(ISNA(VLOOKUP($CG19,'G6'!$P$211:$CB$230,62,FALSE)),0,(VLOOKUP($CG19,'G6'!$P$211:$CB$230,62,FALSE)))</f>
        <v>0</v>
      </c>
      <c r="DN19" s="981">
        <f>IF(ISNA(VLOOKUP($CG19,'G7'!$P$75:$CB$94,62,FALSE)),0,(VLOOKUP($CG19,'G7'!$P$75:$CB$94,62,FALSE)))</f>
        <v>0</v>
      </c>
      <c r="DO19" s="979">
        <f>IF(ISNA(VLOOKUP($CG19,'G7'!$P$109:$CB$128,62,FALSE)),0,(VLOOKUP($CG19,'G7'!$P$109:$CB$128,62,FALSE)))</f>
        <v>0</v>
      </c>
      <c r="DP19" s="979">
        <f>IF(ISNA(VLOOKUP($CG19,'G7'!$P$143:$CB$162,62,FALSE)),0,(VLOOKUP($CG19,'G7'!$P$143:$CB$162,62,FALSE)))</f>
        <v>0</v>
      </c>
      <c r="DQ19" s="979">
        <f>IF(ISNA(VLOOKUP($CG19,'G7'!$P$177:$CB$196,62,FALSE)),0,(VLOOKUP($CG19,'G7'!$P$177:$CB$196,62,FALSE)))</f>
        <v>0</v>
      </c>
      <c r="DR19" s="982">
        <f>IF(ISNA(VLOOKUP($CG19,'G7'!$P$211:$CB$230,62,FALSE)),0,(VLOOKUP($CG19,'G7'!$P$211:$CB$230,62,FALSE)))</f>
        <v>0</v>
      </c>
      <c r="DS19" s="981">
        <f>IF(ISNA(VLOOKUP($CG19,'G8'!$P$75:$CB$94,62,FALSE)),0,(VLOOKUP($CG19,'G8'!$P$75:$CB$94,62,FALSE)))</f>
        <v>0</v>
      </c>
      <c r="DT19" s="979">
        <f>IF(ISNA(VLOOKUP($CG19,'G8'!$P$109:$CB$128,62,FALSE)),0,(VLOOKUP($CG19,'G8'!$P$109:$CB$128,62,FALSE)))</f>
        <v>0</v>
      </c>
      <c r="DU19" s="979">
        <f>IF(ISNA(VLOOKUP($CG19,'G8'!$P$143:$CB$162,62,FALSE)),0,(VLOOKUP($CG19,'G8'!$P$143:$CB$162,62,FALSE)))</f>
        <v>0</v>
      </c>
      <c r="DV19" s="979">
        <f>IF(ISNA(VLOOKUP($CG19,'G8'!$P$177:$CB$196,62,FALSE)),0,(VLOOKUP($CG19,'G8'!$P$177:$CB$196,62,FALSE)))</f>
        <v>0</v>
      </c>
      <c r="DW19" s="982">
        <f>IF(ISNA(VLOOKUP($CG19,'G8'!$P$211:$CB$230,62,FALSE)),0,(VLOOKUP($CG19,'G8'!$P$211:$CB$230,62,FALSE)))</f>
        <v>0</v>
      </c>
      <c r="DX19" s="981">
        <f>IF(ISNA(VLOOKUP($CG19,'G9'!$P$75:$CB$94,62,FALSE)),0,(VLOOKUP($CG19,'G9'!$P$75:$CB$94,62,FALSE)))</f>
        <v>0</v>
      </c>
      <c r="DY19" s="979">
        <f>IF(ISNA(VLOOKUP($CG19,'G9'!$P$109:$CB$128,62,FALSE)),0,(VLOOKUP($CG19,'G9'!$P$109:$CB$128,62,FALSE)))</f>
        <v>0</v>
      </c>
      <c r="DZ19" s="979">
        <f>IF(ISNA(VLOOKUP($CG19,'G9'!$P$143:$CB$162,62,FALSE)),0,(VLOOKUP($CG19,'G9'!$P$143:$CB$162,62,FALSE)))</f>
        <v>0</v>
      </c>
      <c r="EA19" s="979">
        <f>IF(ISNA(VLOOKUP($CG19,'G9'!$P$177:$CB$196,62,FALSE)),0,(VLOOKUP($CG19,'G9'!$P$177:$CB$196,62,FALSE)))</f>
        <v>0</v>
      </c>
      <c r="EB19" s="982">
        <f>IF(ISNA(VLOOKUP($CG19,'G9'!$P$211:$CB$230,62,FALSE)),0,(VLOOKUP($CG19,'G9'!$P$211:$CB$230,62,FALSE)))</f>
        <v>0</v>
      </c>
      <c r="EC19" s="981">
        <f>IF(ISNA(VLOOKUP($CG19,'G10'!$P$75:$CB$94,62,FALSE)),0,(VLOOKUP($CG19,'G10'!$P$75:$CB$94,62,FALSE)))</f>
        <v>0</v>
      </c>
      <c r="ED19" s="979">
        <f>IF(ISNA(VLOOKUP($CG19,'G10'!$P$109:$CB$128,62,FALSE)),0,(VLOOKUP($CG19,'G10'!$P$109:$CB$128,62,FALSE)))</f>
        <v>0</v>
      </c>
      <c r="EE19" s="979">
        <f>IF(ISNA(VLOOKUP($CG19,'G10'!$P$143:$CB$162,62,FALSE)),0,(VLOOKUP($CG19,'G10'!$P$143:$CB$162,62,FALSE)))</f>
        <v>0</v>
      </c>
      <c r="EF19" s="979">
        <f>IF(ISNA(VLOOKUP($CG19,'G10'!$P$177:$CB$196,62,FALSE)),0,(VLOOKUP($CG19,'G10'!$P$177:$CB$196,62,FALSE)))</f>
        <v>0</v>
      </c>
      <c r="EG19" s="982">
        <f>IF(ISNA(VLOOKUP($CG19,'G10'!$P$211:$CB$230,62,FALSE)),0,(VLOOKUP($CG19,'G10'!$P$211:$CB$230,62,FALSE)))</f>
        <v>0</v>
      </c>
      <c r="EH19" s="981">
        <f>IF(ISNA(VLOOKUP($CG19,'G11'!$P$75:$CB$94,62,FALSE)),0,(VLOOKUP($CG19,'G11'!$P$75:$CB$94,62,FALSE)))</f>
        <v>0</v>
      </c>
      <c r="EI19" s="979">
        <f>IF(ISNA(VLOOKUP($CG19,'G11'!$P$109:$CB$128,62,FALSE)),0,(VLOOKUP($CG19,'G11'!$P$109:$CB$128,62,FALSE)))</f>
        <v>0</v>
      </c>
      <c r="EJ19" s="979">
        <f>IF(ISNA(VLOOKUP($CG19,'G11'!$P$143:$CB$162,62,FALSE)),0,(VLOOKUP($CG19,'G11'!$P$143:$CB$162,62,FALSE)))</f>
        <v>0</v>
      </c>
      <c r="EK19" s="979">
        <f>IF(ISNA(VLOOKUP($CG19,'G11'!$P$177:$CB$196,62,FALSE)),0,(VLOOKUP($CG19,'G11'!$P$177:$CB$196,62,FALSE)))</f>
        <v>0</v>
      </c>
      <c r="EL19" s="982">
        <f>IF(ISNA(VLOOKUP($CG19,'G11'!$P$211:$CB$230,62,FALSE)),0,(VLOOKUP($CG19,'G11'!$P$211:$CB$230,62,FALSE)))</f>
        <v>0</v>
      </c>
      <c r="EM19" s="981">
        <f>IF(ISNA(VLOOKUP($CG19,'G12'!$P$75:$CB$94,62,FALSE)),0,(VLOOKUP($CG19,'G12'!$P$75:$CB$94,62,FALSE)))</f>
        <v>0</v>
      </c>
      <c r="EN19" s="979">
        <f>IF(ISNA(VLOOKUP($CG19,'G12'!$P$109:$CB$128,62,FALSE)),0,(VLOOKUP($CG19,'G12'!$P$109:$CB$128,62,FALSE)))</f>
        <v>0</v>
      </c>
      <c r="EO19" s="979">
        <f>IF(ISNA(VLOOKUP($CG19,'G12'!$P$143:$CB$162,62,FALSE)),0,(VLOOKUP($CG19,'G12'!$P$143:$CB$162,62,FALSE)))</f>
        <v>0</v>
      </c>
      <c r="EP19" s="979">
        <f>IF(ISNA(VLOOKUP($CG19,'G12'!$P$177:$CB$196,62,FALSE)),0,(VLOOKUP($CG19,'G12'!$P$177:$CB$196,62,FALSE)))</f>
        <v>0</v>
      </c>
      <c r="EQ19" s="982">
        <f>IF(ISNA(VLOOKUP($CG19,'G12'!$P$211:$CB$230,62,FALSE)),0,(VLOOKUP($CG19,'G12'!$P$211:$CB$230,62,FALSE)))</f>
        <v>0</v>
      </c>
      <c r="ER19" s="981">
        <f>IF(ISNA(VLOOKUP($CG19,'G13'!$P$75:$CB$94,62,FALSE)),0,(VLOOKUP($CG19,'G13'!$P$75:$CB$94,62,FALSE)))</f>
        <v>0</v>
      </c>
      <c r="ES19" s="979">
        <f>IF(ISNA(VLOOKUP($CG19,'G13'!$P$109:$CB$128,62,FALSE)),0,(VLOOKUP($CG19,'G13'!$P$109:$CB$128,62,FALSE)))</f>
        <v>0</v>
      </c>
      <c r="ET19" s="979">
        <f>IF(ISNA(VLOOKUP($CG19,'G13'!$P$143:$CB$162,62,FALSE)),0,(VLOOKUP($CG19,'G13'!$P$143:$CB$162,62,FALSE)))</f>
        <v>0</v>
      </c>
      <c r="EU19" s="979">
        <f>IF(ISNA(VLOOKUP($CG19,'G13'!$P$177:$CB$196,62,FALSE)),0,(VLOOKUP($CG19,'G13'!$P$177:$CB$196,62,FALSE)))</f>
        <v>0</v>
      </c>
      <c r="EV19" s="982">
        <f>IF(ISNA(VLOOKUP($CG19,'G13'!$P$211:$CB$230,62,FALSE)),0,(VLOOKUP($CG19,'G13'!$P$211:$CB$230,62,FALSE)))</f>
        <v>0</v>
      </c>
      <c r="EW19" s="981">
        <f>IF(ISNA(VLOOKUP($CG19,'G14'!$P$75:$CB$94,62,FALSE)),0,(VLOOKUP($CG19,'G14'!$P$75:$CB$94,62,FALSE)))</f>
        <v>0</v>
      </c>
      <c r="EX19" s="979">
        <f>IF(ISNA(VLOOKUP($CG19,'G14'!$P$109:$CB$128,62,FALSE)),0,(VLOOKUP($CG19,'G14'!$P$109:$CB$128,62,FALSE)))</f>
        <v>0</v>
      </c>
      <c r="EY19" s="979">
        <f>IF(ISNA(VLOOKUP($CG19,'G14'!$P$143:$CB$162,62,FALSE)),0,(VLOOKUP($CG19,'G14'!$P$143:$CB$162,62,FALSE)))</f>
        <v>0</v>
      </c>
      <c r="EZ19" s="979">
        <f>IF(ISNA(VLOOKUP($CG19,'G14'!$P$177:$CB$196,62,FALSE)),0,(VLOOKUP($CG19,'G14'!$P$177:$CB$196,62,FALSE)))</f>
        <v>0</v>
      </c>
      <c r="FA19" s="982">
        <f>IF(ISNA(VLOOKUP($CG19,'G14'!$P$211:$CB$230,62,FALSE)),0,(VLOOKUP($CG19,'G14'!$P$211:$CB$230,62,FALSE)))</f>
        <v>0</v>
      </c>
      <c r="FB19" s="981">
        <f>IF(ISNA(VLOOKUP($CG19,'G15'!$P$75:$CB$94,62,FALSE)),0,(VLOOKUP($CG19,'G15'!$P$75:$CB$94,62,FALSE)))</f>
        <v>0</v>
      </c>
      <c r="FC19" s="979">
        <f>IF(ISNA(VLOOKUP($CG19,'G15'!$P$109:$CB$128,62,FALSE)),0,(VLOOKUP($CG19,'G15'!$P$109:$CB$128,62,FALSE)))</f>
        <v>0</v>
      </c>
      <c r="FD19" s="979">
        <f>IF(ISNA(VLOOKUP($CG19,'G15'!$P$143:$CB$162,62,FALSE)),0,(VLOOKUP($CG19,'G15'!$P$143:$CB$162,62,FALSE)))</f>
        <v>0</v>
      </c>
      <c r="FE19" s="979">
        <f>IF(ISNA(VLOOKUP($CG19,'G15'!$P$177:$CB$196,62,FALSE)),0,(VLOOKUP($CG19,'G15'!$P$177:$CB$196,62,FALSE)))</f>
        <v>0</v>
      </c>
      <c r="FF19" s="982">
        <f>IF(ISNA(VLOOKUP($CG19,'G15'!$P$211:$CB$230,62,FALSE)),0,(VLOOKUP($CG19,'G15'!$P$211:$CB$230,62,FALSE)))</f>
        <v>0</v>
      </c>
      <c r="FG19" s="989">
        <f t="shared" si="18"/>
        <v>0</v>
      </c>
      <c r="FH19" s="987">
        <f t="shared" si="18"/>
        <v>0</v>
      </c>
      <c r="FI19" s="987">
        <f t="shared" si="18"/>
        <v>0</v>
      </c>
      <c r="FJ19" s="987">
        <f t="shared" si="18"/>
        <v>0</v>
      </c>
      <c r="FK19" s="990">
        <f t="shared" si="18"/>
        <v>0</v>
      </c>
      <c r="FM19" s="984"/>
    </row>
    <row r="20" spans="1:169" ht="18.75" customHeight="1" thickBot="1" x14ac:dyDescent="0.25">
      <c r="A20" s="975">
        <f t="shared" si="0"/>
        <v>0</v>
      </c>
      <c r="B20" s="959" t="str">
        <f t="shared" si="1"/>
        <v>b</v>
      </c>
      <c r="C20" s="960" t="str">
        <f t="shared" si="1"/>
        <v>b</v>
      </c>
      <c r="D20" s="960" t="str">
        <f t="shared" si="1"/>
        <v>b</v>
      </c>
      <c r="E20" s="960" t="str">
        <f t="shared" si="1"/>
        <v>b</v>
      </c>
      <c r="F20" s="961" t="str">
        <f t="shared" si="1"/>
        <v>b</v>
      </c>
      <c r="G20" s="959" t="str">
        <f t="shared" si="2"/>
        <v>b</v>
      </c>
      <c r="H20" s="960" t="str">
        <f t="shared" si="2"/>
        <v>b</v>
      </c>
      <c r="I20" s="960" t="str">
        <f t="shared" si="2"/>
        <v>b</v>
      </c>
      <c r="J20" s="960" t="str">
        <f t="shared" si="2"/>
        <v>b</v>
      </c>
      <c r="K20" s="961" t="str">
        <f t="shared" si="2"/>
        <v>b</v>
      </c>
      <c r="L20" s="959" t="str">
        <f t="shared" si="3"/>
        <v>b</v>
      </c>
      <c r="M20" s="960" t="str">
        <f t="shared" si="3"/>
        <v>b</v>
      </c>
      <c r="N20" s="960" t="str">
        <f t="shared" si="3"/>
        <v>b</v>
      </c>
      <c r="O20" s="960" t="str">
        <f t="shared" si="3"/>
        <v>b</v>
      </c>
      <c r="P20" s="961" t="str">
        <f t="shared" si="3"/>
        <v>b</v>
      </c>
      <c r="Q20" s="959" t="str">
        <f t="shared" si="4"/>
        <v>b</v>
      </c>
      <c r="R20" s="960" t="str">
        <f t="shared" si="4"/>
        <v>b</v>
      </c>
      <c r="S20" s="960" t="str">
        <f t="shared" si="4"/>
        <v>b</v>
      </c>
      <c r="T20" s="960" t="str">
        <f t="shared" si="4"/>
        <v>b</v>
      </c>
      <c r="U20" s="961" t="str">
        <f t="shared" si="4"/>
        <v>b</v>
      </c>
      <c r="V20" s="959" t="str">
        <f t="shared" si="5"/>
        <v>b</v>
      </c>
      <c r="W20" s="960" t="str">
        <f t="shared" si="5"/>
        <v>b</v>
      </c>
      <c r="X20" s="960" t="str">
        <f t="shared" si="5"/>
        <v>b</v>
      </c>
      <c r="Y20" s="960" t="str">
        <f t="shared" si="5"/>
        <v>b</v>
      </c>
      <c r="Z20" s="961" t="str">
        <f t="shared" si="5"/>
        <v>b</v>
      </c>
      <c r="AA20" s="959" t="str">
        <f t="shared" si="6"/>
        <v>b</v>
      </c>
      <c r="AB20" s="960" t="str">
        <f t="shared" si="6"/>
        <v>b</v>
      </c>
      <c r="AC20" s="960" t="str">
        <f t="shared" si="6"/>
        <v>b</v>
      </c>
      <c r="AD20" s="960" t="str">
        <f t="shared" si="6"/>
        <v>b</v>
      </c>
      <c r="AE20" s="961" t="str">
        <f t="shared" si="6"/>
        <v>b</v>
      </c>
      <c r="AF20" s="959" t="str">
        <f t="shared" si="7"/>
        <v>b</v>
      </c>
      <c r="AG20" s="960" t="str">
        <f t="shared" si="7"/>
        <v>b</v>
      </c>
      <c r="AH20" s="960" t="str">
        <f t="shared" si="7"/>
        <v>b</v>
      </c>
      <c r="AI20" s="960" t="str">
        <f t="shared" si="7"/>
        <v>b</v>
      </c>
      <c r="AJ20" s="961" t="str">
        <f t="shared" si="7"/>
        <v>b</v>
      </c>
      <c r="AK20" s="959" t="str">
        <f t="shared" si="8"/>
        <v>b</v>
      </c>
      <c r="AL20" s="960" t="str">
        <f t="shared" si="8"/>
        <v>b</v>
      </c>
      <c r="AM20" s="960" t="str">
        <f t="shared" si="8"/>
        <v>b</v>
      </c>
      <c r="AN20" s="960" t="str">
        <f t="shared" si="8"/>
        <v>b</v>
      </c>
      <c r="AO20" s="961" t="str">
        <f t="shared" si="8"/>
        <v>b</v>
      </c>
      <c r="AP20" s="959" t="str">
        <f t="shared" si="9"/>
        <v>b</v>
      </c>
      <c r="AQ20" s="960" t="str">
        <f t="shared" si="9"/>
        <v>b</v>
      </c>
      <c r="AR20" s="960" t="str">
        <f t="shared" si="9"/>
        <v>b</v>
      </c>
      <c r="AS20" s="960" t="str">
        <f t="shared" si="9"/>
        <v>b</v>
      </c>
      <c r="AT20" s="961" t="str">
        <f t="shared" si="9"/>
        <v>b</v>
      </c>
      <c r="AU20" s="959" t="str">
        <f t="shared" si="10"/>
        <v>b</v>
      </c>
      <c r="AV20" s="960" t="str">
        <f t="shared" si="10"/>
        <v>b</v>
      </c>
      <c r="AW20" s="960" t="str">
        <f t="shared" si="10"/>
        <v>b</v>
      </c>
      <c r="AX20" s="960" t="str">
        <f t="shared" si="10"/>
        <v>b</v>
      </c>
      <c r="AY20" s="961" t="str">
        <f t="shared" si="10"/>
        <v>b</v>
      </c>
      <c r="AZ20" s="959" t="str">
        <f t="shared" si="11"/>
        <v>b</v>
      </c>
      <c r="BA20" s="960" t="str">
        <f t="shared" si="11"/>
        <v>b</v>
      </c>
      <c r="BB20" s="960" t="str">
        <f t="shared" si="11"/>
        <v>b</v>
      </c>
      <c r="BC20" s="960" t="str">
        <f t="shared" si="11"/>
        <v>b</v>
      </c>
      <c r="BD20" s="961" t="str">
        <f t="shared" si="11"/>
        <v>b</v>
      </c>
      <c r="BE20" s="959" t="str">
        <f t="shared" si="12"/>
        <v>b</v>
      </c>
      <c r="BF20" s="960" t="str">
        <f t="shared" si="12"/>
        <v>b</v>
      </c>
      <c r="BG20" s="960" t="str">
        <f t="shared" si="12"/>
        <v>b</v>
      </c>
      <c r="BH20" s="960" t="str">
        <f t="shared" si="12"/>
        <v>b</v>
      </c>
      <c r="BI20" s="961" t="str">
        <f t="shared" si="12"/>
        <v>b</v>
      </c>
      <c r="BJ20" s="959" t="str">
        <f t="shared" si="13"/>
        <v>b</v>
      </c>
      <c r="BK20" s="960" t="str">
        <f t="shared" si="13"/>
        <v>b</v>
      </c>
      <c r="BL20" s="960" t="str">
        <f t="shared" si="13"/>
        <v>b</v>
      </c>
      <c r="BM20" s="960" t="str">
        <f t="shared" si="13"/>
        <v>b</v>
      </c>
      <c r="BN20" s="961" t="str">
        <f t="shared" si="13"/>
        <v>b</v>
      </c>
      <c r="BO20" s="959" t="str">
        <f t="shared" si="14"/>
        <v>b</v>
      </c>
      <c r="BP20" s="960" t="str">
        <f t="shared" si="14"/>
        <v>b</v>
      </c>
      <c r="BQ20" s="960" t="str">
        <f t="shared" si="14"/>
        <v>b</v>
      </c>
      <c r="BR20" s="960" t="str">
        <f t="shared" si="14"/>
        <v>b</v>
      </c>
      <c r="BS20" s="961" t="str">
        <f t="shared" si="14"/>
        <v>b</v>
      </c>
      <c r="BT20" s="959" t="str">
        <f t="shared" si="15"/>
        <v>b</v>
      </c>
      <c r="BU20" s="960" t="str">
        <f t="shared" si="15"/>
        <v>b</v>
      </c>
      <c r="BV20" s="960" t="str">
        <f t="shared" si="15"/>
        <v>b</v>
      </c>
      <c r="BW20" s="960" t="str">
        <f t="shared" si="15"/>
        <v>b</v>
      </c>
      <c r="BX20" s="961" t="str">
        <f t="shared" si="15"/>
        <v>b</v>
      </c>
      <c r="BY20" s="976">
        <f t="shared" si="16"/>
        <v>0</v>
      </c>
      <c r="BZ20" s="976">
        <f t="shared" si="16"/>
        <v>0</v>
      </c>
      <c r="CA20" s="976">
        <f t="shared" si="16"/>
        <v>0</v>
      </c>
      <c r="CB20" s="976">
        <f t="shared" si="16"/>
        <v>0</v>
      </c>
      <c r="CC20" s="976">
        <f t="shared" si="16"/>
        <v>0</v>
      </c>
      <c r="CD20" s="954">
        <f t="shared" si="17"/>
        <v>0</v>
      </c>
      <c r="CF20" s="991">
        <v>5</v>
      </c>
      <c r="CG20" s="992">
        <f>Personnel!D25</f>
        <v>0</v>
      </c>
      <c r="CH20" s="993">
        <f>Personnel!E25</f>
        <v>0</v>
      </c>
      <c r="CI20" s="994">
        <f>Personnel!F25</f>
        <v>0</v>
      </c>
      <c r="CJ20" s="981">
        <f>IF(ISNA(VLOOKUP($CG20,'G1'!$P$75:$CB$94,62,FALSE)),0,(VLOOKUP($CG20,'G1'!$P$75:$CB$94,62,FALSE)))</f>
        <v>0</v>
      </c>
      <c r="CK20" s="979">
        <f>IF(ISNA(VLOOKUP($CG20,'G1'!$P$109:$CB$128,62,FALSE)),0,(VLOOKUP($CG20,'G1'!$P$109:$CB$128,62,FALSE)))</f>
        <v>0</v>
      </c>
      <c r="CL20" s="979">
        <f>IF(ISNA(VLOOKUP($CG20,'G1'!$P$143:$CB$162,62,FALSE)),0,(VLOOKUP($CG20,'G1'!$P$143:$CB$162,62,FALSE)))</f>
        <v>0</v>
      </c>
      <c r="CM20" s="979">
        <f>IF(ISNA(VLOOKUP($CG20,'G1'!$P$177:$CB$196,62,FALSE)),0,(VLOOKUP($CG20,'G1'!$P$177:$CB$196,62,FALSE)))</f>
        <v>0</v>
      </c>
      <c r="CN20" s="982">
        <f>IF(ISNA(VLOOKUP($CG20,'G1'!$P$211:$CB$230,62,FALSE)),0,(VLOOKUP($CG20,'G1'!$P$211:$CB$230,62,FALSE)))</f>
        <v>0</v>
      </c>
      <c r="CO20" s="981">
        <f>IF(ISNA(VLOOKUP($CG20,'G2'!$P$75:$CB$94,62,FALSE)),0,(VLOOKUP($CG20,'G2'!$P$75:$CB$94,62,FALSE)))</f>
        <v>0</v>
      </c>
      <c r="CP20" s="979">
        <f>IF(ISNA(VLOOKUP($CG20,'G2'!$P$109:$CB$128,62,FALSE)),0,(VLOOKUP($CG20,'G2'!$P$109:$CB$128,62,FALSE)))</f>
        <v>0</v>
      </c>
      <c r="CQ20" s="979">
        <f>IF(ISNA(VLOOKUP($CG20,'G2'!$P$143:$CB$162,62,FALSE)),0,(VLOOKUP($CG20,'G2'!$P$143:$CB$162,62,FALSE)))</f>
        <v>0</v>
      </c>
      <c r="CR20" s="979">
        <f>IF(ISNA(VLOOKUP($CG20,'G2'!$P$177:$CB$196,62,FALSE)),0,(VLOOKUP($CG20,'G2'!$P$177:$CB$196,62,FALSE)))</f>
        <v>0</v>
      </c>
      <c r="CS20" s="982">
        <f>IF(ISNA(VLOOKUP($CG20,'G2'!$P$211:$CB$230,62,FALSE)),0,(VLOOKUP($CG20,'G2'!$P$211:$CB$230,62,FALSE)))</f>
        <v>0</v>
      </c>
      <c r="CT20" s="981">
        <f>IF(ISNA(VLOOKUP($CG20,'G3'!$P$75:$CB$94,62,FALSE)),0,(VLOOKUP($CG20,'G3'!$P$75:$CB$94,62,FALSE)))</f>
        <v>0</v>
      </c>
      <c r="CU20" s="979">
        <f>IF(ISNA(VLOOKUP($CG20,'G3'!$P$109:$CB$128,62,FALSE)),0,(VLOOKUP($CG20,'G3'!$P$109:$CB$128,62,FALSE)))</f>
        <v>0</v>
      </c>
      <c r="CV20" s="979">
        <f>IF(ISNA(VLOOKUP($CG20,'G3'!$P$143:$CB$162,62,FALSE)),0,(VLOOKUP($CG20,'G3'!$P$143:$CB$162,62,FALSE)))</f>
        <v>0</v>
      </c>
      <c r="CW20" s="979">
        <f>IF(ISNA(VLOOKUP($CG20,'G3'!$P$177:$CB$196,62,FALSE)),0,(VLOOKUP($CG20,'G3'!$P$177:$CB$196,62,FALSE)))</f>
        <v>0</v>
      </c>
      <c r="CX20" s="982">
        <f>IF(ISNA(VLOOKUP($CG20,'G3'!$P$211:$CB$230,62,FALSE)),0,(VLOOKUP($CG20,'G3'!$P$211:$CB$230,62,FALSE)))</f>
        <v>0</v>
      </c>
      <c r="CY20" s="981">
        <f>IF(ISNA(VLOOKUP($CG20,'G4'!$P$75:$CB$94,62,FALSE)),0,(VLOOKUP($CG20,'G4'!$P$75:$CB$94,62,FALSE)))</f>
        <v>0</v>
      </c>
      <c r="CZ20" s="979">
        <f>IF(ISNA(VLOOKUP($CG20,'G4'!$P$109:$CB$128,62,FALSE)),0,(VLOOKUP($CG20,'G4'!$P$109:$CB$128,62,FALSE)))</f>
        <v>0</v>
      </c>
      <c r="DA20" s="979">
        <f>IF(ISNA(VLOOKUP($CG20,'G4'!$P$143:$CB$162,62,FALSE)),0,(VLOOKUP($CG20,'G4'!$P$143:$CB$162,62,FALSE)))</f>
        <v>0</v>
      </c>
      <c r="DB20" s="979">
        <f>IF(ISNA(VLOOKUP($CG20,'G4'!$P$177:$CB$196,62,FALSE)),0,(VLOOKUP($CG20,'G4'!$P$177:$CB$196,62,FALSE)))</f>
        <v>0</v>
      </c>
      <c r="DC20" s="982">
        <f>IF(ISNA(VLOOKUP($CG20,'G4'!$P$211:$CB$230,62,FALSE)),0,(VLOOKUP($CG20,'G4'!$P$211:$CB$230,62,FALSE)))</f>
        <v>0</v>
      </c>
      <c r="DD20" s="981">
        <f>IF(ISNA(VLOOKUP($CG20,'G5'!$P$75:$CB$94,62,FALSE)),0,(VLOOKUP($CG20,'G5'!$P$75:$CB$94,62,FALSE)))</f>
        <v>0</v>
      </c>
      <c r="DE20" s="979">
        <f>IF(ISNA(VLOOKUP($CG20,'G5'!$P$109:$CB$128,62,FALSE)),0,(VLOOKUP($CG20,'G5'!$P$109:$CB$128,62,FALSE)))</f>
        <v>0</v>
      </c>
      <c r="DF20" s="979">
        <f>IF(ISNA(VLOOKUP($CG20,'G5'!$P$143:$CB$162,62,FALSE)),0,(VLOOKUP($CG20,'G5'!$P$143:$CB$162,62,FALSE)))</f>
        <v>0</v>
      </c>
      <c r="DG20" s="979">
        <f>IF(ISNA(VLOOKUP($CG20,'G5'!$P$177:$CB$196,62,FALSE)),0,(VLOOKUP($CG20,'G5'!$P$177:$CB$196,62,FALSE)))</f>
        <v>0</v>
      </c>
      <c r="DH20" s="982">
        <f>IF(ISNA(VLOOKUP($CG20,'G5'!$P$211:$CB$230,62,FALSE)),0,(VLOOKUP($CG20,'G5'!$P$211:$CB$230,62,FALSE)))</f>
        <v>0</v>
      </c>
      <c r="DI20" s="981">
        <f>IF(ISNA(VLOOKUP($CG20,'G6'!$P$75:$CB$94,62,FALSE)),0,(VLOOKUP($CG20,'G6'!$P$75:$CB$94,62,FALSE)))</f>
        <v>0</v>
      </c>
      <c r="DJ20" s="979">
        <f>IF(ISNA(VLOOKUP($CG20,'G6'!$P$109:$CB$128,62,FALSE)),0,(VLOOKUP($CG20,'G6'!$P$109:$CB$128,62,FALSE)))</f>
        <v>0</v>
      </c>
      <c r="DK20" s="979">
        <f>IF(ISNA(VLOOKUP($CG20,'G6'!$P$143:$CB$162,62,FALSE)),0,(VLOOKUP($CG20,'G6'!$P$143:$CB$162,62,FALSE)))</f>
        <v>0</v>
      </c>
      <c r="DL20" s="979">
        <f>IF(ISNA(VLOOKUP($CG20,'G6'!$P$177:$CB$196,62,FALSE)),0,(VLOOKUP($CG20,'G6'!$P$177:$CB$196,62,FALSE)))</f>
        <v>0</v>
      </c>
      <c r="DM20" s="982">
        <f>IF(ISNA(VLOOKUP($CG20,'G6'!$P$211:$CB$230,62,FALSE)),0,(VLOOKUP($CG20,'G6'!$P$211:$CB$230,62,FALSE)))</f>
        <v>0</v>
      </c>
      <c r="DN20" s="981">
        <f>IF(ISNA(VLOOKUP($CG20,'G7'!$P$75:$CB$94,62,FALSE)),0,(VLOOKUP($CG20,'G7'!$P$75:$CB$94,62,FALSE)))</f>
        <v>0</v>
      </c>
      <c r="DO20" s="979">
        <f>IF(ISNA(VLOOKUP($CG20,'G7'!$P$109:$CB$128,62,FALSE)),0,(VLOOKUP($CG20,'G7'!$P$109:$CB$128,62,FALSE)))</f>
        <v>0</v>
      </c>
      <c r="DP20" s="979">
        <f>IF(ISNA(VLOOKUP($CG20,'G7'!$P$143:$CB$162,62,FALSE)),0,(VLOOKUP($CG20,'G7'!$P$143:$CB$162,62,FALSE)))</f>
        <v>0</v>
      </c>
      <c r="DQ20" s="979">
        <f>IF(ISNA(VLOOKUP($CG20,'G7'!$P$177:$CB$196,62,FALSE)),0,(VLOOKUP($CG20,'G7'!$P$177:$CB$196,62,FALSE)))</f>
        <v>0</v>
      </c>
      <c r="DR20" s="982">
        <f>IF(ISNA(VLOOKUP($CG20,'G7'!$P$211:$CB$230,62,FALSE)),0,(VLOOKUP($CG20,'G7'!$P$211:$CB$230,62,FALSE)))</f>
        <v>0</v>
      </c>
      <c r="DS20" s="981">
        <f>IF(ISNA(VLOOKUP($CG20,'G8'!$P$75:$CB$94,62,FALSE)),0,(VLOOKUP($CG20,'G8'!$P$75:$CB$94,62,FALSE)))</f>
        <v>0</v>
      </c>
      <c r="DT20" s="979">
        <f>IF(ISNA(VLOOKUP($CG20,'G8'!$P$109:$CB$128,62,FALSE)),0,(VLOOKUP($CG20,'G8'!$P$109:$CB$128,62,FALSE)))</f>
        <v>0</v>
      </c>
      <c r="DU20" s="979">
        <f>IF(ISNA(VLOOKUP($CG20,'G8'!$P$143:$CB$162,62,FALSE)),0,(VLOOKUP($CG20,'G8'!$P$143:$CB$162,62,FALSE)))</f>
        <v>0</v>
      </c>
      <c r="DV20" s="979">
        <f>IF(ISNA(VLOOKUP($CG20,'G8'!$P$177:$CB$196,62,FALSE)),0,(VLOOKUP($CG20,'G8'!$P$177:$CB$196,62,FALSE)))</f>
        <v>0</v>
      </c>
      <c r="DW20" s="982">
        <f>IF(ISNA(VLOOKUP($CG20,'G8'!$P$211:$CB$230,62,FALSE)),0,(VLOOKUP($CG20,'G8'!$P$211:$CB$230,62,FALSE)))</f>
        <v>0</v>
      </c>
      <c r="DX20" s="981">
        <f>IF(ISNA(VLOOKUP($CG20,'G9'!$P$75:$CB$94,62,FALSE)),0,(VLOOKUP($CG20,'G9'!$P$75:$CB$94,62,FALSE)))</f>
        <v>0</v>
      </c>
      <c r="DY20" s="979">
        <f>IF(ISNA(VLOOKUP($CG20,'G9'!$P$109:$CB$128,62,FALSE)),0,(VLOOKUP($CG20,'G9'!$P$109:$CB$128,62,FALSE)))</f>
        <v>0</v>
      </c>
      <c r="DZ20" s="979">
        <f>IF(ISNA(VLOOKUP($CG20,'G9'!$P$143:$CB$162,62,FALSE)),0,(VLOOKUP($CG20,'G9'!$P$143:$CB$162,62,FALSE)))</f>
        <v>0</v>
      </c>
      <c r="EA20" s="979">
        <f>IF(ISNA(VLOOKUP($CG20,'G9'!$P$177:$CB$196,62,FALSE)),0,(VLOOKUP($CG20,'G9'!$P$177:$CB$196,62,FALSE)))</f>
        <v>0</v>
      </c>
      <c r="EB20" s="982">
        <f>IF(ISNA(VLOOKUP($CG20,'G9'!$P$211:$CB$230,62,FALSE)),0,(VLOOKUP($CG20,'G9'!$P$211:$CB$230,62,FALSE)))</f>
        <v>0</v>
      </c>
      <c r="EC20" s="981">
        <f>IF(ISNA(VLOOKUP($CG20,'G10'!$P$75:$CB$94,62,FALSE)),0,(VLOOKUP($CG20,'G10'!$P$75:$CB$94,62,FALSE)))</f>
        <v>0</v>
      </c>
      <c r="ED20" s="979">
        <f>IF(ISNA(VLOOKUP($CG20,'G10'!$P$109:$CB$128,62,FALSE)),0,(VLOOKUP($CG20,'G10'!$P$109:$CB$128,62,FALSE)))</f>
        <v>0</v>
      </c>
      <c r="EE20" s="979">
        <f>IF(ISNA(VLOOKUP($CG20,'G10'!$P$143:$CB$162,62,FALSE)),0,(VLOOKUP($CG20,'G10'!$P$143:$CB$162,62,FALSE)))</f>
        <v>0</v>
      </c>
      <c r="EF20" s="979">
        <f>IF(ISNA(VLOOKUP($CG20,'G10'!$P$177:$CB$196,62,FALSE)),0,(VLOOKUP($CG20,'G10'!$P$177:$CB$196,62,FALSE)))</f>
        <v>0</v>
      </c>
      <c r="EG20" s="982">
        <f>IF(ISNA(VLOOKUP($CG20,'G10'!$P$211:$CB$230,62,FALSE)),0,(VLOOKUP($CG20,'G10'!$P$211:$CB$230,62,FALSE)))</f>
        <v>0</v>
      </c>
      <c r="EH20" s="981">
        <f>IF(ISNA(VLOOKUP($CG20,'G11'!$P$75:$CB$94,62,FALSE)),0,(VLOOKUP($CG20,'G11'!$P$75:$CB$94,62,FALSE)))</f>
        <v>0</v>
      </c>
      <c r="EI20" s="979">
        <f>IF(ISNA(VLOOKUP($CG20,'G11'!$P$109:$CB$128,62,FALSE)),0,(VLOOKUP($CG20,'G11'!$P$109:$CB$128,62,FALSE)))</f>
        <v>0</v>
      </c>
      <c r="EJ20" s="979">
        <f>IF(ISNA(VLOOKUP($CG20,'G11'!$P$143:$CB$162,62,FALSE)),0,(VLOOKUP($CG20,'G11'!$P$143:$CB$162,62,FALSE)))</f>
        <v>0</v>
      </c>
      <c r="EK20" s="979">
        <f>IF(ISNA(VLOOKUP($CG20,'G11'!$P$177:$CB$196,62,FALSE)),0,(VLOOKUP($CG20,'G11'!$P$177:$CB$196,62,FALSE)))</f>
        <v>0</v>
      </c>
      <c r="EL20" s="982">
        <f>IF(ISNA(VLOOKUP($CG20,'G11'!$P$211:$CB$230,62,FALSE)),0,(VLOOKUP($CG20,'G11'!$P$211:$CB$230,62,FALSE)))</f>
        <v>0</v>
      </c>
      <c r="EM20" s="981">
        <f>IF(ISNA(VLOOKUP($CG20,'G12'!$P$75:$CB$94,62,FALSE)),0,(VLOOKUP($CG20,'G12'!$P$75:$CB$94,62,FALSE)))</f>
        <v>0</v>
      </c>
      <c r="EN20" s="979">
        <f>IF(ISNA(VLOOKUP($CG20,'G12'!$P$109:$CB$128,62,FALSE)),0,(VLOOKUP($CG20,'G12'!$P$109:$CB$128,62,FALSE)))</f>
        <v>0</v>
      </c>
      <c r="EO20" s="979">
        <f>IF(ISNA(VLOOKUP($CG20,'G12'!$P$143:$CB$162,62,FALSE)),0,(VLOOKUP($CG20,'G12'!$P$143:$CB$162,62,FALSE)))</f>
        <v>0</v>
      </c>
      <c r="EP20" s="979">
        <f>IF(ISNA(VLOOKUP($CG20,'G12'!$P$177:$CB$196,62,FALSE)),0,(VLOOKUP($CG20,'G12'!$P$177:$CB$196,62,FALSE)))</f>
        <v>0</v>
      </c>
      <c r="EQ20" s="982">
        <f>IF(ISNA(VLOOKUP($CG20,'G12'!$P$211:$CB$230,62,FALSE)),0,(VLOOKUP($CG20,'G12'!$P$211:$CB$230,62,FALSE)))</f>
        <v>0</v>
      </c>
      <c r="ER20" s="981">
        <f>IF(ISNA(VLOOKUP($CG20,'G13'!$P$75:$CB$94,62,FALSE)),0,(VLOOKUP($CG20,'G13'!$P$75:$CB$94,62,FALSE)))</f>
        <v>0</v>
      </c>
      <c r="ES20" s="979">
        <f>IF(ISNA(VLOOKUP($CG20,'G13'!$P$109:$CB$128,62,FALSE)),0,(VLOOKUP($CG20,'G13'!$P$109:$CB$128,62,FALSE)))</f>
        <v>0</v>
      </c>
      <c r="ET20" s="979">
        <f>IF(ISNA(VLOOKUP($CG20,'G13'!$P$143:$CB$162,62,FALSE)),0,(VLOOKUP($CG20,'G13'!$P$143:$CB$162,62,FALSE)))</f>
        <v>0</v>
      </c>
      <c r="EU20" s="979">
        <f>IF(ISNA(VLOOKUP($CG20,'G13'!$P$177:$CB$196,62,FALSE)),0,(VLOOKUP($CG20,'G13'!$P$177:$CB$196,62,FALSE)))</f>
        <v>0</v>
      </c>
      <c r="EV20" s="982">
        <f>IF(ISNA(VLOOKUP($CG20,'G13'!$P$211:$CB$230,62,FALSE)),0,(VLOOKUP($CG20,'G13'!$P$211:$CB$230,62,FALSE)))</f>
        <v>0</v>
      </c>
      <c r="EW20" s="981">
        <f>IF(ISNA(VLOOKUP($CG20,'G14'!$P$75:$CB$94,62,FALSE)),0,(VLOOKUP($CG20,'G14'!$P$75:$CB$94,62,FALSE)))</f>
        <v>0</v>
      </c>
      <c r="EX20" s="979">
        <f>IF(ISNA(VLOOKUP($CG20,'G14'!$P$109:$CB$128,62,FALSE)),0,(VLOOKUP($CG20,'G14'!$P$109:$CB$128,62,FALSE)))</f>
        <v>0</v>
      </c>
      <c r="EY20" s="979">
        <f>IF(ISNA(VLOOKUP($CG20,'G14'!$P$143:$CB$162,62,FALSE)),0,(VLOOKUP($CG20,'G14'!$P$143:$CB$162,62,FALSE)))</f>
        <v>0</v>
      </c>
      <c r="EZ20" s="979">
        <f>IF(ISNA(VLOOKUP($CG20,'G14'!$P$177:$CB$196,62,FALSE)),0,(VLOOKUP($CG20,'G14'!$P$177:$CB$196,62,FALSE)))</f>
        <v>0</v>
      </c>
      <c r="FA20" s="982">
        <f>IF(ISNA(VLOOKUP($CG20,'G14'!$P$211:$CB$230,62,FALSE)),0,(VLOOKUP($CG20,'G14'!$P$211:$CB$230,62,FALSE)))</f>
        <v>0</v>
      </c>
      <c r="FB20" s="981">
        <f>IF(ISNA(VLOOKUP($CG20,'G15'!$P$75:$CB$94,62,FALSE)),0,(VLOOKUP($CG20,'G15'!$P$75:$CB$94,62,FALSE)))</f>
        <v>0</v>
      </c>
      <c r="FC20" s="979">
        <f>IF(ISNA(VLOOKUP($CG20,'G15'!$P$109:$CB$128,62,FALSE)),0,(VLOOKUP($CG20,'G15'!$P$109:$CB$128,62,FALSE)))</f>
        <v>0</v>
      </c>
      <c r="FD20" s="979">
        <f>IF(ISNA(VLOOKUP($CG20,'G15'!$P$143:$CB$162,62,FALSE)),0,(VLOOKUP($CG20,'G15'!$P$143:$CB$162,62,FALSE)))</f>
        <v>0</v>
      </c>
      <c r="FE20" s="979">
        <f>IF(ISNA(VLOOKUP($CG20,'G15'!$P$177:$CB$196,62,FALSE)),0,(VLOOKUP($CG20,'G15'!$P$177:$CB$196,62,FALSE)))</f>
        <v>0</v>
      </c>
      <c r="FF20" s="982">
        <f>IF(ISNA(VLOOKUP($CG20,'G15'!$P$211:$CB$230,62,FALSE)),0,(VLOOKUP($CG20,'G15'!$P$211:$CB$230,62,FALSE)))</f>
        <v>0</v>
      </c>
      <c r="FG20" s="995">
        <f t="shared" si="18"/>
        <v>0</v>
      </c>
      <c r="FH20" s="993">
        <f t="shared" si="18"/>
        <v>0</v>
      </c>
      <c r="FI20" s="993">
        <f t="shared" si="18"/>
        <v>0</v>
      </c>
      <c r="FJ20" s="993">
        <f t="shared" si="18"/>
        <v>0</v>
      </c>
      <c r="FK20" s="996">
        <f t="shared" si="18"/>
        <v>0</v>
      </c>
      <c r="FM20" s="984"/>
    </row>
    <row r="21" spans="1:169" ht="18.75" customHeight="1" thickBot="1" x14ac:dyDescent="0.25">
      <c r="A21" s="975">
        <f t="shared" si="0"/>
        <v>0</v>
      </c>
      <c r="B21" s="959" t="str">
        <f t="shared" si="1"/>
        <v>b</v>
      </c>
      <c r="C21" s="960" t="str">
        <f t="shared" si="1"/>
        <v>b</v>
      </c>
      <c r="D21" s="960" t="str">
        <f t="shared" si="1"/>
        <v>b</v>
      </c>
      <c r="E21" s="960" t="str">
        <f t="shared" si="1"/>
        <v>b</v>
      </c>
      <c r="F21" s="961" t="str">
        <f t="shared" si="1"/>
        <v>b</v>
      </c>
      <c r="G21" s="959" t="str">
        <f t="shared" si="2"/>
        <v>b</v>
      </c>
      <c r="H21" s="960" t="str">
        <f t="shared" si="2"/>
        <v>b</v>
      </c>
      <c r="I21" s="960" t="str">
        <f t="shared" si="2"/>
        <v>b</v>
      </c>
      <c r="J21" s="960" t="str">
        <f t="shared" si="2"/>
        <v>b</v>
      </c>
      <c r="K21" s="961" t="str">
        <f t="shared" si="2"/>
        <v>b</v>
      </c>
      <c r="L21" s="959" t="str">
        <f t="shared" si="3"/>
        <v>b</v>
      </c>
      <c r="M21" s="960" t="str">
        <f t="shared" si="3"/>
        <v>b</v>
      </c>
      <c r="N21" s="960" t="str">
        <f t="shared" si="3"/>
        <v>b</v>
      </c>
      <c r="O21" s="960" t="str">
        <f t="shared" si="3"/>
        <v>b</v>
      </c>
      <c r="P21" s="961" t="str">
        <f t="shared" si="3"/>
        <v>b</v>
      </c>
      <c r="Q21" s="959" t="str">
        <f t="shared" si="4"/>
        <v>b</v>
      </c>
      <c r="R21" s="960" t="str">
        <f t="shared" si="4"/>
        <v>b</v>
      </c>
      <c r="S21" s="960" t="str">
        <f t="shared" si="4"/>
        <v>b</v>
      </c>
      <c r="T21" s="960" t="str">
        <f t="shared" si="4"/>
        <v>b</v>
      </c>
      <c r="U21" s="961" t="str">
        <f t="shared" si="4"/>
        <v>b</v>
      </c>
      <c r="V21" s="959" t="str">
        <f t="shared" si="5"/>
        <v>b</v>
      </c>
      <c r="W21" s="960" t="str">
        <f t="shared" si="5"/>
        <v>b</v>
      </c>
      <c r="X21" s="960" t="str">
        <f t="shared" si="5"/>
        <v>b</v>
      </c>
      <c r="Y21" s="960" t="str">
        <f t="shared" si="5"/>
        <v>b</v>
      </c>
      <c r="Z21" s="961" t="str">
        <f t="shared" si="5"/>
        <v>b</v>
      </c>
      <c r="AA21" s="959" t="str">
        <f t="shared" si="6"/>
        <v>b</v>
      </c>
      <c r="AB21" s="960" t="str">
        <f t="shared" si="6"/>
        <v>b</v>
      </c>
      <c r="AC21" s="960" t="str">
        <f t="shared" si="6"/>
        <v>b</v>
      </c>
      <c r="AD21" s="960" t="str">
        <f t="shared" si="6"/>
        <v>b</v>
      </c>
      <c r="AE21" s="961" t="str">
        <f t="shared" si="6"/>
        <v>b</v>
      </c>
      <c r="AF21" s="959" t="str">
        <f t="shared" si="7"/>
        <v>b</v>
      </c>
      <c r="AG21" s="960" t="str">
        <f t="shared" si="7"/>
        <v>b</v>
      </c>
      <c r="AH21" s="960" t="str">
        <f t="shared" si="7"/>
        <v>b</v>
      </c>
      <c r="AI21" s="960" t="str">
        <f t="shared" si="7"/>
        <v>b</v>
      </c>
      <c r="AJ21" s="961" t="str">
        <f t="shared" si="7"/>
        <v>b</v>
      </c>
      <c r="AK21" s="959" t="str">
        <f t="shared" si="8"/>
        <v>b</v>
      </c>
      <c r="AL21" s="960" t="str">
        <f t="shared" si="8"/>
        <v>b</v>
      </c>
      <c r="AM21" s="960" t="str">
        <f t="shared" si="8"/>
        <v>b</v>
      </c>
      <c r="AN21" s="960" t="str">
        <f t="shared" si="8"/>
        <v>b</v>
      </c>
      <c r="AO21" s="961" t="str">
        <f t="shared" si="8"/>
        <v>b</v>
      </c>
      <c r="AP21" s="959" t="str">
        <f t="shared" si="9"/>
        <v>b</v>
      </c>
      <c r="AQ21" s="960" t="str">
        <f t="shared" si="9"/>
        <v>b</v>
      </c>
      <c r="AR21" s="960" t="str">
        <f t="shared" si="9"/>
        <v>b</v>
      </c>
      <c r="AS21" s="960" t="str">
        <f t="shared" si="9"/>
        <v>b</v>
      </c>
      <c r="AT21" s="961" t="str">
        <f t="shared" si="9"/>
        <v>b</v>
      </c>
      <c r="AU21" s="959" t="str">
        <f t="shared" si="10"/>
        <v>b</v>
      </c>
      <c r="AV21" s="960" t="str">
        <f t="shared" si="10"/>
        <v>b</v>
      </c>
      <c r="AW21" s="960" t="str">
        <f t="shared" si="10"/>
        <v>b</v>
      </c>
      <c r="AX21" s="960" t="str">
        <f t="shared" si="10"/>
        <v>b</v>
      </c>
      <c r="AY21" s="961" t="str">
        <f t="shared" si="10"/>
        <v>b</v>
      </c>
      <c r="AZ21" s="959" t="str">
        <f t="shared" si="11"/>
        <v>b</v>
      </c>
      <c r="BA21" s="960" t="str">
        <f t="shared" si="11"/>
        <v>b</v>
      </c>
      <c r="BB21" s="960" t="str">
        <f t="shared" si="11"/>
        <v>b</v>
      </c>
      <c r="BC21" s="960" t="str">
        <f t="shared" si="11"/>
        <v>b</v>
      </c>
      <c r="BD21" s="961" t="str">
        <f t="shared" si="11"/>
        <v>b</v>
      </c>
      <c r="BE21" s="959" t="str">
        <f t="shared" si="12"/>
        <v>b</v>
      </c>
      <c r="BF21" s="960" t="str">
        <f t="shared" si="12"/>
        <v>b</v>
      </c>
      <c r="BG21" s="960" t="str">
        <f t="shared" si="12"/>
        <v>b</v>
      </c>
      <c r="BH21" s="960" t="str">
        <f t="shared" si="12"/>
        <v>b</v>
      </c>
      <c r="BI21" s="961" t="str">
        <f t="shared" si="12"/>
        <v>b</v>
      </c>
      <c r="BJ21" s="959" t="str">
        <f t="shared" si="13"/>
        <v>b</v>
      </c>
      <c r="BK21" s="960" t="str">
        <f t="shared" si="13"/>
        <v>b</v>
      </c>
      <c r="BL21" s="960" t="str">
        <f t="shared" si="13"/>
        <v>b</v>
      </c>
      <c r="BM21" s="960" t="str">
        <f t="shared" si="13"/>
        <v>b</v>
      </c>
      <c r="BN21" s="961" t="str">
        <f t="shared" si="13"/>
        <v>b</v>
      </c>
      <c r="BO21" s="959" t="str">
        <f t="shared" si="14"/>
        <v>b</v>
      </c>
      <c r="BP21" s="960" t="str">
        <f t="shared" si="14"/>
        <v>b</v>
      </c>
      <c r="BQ21" s="960" t="str">
        <f t="shared" si="14"/>
        <v>b</v>
      </c>
      <c r="BR21" s="960" t="str">
        <f t="shared" si="14"/>
        <v>b</v>
      </c>
      <c r="BS21" s="961" t="str">
        <f t="shared" si="14"/>
        <v>b</v>
      </c>
      <c r="BT21" s="959" t="str">
        <f t="shared" si="15"/>
        <v>b</v>
      </c>
      <c r="BU21" s="960" t="str">
        <f t="shared" si="15"/>
        <v>b</v>
      </c>
      <c r="BV21" s="960" t="str">
        <f t="shared" si="15"/>
        <v>b</v>
      </c>
      <c r="BW21" s="960" t="str">
        <f t="shared" si="15"/>
        <v>b</v>
      </c>
      <c r="BX21" s="961" t="str">
        <f t="shared" si="15"/>
        <v>b</v>
      </c>
      <c r="BY21" s="976">
        <f t="shared" si="16"/>
        <v>0</v>
      </c>
      <c r="BZ21" s="976">
        <f t="shared" si="16"/>
        <v>0</v>
      </c>
      <c r="CA21" s="976">
        <f t="shared" si="16"/>
        <v>0</v>
      </c>
      <c r="CB21" s="976">
        <f t="shared" si="16"/>
        <v>0</v>
      </c>
      <c r="CC21" s="976">
        <f t="shared" si="16"/>
        <v>0</v>
      </c>
      <c r="CD21" s="954">
        <f t="shared" si="17"/>
        <v>0</v>
      </c>
      <c r="CF21" s="977">
        <v>6</v>
      </c>
      <c r="CG21" s="978">
        <f>Personnel!D26</f>
        <v>0</v>
      </c>
      <c r="CH21" s="979">
        <f>Personnel!E26</f>
        <v>0</v>
      </c>
      <c r="CI21" s="980">
        <f>Personnel!F26</f>
        <v>0</v>
      </c>
      <c r="CJ21" s="981">
        <f>IF(ISNA(VLOOKUP($CG21,'G1'!$P$75:$CB$94,62,FALSE)),0,(VLOOKUP($CG21,'G1'!$P$75:$CB$94,62,FALSE)))</f>
        <v>0</v>
      </c>
      <c r="CK21" s="979">
        <f>IF(ISNA(VLOOKUP($CG21,'G1'!$P$109:$CB$128,62,FALSE)),0,(VLOOKUP($CG21,'G1'!$P$109:$CB$128,62,FALSE)))</f>
        <v>0</v>
      </c>
      <c r="CL21" s="979">
        <f>IF(ISNA(VLOOKUP($CG21,'G1'!$P$143:$CB$162,62,FALSE)),0,(VLOOKUP($CG21,'G1'!$P$143:$CB$162,62,FALSE)))</f>
        <v>0</v>
      </c>
      <c r="CM21" s="979">
        <f>IF(ISNA(VLOOKUP($CG21,'G1'!$P$177:$CB$196,62,FALSE)),0,(VLOOKUP($CG21,'G1'!$P$177:$CB$196,62,FALSE)))</f>
        <v>0</v>
      </c>
      <c r="CN21" s="982">
        <f>IF(ISNA(VLOOKUP($CG21,'G1'!$P$211:$CB$230,62,FALSE)),0,(VLOOKUP($CG21,'G1'!$P$211:$CB$230,62,FALSE)))</f>
        <v>0</v>
      </c>
      <c r="CO21" s="981">
        <f>IF(ISNA(VLOOKUP($CG21,'G2'!$P$75:$CB$94,62,FALSE)),0,(VLOOKUP($CG21,'G2'!$P$75:$CB$94,62,FALSE)))</f>
        <v>0</v>
      </c>
      <c r="CP21" s="979">
        <f>IF(ISNA(VLOOKUP($CG21,'G2'!$P$109:$CB$128,62,FALSE)),0,(VLOOKUP($CG21,'G2'!$P$109:$CB$128,62,FALSE)))</f>
        <v>0</v>
      </c>
      <c r="CQ21" s="979">
        <f>IF(ISNA(VLOOKUP($CG21,'G2'!$P$143:$CB$162,62,FALSE)),0,(VLOOKUP($CG21,'G2'!$P$143:$CB$162,62,FALSE)))</f>
        <v>0</v>
      </c>
      <c r="CR21" s="979">
        <f>IF(ISNA(VLOOKUP($CG21,'G2'!$P$177:$CB$196,62,FALSE)),0,(VLOOKUP($CG21,'G2'!$P$177:$CB$196,62,FALSE)))</f>
        <v>0</v>
      </c>
      <c r="CS21" s="982">
        <f>IF(ISNA(VLOOKUP($CG21,'G2'!$P$211:$CB$230,62,FALSE)),0,(VLOOKUP($CG21,'G2'!$P$211:$CB$230,62,FALSE)))</f>
        <v>0</v>
      </c>
      <c r="CT21" s="981">
        <f>IF(ISNA(VLOOKUP($CG21,'G3'!$P$75:$CB$94,62,FALSE)),0,(VLOOKUP($CG21,'G3'!$P$75:$CB$94,62,FALSE)))</f>
        <v>0</v>
      </c>
      <c r="CU21" s="979">
        <f>IF(ISNA(VLOOKUP($CG21,'G3'!$P$109:$CB$128,62,FALSE)),0,(VLOOKUP($CG21,'G3'!$P$109:$CB$128,62,FALSE)))</f>
        <v>0</v>
      </c>
      <c r="CV21" s="979">
        <f>IF(ISNA(VLOOKUP($CG21,'G3'!$P$143:$CB$162,62,FALSE)),0,(VLOOKUP($CG21,'G3'!$P$143:$CB$162,62,FALSE)))</f>
        <v>0</v>
      </c>
      <c r="CW21" s="979">
        <f>IF(ISNA(VLOOKUP($CG21,'G3'!$P$177:$CB$196,62,FALSE)),0,(VLOOKUP($CG21,'G3'!$P$177:$CB$196,62,FALSE)))</f>
        <v>0</v>
      </c>
      <c r="CX21" s="982">
        <f>IF(ISNA(VLOOKUP($CG21,'G3'!$P$211:$CB$230,62,FALSE)),0,(VLOOKUP($CG21,'G3'!$P$211:$CB$230,62,FALSE)))</f>
        <v>0</v>
      </c>
      <c r="CY21" s="981">
        <f>IF(ISNA(VLOOKUP($CG21,'G4'!$P$75:$CB$94,62,FALSE)),0,(VLOOKUP($CG21,'G4'!$P$75:$CB$94,62,FALSE)))</f>
        <v>0</v>
      </c>
      <c r="CZ21" s="979">
        <f>IF(ISNA(VLOOKUP($CG21,'G4'!$P$109:$CB$128,62,FALSE)),0,(VLOOKUP($CG21,'G4'!$P$109:$CB$128,62,FALSE)))</f>
        <v>0</v>
      </c>
      <c r="DA21" s="979">
        <f>IF(ISNA(VLOOKUP($CG21,'G4'!$P$143:$CB$162,62,FALSE)),0,(VLOOKUP($CG21,'G4'!$P$143:$CB$162,62,FALSE)))</f>
        <v>0</v>
      </c>
      <c r="DB21" s="979">
        <f>IF(ISNA(VLOOKUP($CG21,'G4'!$P$177:$CB$196,62,FALSE)),0,(VLOOKUP($CG21,'G4'!$P$177:$CB$196,62,FALSE)))</f>
        <v>0</v>
      </c>
      <c r="DC21" s="982">
        <f>IF(ISNA(VLOOKUP($CG21,'G4'!$P$211:$CB$230,62,FALSE)),0,(VLOOKUP($CG21,'G4'!$P$211:$CB$230,62,FALSE)))</f>
        <v>0</v>
      </c>
      <c r="DD21" s="981">
        <f>IF(ISNA(VLOOKUP($CG21,'G5'!$P$75:$CB$94,62,FALSE)),0,(VLOOKUP($CG21,'G5'!$P$75:$CB$94,62,FALSE)))</f>
        <v>0</v>
      </c>
      <c r="DE21" s="979">
        <f>IF(ISNA(VLOOKUP($CG21,'G5'!$P$109:$CB$128,62,FALSE)),0,(VLOOKUP($CG21,'G5'!$P$109:$CB$128,62,FALSE)))</f>
        <v>0</v>
      </c>
      <c r="DF21" s="979">
        <f>IF(ISNA(VLOOKUP($CG21,'G5'!$P$143:$CB$162,62,FALSE)),0,(VLOOKUP($CG21,'G5'!$P$143:$CB$162,62,FALSE)))</f>
        <v>0</v>
      </c>
      <c r="DG21" s="979">
        <f>IF(ISNA(VLOOKUP($CG21,'G5'!$P$177:$CB$196,62,FALSE)),0,(VLOOKUP($CG21,'G5'!$P$177:$CB$196,62,FALSE)))</f>
        <v>0</v>
      </c>
      <c r="DH21" s="982">
        <f>IF(ISNA(VLOOKUP($CG21,'G5'!$P$211:$CB$230,62,FALSE)),0,(VLOOKUP($CG21,'G5'!$P$211:$CB$230,62,FALSE)))</f>
        <v>0</v>
      </c>
      <c r="DI21" s="981">
        <f>IF(ISNA(VLOOKUP($CG21,'G6'!$P$75:$CB$94,62,FALSE)),0,(VLOOKUP($CG21,'G6'!$P$75:$CB$94,62,FALSE)))</f>
        <v>0</v>
      </c>
      <c r="DJ21" s="979">
        <f>IF(ISNA(VLOOKUP($CG21,'G6'!$P$109:$CB$128,62,FALSE)),0,(VLOOKUP($CG21,'G6'!$P$109:$CB$128,62,FALSE)))</f>
        <v>0</v>
      </c>
      <c r="DK21" s="979">
        <f>IF(ISNA(VLOOKUP($CG21,'G6'!$P$143:$CB$162,62,FALSE)),0,(VLOOKUP($CG21,'G6'!$P$143:$CB$162,62,FALSE)))</f>
        <v>0</v>
      </c>
      <c r="DL21" s="979">
        <f>IF(ISNA(VLOOKUP($CG21,'G6'!$P$177:$CB$196,62,FALSE)),0,(VLOOKUP($CG21,'G6'!$P$177:$CB$196,62,FALSE)))</f>
        <v>0</v>
      </c>
      <c r="DM21" s="982">
        <f>IF(ISNA(VLOOKUP($CG21,'G6'!$P$211:$CB$230,62,FALSE)),0,(VLOOKUP($CG21,'G6'!$P$211:$CB$230,62,FALSE)))</f>
        <v>0</v>
      </c>
      <c r="DN21" s="981">
        <f>IF(ISNA(VLOOKUP($CG21,'G7'!$P$75:$CB$94,62,FALSE)),0,(VLOOKUP($CG21,'G7'!$P$75:$CB$94,62,FALSE)))</f>
        <v>0</v>
      </c>
      <c r="DO21" s="979">
        <f>IF(ISNA(VLOOKUP($CG21,'G7'!$P$109:$CB$128,62,FALSE)),0,(VLOOKUP($CG21,'G7'!$P$109:$CB$128,62,FALSE)))</f>
        <v>0</v>
      </c>
      <c r="DP21" s="979">
        <f>IF(ISNA(VLOOKUP($CG21,'G7'!$P$143:$CB$162,62,FALSE)),0,(VLOOKUP($CG21,'G7'!$P$143:$CB$162,62,FALSE)))</f>
        <v>0</v>
      </c>
      <c r="DQ21" s="979">
        <f>IF(ISNA(VLOOKUP($CG21,'G7'!$P$177:$CB$196,62,FALSE)),0,(VLOOKUP($CG21,'G7'!$P$177:$CB$196,62,FALSE)))</f>
        <v>0</v>
      </c>
      <c r="DR21" s="982">
        <f>IF(ISNA(VLOOKUP($CG21,'G7'!$P$211:$CB$230,62,FALSE)),0,(VLOOKUP($CG21,'G7'!$P$211:$CB$230,62,FALSE)))</f>
        <v>0</v>
      </c>
      <c r="DS21" s="981">
        <f>IF(ISNA(VLOOKUP($CG21,'G8'!$P$75:$CB$94,62,FALSE)),0,(VLOOKUP($CG21,'G8'!$P$75:$CB$94,62,FALSE)))</f>
        <v>0</v>
      </c>
      <c r="DT21" s="979">
        <f>IF(ISNA(VLOOKUP($CG21,'G8'!$P$109:$CB$128,62,FALSE)),0,(VLOOKUP($CG21,'G8'!$P$109:$CB$128,62,FALSE)))</f>
        <v>0</v>
      </c>
      <c r="DU21" s="979">
        <f>IF(ISNA(VLOOKUP($CG21,'G8'!$P$143:$CB$162,62,FALSE)),0,(VLOOKUP($CG21,'G8'!$P$143:$CB$162,62,FALSE)))</f>
        <v>0</v>
      </c>
      <c r="DV21" s="979">
        <f>IF(ISNA(VLOOKUP($CG21,'G8'!$P$177:$CB$196,62,FALSE)),0,(VLOOKUP($CG21,'G8'!$P$177:$CB$196,62,FALSE)))</f>
        <v>0</v>
      </c>
      <c r="DW21" s="982">
        <f>IF(ISNA(VLOOKUP($CG21,'G8'!$P$211:$CB$230,62,FALSE)),0,(VLOOKUP($CG21,'G8'!$P$211:$CB$230,62,FALSE)))</f>
        <v>0</v>
      </c>
      <c r="DX21" s="981">
        <f>IF(ISNA(VLOOKUP($CG21,'G9'!$P$75:$CB$94,62,FALSE)),0,(VLOOKUP($CG21,'G9'!$P$75:$CB$94,62,FALSE)))</f>
        <v>0</v>
      </c>
      <c r="DY21" s="979">
        <f>IF(ISNA(VLOOKUP($CG21,'G9'!$P$109:$CB$128,62,FALSE)),0,(VLOOKUP($CG21,'G9'!$P$109:$CB$128,62,FALSE)))</f>
        <v>0</v>
      </c>
      <c r="DZ21" s="979">
        <f>IF(ISNA(VLOOKUP($CG21,'G9'!$P$143:$CB$162,62,FALSE)),0,(VLOOKUP($CG21,'G9'!$P$143:$CB$162,62,FALSE)))</f>
        <v>0</v>
      </c>
      <c r="EA21" s="979">
        <f>IF(ISNA(VLOOKUP($CG21,'G9'!$P$177:$CB$196,62,FALSE)),0,(VLOOKUP($CG21,'G9'!$P$177:$CB$196,62,FALSE)))</f>
        <v>0</v>
      </c>
      <c r="EB21" s="982">
        <f>IF(ISNA(VLOOKUP($CG21,'G9'!$P$211:$CB$230,62,FALSE)),0,(VLOOKUP($CG21,'G9'!$P$211:$CB$230,62,FALSE)))</f>
        <v>0</v>
      </c>
      <c r="EC21" s="981">
        <f>IF(ISNA(VLOOKUP($CG21,'G10'!$P$75:$CB$94,62,FALSE)),0,(VLOOKUP($CG21,'G10'!$P$75:$CB$94,62,FALSE)))</f>
        <v>0</v>
      </c>
      <c r="ED21" s="979">
        <f>IF(ISNA(VLOOKUP($CG21,'G10'!$P$109:$CB$128,62,FALSE)),0,(VLOOKUP($CG21,'G10'!$P$109:$CB$128,62,FALSE)))</f>
        <v>0</v>
      </c>
      <c r="EE21" s="979">
        <f>IF(ISNA(VLOOKUP($CG21,'G10'!$P$143:$CB$162,62,FALSE)),0,(VLOOKUP($CG21,'G10'!$P$143:$CB$162,62,FALSE)))</f>
        <v>0</v>
      </c>
      <c r="EF21" s="979">
        <f>IF(ISNA(VLOOKUP($CG21,'G10'!$P$177:$CB$196,62,FALSE)),0,(VLOOKUP($CG21,'G10'!$P$177:$CB$196,62,FALSE)))</f>
        <v>0</v>
      </c>
      <c r="EG21" s="982">
        <f>IF(ISNA(VLOOKUP($CG21,'G10'!$P$211:$CB$230,62,FALSE)),0,(VLOOKUP($CG21,'G10'!$P$211:$CB$230,62,FALSE)))</f>
        <v>0</v>
      </c>
      <c r="EH21" s="981">
        <f>IF(ISNA(VLOOKUP($CG21,'G11'!$P$75:$CB$94,62,FALSE)),0,(VLOOKUP($CG21,'G11'!$P$75:$CB$94,62,FALSE)))</f>
        <v>0</v>
      </c>
      <c r="EI21" s="979">
        <f>IF(ISNA(VLOOKUP($CG21,'G11'!$P$109:$CB$128,62,FALSE)),0,(VLOOKUP($CG21,'G11'!$P$109:$CB$128,62,FALSE)))</f>
        <v>0</v>
      </c>
      <c r="EJ21" s="979">
        <f>IF(ISNA(VLOOKUP($CG21,'G11'!$P$143:$CB$162,62,FALSE)),0,(VLOOKUP($CG21,'G11'!$P$143:$CB$162,62,FALSE)))</f>
        <v>0</v>
      </c>
      <c r="EK21" s="979">
        <f>IF(ISNA(VLOOKUP($CG21,'G11'!$P$177:$CB$196,62,FALSE)),0,(VLOOKUP($CG21,'G11'!$P$177:$CB$196,62,FALSE)))</f>
        <v>0</v>
      </c>
      <c r="EL21" s="982">
        <f>IF(ISNA(VLOOKUP($CG21,'G11'!$P$211:$CB$230,62,FALSE)),0,(VLOOKUP($CG21,'G11'!$P$211:$CB$230,62,FALSE)))</f>
        <v>0</v>
      </c>
      <c r="EM21" s="981">
        <f>IF(ISNA(VLOOKUP($CG21,'G12'!$P$75:$CB$94,62,FALSE)),0,(VLOOKUP($CG21,'G12'!$P$75:$CB$94,62,FALSE)))</f>
        <v>0</v>
      </c>
      <c r="EN21" s="979">
        <f>IF(ISNA(VLOOKUP($CG21,'G12'!$P$109:$CB$128,62,FALSE)),0,(VLOOKUP($CG21,'G12'!$P$109:$CB$128,62,FALSE)))</f>
        <v>0</v>
      </c>
      <c r="EO21" s="979">
        <f>IF(ISNA(VLOOKUP($CG21,'G12'!$P$143:$CB$162,62,FALSE)),0,(VLOOKUP($CG21,'G12'!$P$143:$CB$162,62,FALSE)))</f>
        <v>0</v>
      </c>
      <c r="EP21" s="979">
        <f>IF(ISNA(VLOOKUP($CG21,'G12'!$P$177:$CB$196,62,FALSE)),0,(VLOOKUP($CG21,'G12'!$P$177:$CB$196,62,FALSE)))</f>
        <v>0</v>
      </c>
      <c r="EQ21" s="982">
        <f>IF(ISNA(VLOOKUP($CG21,'G12'!$P$211:$CB$230,62,FALSE)),0,(VLOOKUP($CG21,'G12'!$P$211:$CB$230,62,FALSE)))</f>
        <v>0</v>
      </c>
      <c r="ER21" s="981">
        <f>IF(ISNA(VLOOKUP($CG21,'G13'!$P$75:$CB$94,62,FALSE)),0,(VLOOKUP($CG21,'G13'!$P$75:$CB$94,62,FALSE)))</f>
        <v>0</v>
      </c>
      <c r="ES21" s="979">
        <f>IF(ISNA(VLOOKUP($CG21,'G13'!$P$109:$CB$128,62,FALSE)),0,(VLOOKUP($CG21,'G13'!$P$109:$CB$128,62,FALSE)))</f>
        <v>0</v>
      </c>
      <c r="ET21" s="979">
        <f>IF(ISNA(VLOOKUP($CG21,'G13'!$P$143:$CB$162,62,FALSE)),0,(VLOOKUP($CG21,'G13'!$P$143:$CB$162,62,FALSE)))</f>
        <v>0</v>
      </c>
      <c r="EU21" s="979">
        <f>IF(ISNA(VLOOKUP($CG21,'G13'!$P$177:$CB$196,62,FALSE)),0,(VLOOKUP($CG21,'G13'!$P$177:$CB$196,62,FALSE)))</f>
        <v>0</v>
      </c>
      <c r="EV21" s="982">
        <f>IF(ISNA(VLOOKUP($CG21,'G13'!$P$211:$CB$230,62,FALSE)),0,(VLOOKUP($CG21,'G13'!$P$211:$CB$230,62,FALSE)))</f>
        <v>0</v>
      </c>
      <c r="EW21" s="981">
        <f>IF(ISNA(VLOOKUP($CG21,'G14'!$P$75:$CB$94,62,FALSE)),0,(VLOOKUP($CG21,'G14'!$P$75:$CB$94,62,FALSE)))</f>
        <v>0</v>
      </c>
      <c r="EX21" s="979">
        <f>IF(ISNA(VLOOKUP($CG21,'G14'!$P$109:$CB$128,62,FALSE)),0,(VLOOKUP($CG21,'G14'!$P$109:$CB$128,62,FALSE)))</f>
        <v>0</v>
      </c>
      <c r="EY21" s="979">
        <f>IF(ISNA(VLOOKUP($CG21,'G14'!$P$143:$CB$162,62,FALSE)),0,(VLOOKUP($CG21,'G14'!$P$143:$CB$162,62,FALSE)))</f>
        <v>0</v>
      </c>
      <c r="EZ21" s="979">
        <f>IF(ISNA(VLOOKUP($CG21,'G14'!$P$177:$CB$196,62,FALSE)),0,(VLOOKUP($CG21,'G14'!$P$177:$CB$196,62,FALSE)))</f>
        <v>0</v>
      </c>
      <c r="FA21" s="982">
        <f>IF(ISNA(VLOOKUP($CG21,'G14'!$P$211:$CB$230,62,FALSE)),0,(VLOOKUP($CG21,'G14'!$P$211:$CB$230,62,FALSE)))</f>
        <v>0</v>
      </c>
      <c r="FB21" s="981">
        <f>IF(ISNA(VLOOKUP($CG21,'G15'!$P$75:$CB$94,62,FALSE)),0,(VLOOKUP($CG21,'G15'!$P$75:$CB$94,62,FALSE)))</f>
        <v>0</v>
      </c>
      <c r="FC21" s="979">
        <f>IF(ISNA(VLOOKUP($CG21,'G15'!$P$109:$CB$128,62,FALSE)),0,(VLOOKUP($CG21,'G15'!$P$109:$CB$128,62,FALSE)))</f>
        <v>0</v>
      </c>
      <c r="FD21" s="979">
        <f>IF(ISNA(VLOOKUP($CG21,'G15'!$P$143:$CB$162,62,FALSE)),0,(VLOOKUP($CG21,'G15'!$P$143:$CB$162,62,FALSE)))</f>
        <v>0</v>
      </c>
      <c r="FE21" s="979">
        <f>IF(ISNA(VLOOKUP($CG21,'G15'!$P$177:$CB$196,62,FALSE)),0,(VLOOKUP($CG21,'G15'!$P$177:$CB$196,62,FALSE)))</f>
        <v>0</v>
      </c>
      <c r="FF21" s="982">
        <f>IF(ISNA(VLOOKUP($CG21,'G15'!$P$211:$CB$230,62,FALSE)),0,(VLOOKUP($CG21,'G15'!$P$211:$CB$230,62,FALSE)))</f>
        <v>0</v>
      </c>
      <c r="FG21" s="983">
        <f t="shared" si="18"/>
        <v>0</v>
      </c>
      <c r="FH21" s="979">
        <f t="shared" si="18"/>
        <v>0</v>
      </c>
      <c r="FI21" s="979">
        <f t="shared" si="18"/>
        <v>0</v>
      </c>
      <c r="FJ21" s="979">
        <f t="shared" si="18"/>
        <v>0</v>
      </c>
      <c r="FK21" s="982">
        <f t="shared" si="18"/>
        <v>0</v>
      </c>
    </row>
    <row r="22" spans="1:169" ht="18.75" customHeight="1" thickBot="1" x14ac:dyDescent="0.25">
      <c r="A22" s="975">
        <f t="shared" si="0"/>
        <v>0</v>
      </c>
      <c r="B22" s="959" t="str">
        <f t="shared" si="1"/>
        <v>b</v>
      </c>
      <c r="C22" s="960" t="str">
        <f t="shared" si="1"/>
        <v>b</v>
      </c>
      <c r="D22" s="960" t="str">
        <f t="shared" si="1"/>
        <v>b</v>
      </c>
      <c r="E22" s="960" t="str">
        <f t="shared" si="1"/>
        <v>b</v>
      </c>
      <c r="F22" s="961" t="str">
        <f t="shared" si="1"/>
        <v>b</v>
      </c>
      <c r="G22" s="959" t="str">
        <f t="shared" si="2"/>
        <v>b</v>
      </c>
      <c r="H22" s="960" t="str">
        <f t="shared" si="2"/>
        <v>b</v>
      </c>
      <c r="I22" s="960" t="str">
        <f t="shared" si="2"/>
        <v>b</v>
      </c>
      <c r="J22" s="960" t="str">
        <f t="shared" si="2"/>
        <v>b</v>
      </c>
      <c r="K22" s="961" t="str">
        <f t="shared" si="2"/>
        <v>b</v>
      </c>
      <c r="L22" s="959" t="str">
        <f t="shared" si="3"/>
        <v>b</v>
      </c>
      <c r="M22" s="960" t="str">
        <f t="shared" si="3"/>
        <v>b</v>
      </c>
      <c r="N22" s="960" t="str">
        <f t="shared" si="3"/>
        <v>b</v>
      </c>
      <c r="O22" s="960" t="str">
        <f t="shared" si="3"/>
        <v>b</v>
      </c>
      <c r="P22" s="961" t="str">
        <f t="shared" si="3"/>
        <v>b</v>
      </c>
      <c r="Q22" s="959" t="str">
        <f t="shared" si="4"/>
        <v>b</v>
      </c>
      <c r="R22" s="960" t="str">
        <f t="shared" si="4"/>
        <v>b</v>
      </c>
      <c r="S22" s="960" t="str">
        <f t="shared" si="4"/>
        <v>b</v>
      </c>
      <c r="T22" s="960" t="str">
        <f t="shared" si="4"/>
        <v>b</v>
      </c>
      <c r="U22" s="961" t="str">
        <f t="shared" si="4"/>
        <v>b</v>
      </c>
      <c r="V22" s="959" t="str">
        <f t="shared" si="5"/>
        <v>b</v>
      </c>
      <c r="W22" s="960" t="str">
        <f t="shared" si="5"/>
        <v>b</v>
      </c>
      <c r="X22" s="960" t="str">
        <f t="shared" si="5"/>
        <v>b</v>
      </c>
      <c r="Y22" s="960" t="str">
        <f t="shared" si="5"/>
        <v>b</v>
      </c>
      <c r="Z22" s="961" t="str">
        <f t="shared" si="5"/>
        <v>b</v>
      </c>
      <c r="AA22" s="959" t="str">
        <f t="shared" si="6"/>
        <v>b</v>
      </c>
      <c r="AB22" s="960" t="str">
        <f t="shared" si="6"/>
        <v>b</v>
      </c>
      <c r="AC22" s="960" t="str">
        <f t="shared" si="6"/>
        <v>b</v>
      </c>
      <c r="AD22" s="960" t="str">
        <f t="shared" si="6"/>
        <v>b</v>
      </c>
      <c r="AE22" s="961" t="str">
        <f t="shared" si="6"/>
        <v>b</v>
      </c>
      <c r="AF22" s="959" t="str">
        <f t="shared" si="7"/>
        <v>b</v>
      </c>
      <c r="AG22" s="960" t="str">
        <f t="shared" si="7"/>
        <v>b</v>
      </c>
      <c r="AH22" s="960" t="str">
        <f t="shared" si="7"/>
        <v>b</v>
      </c>
      <c r="AI22" s="960" t="str">
        <f t="shared" si="7"/>
        <v>b</v>
      </c>
      <c r="AJ22" s="961" t="str">
        <f t="shared" si="7"/>
        <v>b</v>
      </c>
      <c r="AK22" s="959" t="str">
        <f t="shared" si="8"/>
        <v>b</v>
      </c>
      <c r="AL22" s="960" t="str">
        <f t="shared" si="8"/>
        <v>b</v>
      </c>
      <c r="AM22" s="960" t="str">
        <f t="shared" si="8"/>
        <v>b</v>
      </c>
      <c r="AN22" s="960" t="str">
        <f t="shared" si="8"/>
        <v>b</v>
      </c>
      <c r="AO22" s="961" t="str">
        <f t="shared" si="8"/>
        <v>b</v>
      </c>
      <c r="AP22" s="959" t="str">
        <f t="shared" si="9"/>
        <v>b</v>
      </c>
      <c r="AQ22" s="960" t="str">
        <f t="shared" si="9"/>
        <v>b</v>
      </c>
      <c r="AR22" s="960" t="str">
        <f t="shared" si="9"/>
        <v>b</v>
      </c>
      <c r="AS22" s="960" t="str">
        <f t="shared" si="9"/>
        <v>b</v>
      </c>
      <c r="AT22" s="961" t="str">
        <f t="shared" si="9"/>
        <v>b</v>
      </c>
      <c r="AU22" s="959" t="str">
        <f t="shared" si="10"/>
        <v>b</v>
      </c>
      <c r="AV22" s="960" t="str">
        <f t="shared" si="10"/>
        <v>b</v>
      </c>
      <c r="AW22" s="960" t="str">
        <f t="shared" si="10"/>
        <v>b</v>
      </c>
      <c r="AX22" s="960" t="str">
        <f t="shared" si="10"/>
        <v>b</v>
      </c>
      <c r="AY22" s="961" t="str">
        <f t="shared" si="10"/>
        <v>b</v>
      </c>
      <c r="AZ22" s="959" t="str">
        <f t="shared" si="11"/>
        <v>b</v>
      </c>
      <c r="BA22" s="960" t="str">
        <f t="shared" si="11"/>
        <v>b</v>
      </c>
      <c r="BB22" s="960" t="str">
        <f t="shared" si="11"/>
        <v>b</v>
      </c>
      <c r="BC22" s="960" t="str">
        <f t="shared" si="11"/>
        <v>b</v>
      </c>
      <c r="BD22" s="961" t="str">
        <f t="shared" si="11"/>
        <v>b</v>
      </c>
      <c r="BE22" s="959" t="str">
        <f t="shared" si="12"/>
        <v>b</v>
      </c>
      <c r="BF22" s="960" t="str">
        <f t="shared" si="12"/>
        <v>b</v>
      </c>
      <c r="BG22" s="960" t="str">
        <f t="shared" si="12"/>
        <v>b</v>
      </c>
      <c r="BH22" s="960" t="str">
        <f t="shared" si="12"/>
        <v>b</v>
      </c>
      <c r="BI22" s="961" t="str">
        <f t="shared" si="12"/>
        <v>b</v>
      </c>
      <c r="BJ22" s="959" t="str">
        <f t="shared" si="13"/>
        <v>b</v>
      </c>
      <c r="BK22" s="960" t="str">
        <f t="shared" si="13"/>
        <v>b</v>
      </c>
      <c r="BL22" s="960" t="str">
        <f t="shared" si="13"/>
        <v>b</v>
      </c>
      <c r="BM22" s="960" t="str">
        <f t="shared" si="13"/>
        <v>b</v>
      </c>
      <c r="BN22" s="961" t="str">
        <f t="shared" si="13"/>
        <v>b</v>
      </c>
      <c r="BO22" s="959" t="str">
        <f t="shared" si="14"/>
        <v>b</v>
      </c>
      <c r="BP22" s="960" t="str">
        <f t="shared" si="14"/>
        <v>b</v>
      </c>
      <c r="BQ22" s="960" t="str">
        <f t="shared" si="14"/>
        <v>b</v>
      </c>
      <c r="BR22" s="960" t="str">
        <f t="shared" si="14"/>
        <v>b</v>
      </c>
      <c r="BS22" s="961" t="str">
        <f t="shared" si="14"/>
        <v>b</v>
      </c>
      <c r="BT22" s="959" t="str">
        <f t="shared" si="15"/>
        <v>b</v>
      </c>
      <c r="BU22" s="960" t="str">
        <f t="shared" si="15"/>
        <v>b</v>
      </c>
      <c r="BV22" s="960" t="str">
        <f t="shared" si="15"/>
        <v>b</v>
      </c>
      <c r="BW22" s="960" t="str">
        <f t="shared" si="15"/>
        <v>b</v>
      </c>
      <c r="BX22" s="961" t="str">
        <f t="shared" si="15"/>
        <v>b</v>
      </c>
      <c r="BY22" s="976">
        <f t="shared" si="16"/>
        <v>0</v>
      </c>
      <c r="BZ22" s="976">
        <f t="shared" si="16"/>
        <v>0</v>
      </c>
      <c r="CA22" s="976">
        <f t="shared" si="16"/>
        <v>0</v>
      </c>
      <c r="CB22" s="976">
        <f t="shared" si="16"/>
        <v>0</v>
      </c>
      <c r="CC22" s="976">
        <f t="shared" si="16"/>
        <v>0</v>
      </c>
      <c r="CD22" s="954">
        <f t="shared" si="17"/>
        <v>0</v>
      </c>
      <c r="CF22" s="985">
        <v>7</v>
      </c>
      <c r="CG22" s="986">
        <f>Personnel!D27</f>
        <v>0</v>
      </c>
      <c r="CH22" s="987">
        <f>Personnel!E27</f>
        <v>0</v>
      </c>
      <c r="CI22" s="988">
        <f>Personnel!F27</f>
        <v>0</v>
      </c>
      <c r="CJ22" s="981">
        <f>IF(ISNA(VLOOKUP($CG22,'G1'!$P$75:$CB$94,62,FALSE)),0,(VLOOKUP($CG22,'G1'!$P$75:$CB$94,62,FALSE)))</f>
        <v>0</v>
      </c>
      <c r="CK22" s="979">
        <f>IF(ISNA(VLOOKUP($CG22,'G1'!$P$109:$CB$128,62,FALSE)),0,(VLOOKUP($CG22,'G1'!$P$109:$CB$128,62,FALSE)))</f>
        <v>0</v>
      </c>
      <c r="CL22" s="979">
        <f>IF(ISNA(VLOOKUP($CG22,'G1'!$P$143:$CB$162,62,FALSE)),0,(VLOOKUP($CG22,'G1'!$P$143:$CB$162,62,FALSE)))</f>
        <v>0</v>
      </c>
      <c r="CM22" s="979">
        <f>IF(ISNA(VLOOKUP($CG22,'G1'!$P$177:$CB$196,62,FALSE)),0,(VLOOKUP($CG22,'G1'!$P$177:$CB$196,62,FALSE)))</f>
        <v>0</v>
      </c>
      <c r="CN22" s="982">
        <f>IF(ISNA(VLOOKUP($CG22,'G1'!$P$211:$CB$230,62,FALSE)),0,(VLOOKUP($CG22,'G1'!$P$211:$CB$230,62,FALSE)))</f>
        <v>0</v>
      </c>
      <c r="CO22" s="981">
        <f>IF(ISNA(VLOOKUP($CG22,'G2'!$P$75:$CB$94,62,FALSE)),0,(VLOOKUP($CG22,'G2'!$P$75:$CB$94,62,FALSE)))</f>
        <v>0</v>
      </c>
      <c r="CP22" s="979">
        <f>IF(ISNA(VLOOKUP($CG22,'G2'!$P$109:$CB$128,62,FALSE)),0,(VLOOKUP($CG22,'G2'!$P$109:$CB$128,62,FALSE)))</f>
        <v>0</v>
      </c>
      <c r="CQ22" s="979">
        <f>IF(ISNA(VLOOKUP($CG22,'G2'!$P$143:$CB$162,62,FALSE)),0,(VLOOKUP($CG22,'G2'!$P$143:$CB$162,62,FALSE)))</f>
        <v>0</v>
      </c>
      <c r="CR22" s="979">
        <f>IF(ISNA(VLOOKUP($CG22,'G2'!$P$177:$CB$196,62,FALSE)),0,(VLOOKUP($CG22,'G2'!$P$177:$CB$196,62,FALSE)))</f>
        <v>0</v>
      </c>
      <c r="CS22" s="982">
        <f>IF(ISNA(VLOOKUP($CG22,'G2'!$P$211:$CB$230,62,FALSE)),0,(VLOOKUP($CG22,'G2'!$P$211:$CB$230,62,FALSE)))</f>
        <v>0</v>
      </c>
      <c r="CT22" s="981">
        <f>IF(ISNA(VLOOKUP($CG22,'G3'!$P$75:$CB$94,62,FALSE)),0,(VLOOKUP($CG22,'G3'!$P$75:$CB$94,62,FALSE)))</f>
        <v>0</v>
      </c>
      <c r="CU22" s="979">
        <f>IF(ISNA(VLOOKUP($CG22,'G3'!$P$109:$CB$128,62,FALSE)),0,(VLOOKUP($CG22,'G3'!$P$109:$CB$128,62,FALSE)))</f>
        <v>0</v>
      </c>
      <c r="CV22" s="979">
        <f>IF(ISNA(VLOOKUP($CG22,'G3'!$P$143:$CB$162,62,FALSE)),0,(VLOOKUP($CG22,'G3'!$P$143:$CB$162,62,FALSE)))</f>
        <v>0</v>
      </c>
      <c r="CW22" s="979">
        <f>IF(ISNA(VLOOKUP($CG22,'G3'!$P$177:$CB$196,62,FALSE)),0,(VLOOKUP($CG22,'G3'!$P$177:$CB$196,62,FALSE)))</f>
        <v>0</v>
      </c>
      <c r="CX22" s="982">
        <f>IF(ISNA(VLOOKUP($CG22,'G3'!$P$211:$CB$230,62,FALSE)),0,(VLOOKUP($CG22,'G3'!$P$211:$CB$230,62,FALSE)))</f>
        <v>0</v>
      </c>
      <c r="CY22" s="981">
        <f>IF(ISNA(VLOOKUP($CG22,'G4'!$P$75:$CB$94,62,FALSE)),0,(VLOOKUP($CG22,'G4'!$P$75:$CB$94,62,FALSE)))</f>
        <v>0</v>
      </c>
      <c r="CZ22" s="979">
        <f>IF(ISNA(VLOOKUP($CG22,'G4'!$P$109:$CB$128,62,FALSE)),0,(VLOOKUP($CG22,'G4'!$P$109:$CB$128,62,FALSE)))</f>
        <v>0</v>
      </c>
      <c r="DA22" s="979">
        <f>IF(ISNA(VLOOKUP($CG22,'G4'!$P$143:$CB$162,62,FALSE)),0,(VLOOKUP($CG22,'G4'!$P$143:$CB$162,62,FALSE)))</f>
        <v>0</v>
      </c>
      <c r="DB22" s="979">
        <f>IF(ISNA(VLOOKUP($CG22,'G4'!$P$177:$CB$196,62,FALSE)),0,(VLOOKUP($CG22,'G4'!$P$177:$CB$196,62,FALSE)))</f>
        <v>0</v>
      </c>
      <c r="DC22" s="982">
        <f>IF(ISNA(VLOOKUP($CG22,'G4'!$P$211:$CB$230,62,FALSE)),0,(VLOOKUP($CG22,'G4'!$P$211:$CB$230,62,FALSE)))</f>
        <v>0</v>
      </c>
      <c r="DD22" s="981">
        <f>IF(ISNA(VLOOKUP($CG22,'G5'!$P$75:$CB$94,62,FALSE)),0,(VLOOKUP($CG22,'G5'!$P$75:$CB$94,62,FALSE)))</f>
        <v>0</v>
      </c>
      <c r="DE22" s="979">
        <f>IF(ISNA(VLOOKUP($CG22,'G5'!$P$109:$CB$128,62,FALSE)),0,(VLOOKUP($CG22,'G5'!$P$109:$CB$128,62,FALSE)))</f>
        <v>0</v>
      </c>
      <c r="DF22" s="979">
        <f>IF(ISNA(VLOOKUP($CG22,'G5'!$P$143:$CB$162,62,FALSE)),0,(VLOOKUP($CG22,'G5'!$P$143:$CB$162,62,FALSE)))</f>
        <v>0</v>
      </c>
      <c r="DG22" s="979">
        <f>IF(ISNA(VLOOKUP($CG22,'G5'!$P$177:$CB$196,62,FALSE)),0,(VLOOKUP($CG22,'G5'!$P$177:$CB$196,62,FALSE)))</f>
        <v>0</v>
      </c>
      <c r="DH22" s="982">
        <f>IF(ISNA(VLOOKUP($CG22,'G5'!$P$211:$CB$230,62,FALSE)),0,(VLOOKUP($CG22,'G5'!$P$211:$CB$230,62,FALSE)))</f>
        <v>0</v>
      </c>
      <c r="DI22" s="981">
        <f>IF(ISNA(VLOOKUP($CG22,'G6'!$P$75:$CB$94,62,FALSE)),0,(VLOOKUP($CG22,'G6'!$P$75:$CB$94,62,FALSE)))</f>
        <v>0</v>
      </c>
      <c r="DJ22" s="979">
        <f>IF(ISNA(VLOOKUP($CG22,'G6'!$P$109:$CB$128,62,FALSE)),0,(VLOOKUP($CG22,'G6'!$P$109:$CB$128,62,FALSE)))</f>
        <v>0</v>
      </c>
      <c r="DK22" s="979">
        <f>IF(ISNA(VLOOKUP($CG22,'G6'!$P$143:$CB$162,62,FALSE)),0,(VLOOKUP($CG22,'G6'!$P$143:$CB$162,62,FALSE)))</f>
        <v>0</v>
      </c>
      <c r="DL22" s="979">
        <f>IF(ISNA(VLOOKUP($CG22,'G6'!$P$177:$CB$196,62,FALSE)),0,(VLOOKUP($CG22,'G6'!$P$177:$CB$196,62,FALSE)))</f>
        <v>0</v>
      </c>
      <c r="DM22" s="982">
        <f>IF(ISNA(VLOOKUP($CG22,'G6'!$P$211:$CB$230,62,FALSE)),0,(VLOOKUP($CG22,'G6'!$P$211:$CB$230,62,FALSE)))</f>
        <v>0</v>
      </c>
      <c r="DN22" s="981">
        <f>IF(ISNA(VLOOKUP($CG22,'G7'!$P$75:$CB$94,62,FALSE)),0,(VLOOKUP($CG22,'G7'!$P$75:$CB$94,62,FALSE)))</f>
        <v>0</v>
      </c>
      <c r="DO22" s="979">
        <f>IF(ISNA(VLOOKUP($CG22,'G7'!$P$109:$CB$128,62,FALSE)),0,(VLOOKUP($CG22,'G7'!$P$109:$CB$128,62,FALSE)))</f>
        <v>0</v>
      </c>
      <c r="DP22" s="979">
        <f>IF(ISNA(VLOOKUP($CG22,'G7'!$P$143:$CB$162,62,FALSE)),0,(VLOOKUP($CG22,'G7'!$P$143:$CB$162,62,FALSE)))</f>
        <v>0</v>
      </c>
      <c r="DQ22" s="979">
        <f>IF(ISNA(VLOOKUP($CG22,'G7'!$P$177:$CB$196,62,FALSE)),0,(VLOOKUP($CG22,'G7'!$P$177:$CB$196,62,FALSE)))</f>
        <v>0</v>
      </c>
      <c r="DR22" s="982">
        <f>IF(ISNA(VLOOKUP($CG22,'G7'!$P$211:$CB$230,62,FALSE)),0,(VLOOKUP($CG22,'G7'!$P$211:$CB$230,62,FALSE)))</f>
        <v>0</v>
      </c>
      <c r="DS22" s="981">
        <f>IF(ISNA(VLOOKUP($CG22,'G8'!$P$75:$CB$94,62,FALSE)),0,(VLOOKUP($CG22,'G8'!$P$75:$CB$94,62,FALSE)))</f>
        <v>0</v>
      </c>
      <c r="DT22" s="979">
        <f>IF(ISNA(VLOOKUP($CG22,'G8'!$P$109:$CB$128,62,FALSE)),0,(VLOOKUP($CG22,'G8'!$P$109:$CB$128,62,FALSE)))</f>
        <v>0</v>
      </c>
      <c r="DU22" s="979">
        <f>IF(ISNA(VLOOKUP($CG22,'G8'!$P$143:$CB$162,62,FALSE)),0,(VLOOKUP($CG22,'G8'!$P$143:$CB$162,62,FALSE)))</f>
        <v>0</v>
      </c>
      <c r="DV22" s="979">
        <f>IF(ISNA(VLOOKUP($CG22,'G8'!$P$177:$CB$196,62,FALSE)),0,(VLOOKUP($CG22,'G8'!$P$177:$CB$196,62,FALSE)))</f>
        <v>0</v>
      </c>
      <c r="DW22" s="982">
        <f>IF(ISNA(VLOOKUP($CG22,'G8'!$P$211:$CB$230,62,FALSE)),0,(VLOOKUP($CG22,'G8'!$P$211:$CB$230,62,FALSE)))</f>
        <v>0</v>
      </c>
      <c r="DX22" s="981">
        <f>IF(ISNA(VLOOKUP($CG22,'G9'!$P$75:$CB$94,62,FALSE)),0,(VLOOKUP($CG22,'G9'!$P$75:$CB$94,62,FALSE)))</f>
        <v>0</v>
      </c>
      <c r="DY22" s="979">
        <f>IF(ISNA(VLOOKUP($CG22,'G9'!$P$109:$CB$128,62,FALSE)),0,(VLOOKUP($CG22,'G9'!$P$109:$CB$128,62,FALSE)))</f>
        <v>0</v>
      </c>
      <c r="DZ22" s="979">
        <f>IF(ISNA(VLOOKUP($CG22,'G9'!$P$143:$CB$162,62,FALSE)),0,(VLOOKUP($CG22,'G9'!$P$143:$CB$162,62,FALSE)))</f>
        <v>0</v>
      </c>
      <c r="EA22" s="979">
        <f>IF(ISNA(VLOOKUP($CG22,'G9'!$P$177:$CB$196,62,FALSE)),0,(VLOOKUP($CG22,'G9'!$P$177:$CB$196,62,FALSE)))</f>
        <v>0</v>
      </c>
      <c r="EB22" s="982">
        <f>IF(ISNA(VLOOKUP($CG22,'G9'!$P$211:$CB$230,62,FALSE)),0,(VLOOKUP($CG22,'G9'!$P$211:$CB$230,62,FALSE)))</f>
        <v>0</v>
      </c>
      <c r="EC22" s="981">
        <f>IF(ISNA(VLOOKUP($CG22,'G10'!$P$75:$CB$94,62,FALSE)),0,(VLOOKUP($CG22,'G10'!$P$75:$CB$94,62,FALSE)))</f>
        <v>0</v>
      </c>
      <c r="ED22" s="979">
        <f>IF(ISNA(VLOOKUP($CG22,'G10'!$P$109:$CB$128,62,FALSE)),0,(VLOOKUP($CG22,'G10'!$P$109:$CB$128,62,FALSE)))</f>
        <v>0</v>
      </c>
      <c r="EE22" s="979">
        <f>IF(ISNA(VLOOKUP($CG22,'G10'!$P$143:$CB$162,62,FALSE)),0,(VLOOKUP($CG22,'G10'!$P$143:$CB$162,62,FALSE)))</f>
        <v>0</v>
      </c>
      <c r="EF22" s="979">
        <f>IF(ISNA(VLOOKUP($CG22,'G10'!$P$177:$CB$196,62,FALSE)),0,(VLOOKUP($CG22,'G10'!$P$177:$CB$196,62,FALSE)))</f>
        <v>0</v>
      </c>
      <c r="EG22" s="982">
        <f>IF(ISNA(VLOOKUP($CG22,'G10'!$P$211:$CB$230,62,FALSE)),0,(VLOOKUP($CG22,'G10'!$P$211:$CB$230,62,FALSE)))</f>
        <v>0</v>
      </c>
      <c r="EH22" s="981">
        <f>IF(ISNA(VLOOKUP($CG22,'G11'!$P$75:$CB$94,62,FALSE)),0,(VLOOKUP($CG22,'G11'!$P$75:$CB$94,62,FALSE)))</f>
        <v>0</v>
      </c>
      <c r="EI22" s="979">
        <f>IF(ISNA(VLOOKUP($CG22,'G11'!$P$109:$CB$128,62,FALSE)),0,(VLOOKUP($CG22,'G11'!$P$109:$CB$128,62,FALSE)))</f>
        <v>0</v>
      </c>
      <c r="EJ22" s="979">
        <f>IF(ISNA(VLOOKUP($CG22,'G11'!$P$143:$CB$162,62,FALSE)),0,(VLOOKUP($CG22,'G11'!$P$143:$CB$162,62,FALSE)))</f>
        <v>0</v>
      </c>
      <c r="EK22" s="979">
        <f>IF(ISNA(VLOOKUP($CG22,'G11'!$P$177:$CB$196,62,FALSE)),0,(VLOOKUP($CG22,'G11'!$P$177:$CB$196,62,FALSE)))</f>
        <v>0</v>
      </c>
      <c r="EL22" s="982">
        <f>IF(ISNA(VLOOKUP($CG22,'G11'!$P$211:$CB$230,62,FALSE)),0,(VLOOKUP($CG22,'G11'!$P$211:$CB$230,62,FALSE)))</f>
        <v>0</v>
      </c>
      <c r="EM22" s="981">
        <f>IF(ISNA(VLOOKUP($CG22,'G12'!$P$75:$CB$94,62,FALSE)),0,(VLOOKUP($CG22,'G12'!$P$75:$CB$94,62,FALSE)))</f>
        <v>0</v>
      </c>
      <c r="EN22" s="979">
        <f>IF(ISNA(VLOOKUP($CG22,'G12'!$P$109:$CB$128,62,FALSE)),0,(VLOOKUP($CG22,'G12'!$P$109:$CB$128,62,FALSE)))</f>
        <v>0</v>
      </c>
      <c r="EO22" s="979">
        <f>IF(ISNA(VLOOKUP($CG22,'G12'!$P$143:$CB$162,62,FALSE)),0,(VLOOKUP($CG22,'G12'!$P$143:$CB$162,62,FALSE)))</f>
        <v>0</v>
      </c>
      <c r="EP22" s="979">
        <f>IF(ISNA(VLOOKUP($CG22,'G12'!$P$177:$CB$196,62,FALSE)),0,(VLOOKUP($CG22,'G12'!$P$177:$CB$196,62,FALSE)))</f>
        <v>0</v>
      </c>
      <c r="EQ22" s="982">
        <f>IF(ISNA(VLOOKUP($CG22,'G12'!$P$211:$CB$230,62,FALSE)),0,(VLOOKUP($CG22,'G12'!$P$211:$CB$230,62,FALSE)))</f>
        <v>0</v>
      </c>
      <c r="ER22" s="981">
        <f>IF(ISNA(VLOOKUP($CG22,'G13'!$P$75:$CB$94,62,FALSE)),0,(VLOOKUP($CG22,'G13'!$P$75:$CB$94,62,FALSE)))</f>
        <v>0</v>
      </c>
      <c r="ES22" s="979">
        <f>IF(ISNA(VLOOKUP($CG22,'G13'!$P$109:$CB$128,62,FALSE)),0,(VLOOKUP($CG22,'G13'!$P$109:$CB$128,62,FALSE)))</f>
        <v>0</v>
      </c>
      <c r="ET22" s="979">
        <f>IF(ISNA(VLOOKUP($CG22,'G13'!$P$143:$CB$162,62,FALSE)),0,(VLOOKUP($CG22,'G13'!$P$143:$CB$162,62,FALSE)))</f>
        <v>0</v>
      </c>
      <c r="EU22" s="979">
        <f>IF(ISNA(VLOOKUP($CG22,'G13'!$P$177:$CB$196,62,FALSE)),0,(VLOOKUP($CG22,'G13'!$P$177:$CB$196,62,FALSE)))</f>
        <v>0</v>
      </c>
      <c r="EV22" s="982">
        <f>IF(ISNA(VLOOKUP($CG22,'G13'!$P$211:$CB$230,62,FALSE)),0,(VLOOKUP($CG22,'G13'!$P$211:$CB$230,62,FALSE)))</f>
        <v>0</v>
      </c>
      <c r="EW22" s="981">
        <f>IF(ISNA(VLOOKUP($CG22,'G14'!$P$75:$CB$94,62,FALSE)),0,(VLOOKUP($CG22,'G14'!$P$75:$CB$94,62,FALSE)))</f>
        <v>0</v>
      </c>
      <c r="EX22" s="979">
        <f>IF(ISNA(VLOOKUP($CG22,'G14'!$P$109:$CB$128,62,FALSE)),0,(VLOOKUP($CG22,'G14'!$P$109:$CB$128,62,FALSE)))</f>
        <v>0</v>
      </c>
      <c r="EY22" s="979">
        <f>IF(ISNA(VLOOKUP($CG22,'G14'!$P$143:$CB$162,62,FALSE)),0,(VLOOKUP($CG22,'G14'!$P$143:$CB$162,62,FALSE)))</f>
        <v>0</v>
      </c>
      <c r="EZ22" s="979">
        <f>IF(ISNA(VLOOKUP($CG22,'G14'!$P$177:$CB$196,62,FALSE)),0,(VLOOKUP($CG22,'G14'!$P$177:$CB$196,62,FALSE)))</f>
        <v>0</v>
      </c>
      <c r="FA22" s="982">
        <f>IF(ISNA(VLOOKUP($CG22,'G14'!$P$211:$CB$230,62,FALSE)),0,(VLOOKUP($CG22,'G14'!$P$211:$CB$230,62,FALSE)))</f>
        <v>0</v>
      </c>
      <c r="FB22" s="981">
        <f>IF(ISNA(VLOOKUP($CG22,'G15'!$P$75:$CB$94,62,FALSE)),0,(VLOOKUP($CG22,'G15'!$P$75:$CB$94,62,FALSE)))</f>
        <v>0</v>
      </c>
      <c r="FC22" s="979">
        <f>IF(ISNA(VLOOKUP($CG22,'G15'!$P$109:$CB$128,62,FALSE)),0,(VLOOKUP($CG22,'G15'!$P$109:$CB$128,62,FALSE)))</f>
        <v>0</v>
      </c>
      <c r="FD22" s="979">
        <f>IF(ISNA(VLOOKUP($CG22,'G15'!$P$143:$CB$162,62,FALSE)),0,(VLOOKUP($CG22,'G15'!$P$143:$CB$162,62,FALSE)))</f>
        <v>0</v>
      </c>
      <c r="FE22" s="979">
        <f>IF(ISNA(VLOOKUP($CG22,'G15'!$P$177:$CB$196,62,FALSE)),0,(VLOOKUP($CG22,'G15'!$P$177:$CB$196,62,FALSE)))</f>
        <v>0</v>
      </c>
      <c r="FF22" s="982">
        <f>IF(ISNA(VLOOKUP($CG22,'G15'!$P$211:$CB$230,62,FALSE)),0,(VLOOKUP($CG22,'G15'!$P$211:$CB$230,62,FALSE)))</f>
        <v>0</v>
      </c>
      <c r="FG22" s="989">
        <f t="shared" si="18"/>
        <v>0</v>
      </c>
      <c r="FH22" s="987">
        <f t="shared" si="18"/>
        <v>0</v>
      </c>
      <c r="FI22" s="987">
        <f t="shared" si="18"/>
        <v>0</v>
      </c>
      <c r="FJ22" s="987">
        <f t="shared" si="18"/>
        <v>0</v>
      </c>
      <c r="FK22" s="990">
        <f t="shared" si="18"/>
        <v>0</v>
      </c>
    </row>
    <row r="23" spans="1:169" ht="18.75" customHeight="1" thickBot="1" x14ac:dyDescent="0.25">
      <c r="A23" s="975">
        <f t="shared" si="0"/>
        <v>0</v>
      </c>
      <c r="B23" s="959" t="str">
        <f t="shared" si="1"/>
        <v>b</v>
      </c>
      <c r="C23" s="960" t="str">
        <f t="shared" si="1"/>
        <v>b</v>
      </c>
      <c r="D23" s="960" t="str">
        <f t="shared" si="1"/>
        <v>b</v>
      </c>
      <c r="E23" s="960" t="str">
        <f t="shared" si="1"/>
        <v>b</v>
      </c>
      <c r="F23" s="961" t="str">
        <f t="shared" si="1"/>
        <v>b</v>
      </c>
      <c r="G23" s="959" t="str">
        <f t="shared" si="2"/>
        <v>b</v>
      </c>
      <c r="H23" s="960" t="str">
        <f t="shared" si="2"/>
        <v>b</v>
      </c>
      <c r="I23" s="960" t="str">
        <f t="shared" si="2"/>
        <v>b</v>
      </c>
      <c r="J23" s="960" t="str">
        <f t="shared" si="2"/>
        <v>b</v>
      </c>
      <c r="K23" s="961" t="str">
        <f t="shared" si="2"/>
        <v>b</v>
      </c>
      <c r="L23" s="959" t="str">
        <f t="shared" si="3"/>
        <v>b</v>
      </c>
      <c r="M23" s="960" t="str">
        <f t="shared" si="3"/>
        <v>b</v>
      </c>
      <c r="N23" s="960" t="str">
        <f t="shared" si="3"/>
        <v>b</v>
      </c>
      <c r="O23" s="960" t="str">
        <f t="shared" si="3"/>
        <v>b</v>
      </c>
      <c r="P23" s="961" t="str">
        <f t="shared" si="3"/>
        <v>b</v>
      </c>
      <c r="Q23" s="959" t="str">
        <f t="shared" si="4"/>
        <v>b</v>
      </c>
      <c r="R23" s="960" t="str">
        <f t="shared" si="4"/>
        <v>b</v>
      </c>
      <c r="S23" s="960" t="str">
        <f t="shared" si="4"/>
        <v>b</v>
      </c>
      <c r="T23" s="960" t="str">
        <f t="shared" si="4"/>
        <v>b</v>
      </c>
      <c r="U23" s="961" t="str">
        <f t="shared" si="4"/>
        <v>b</v>
      </c>
      <c r="V23" s="959" t="str">
        <f t="shared" si="5"/>
        <v>b</v>
      </c>
      <c r="W23" s="960" t="str">
        <f t="shared" si="5"/>
        <v>b</v>
      </c>
      <c r="X23" s="960" t="str">
        <f t="shared" si="5"/>
        <v>b</v>
      </c>
      <c r="Y23" s="960" t="str">
        <f t="shared" si="5"/>
        <v>b</v>
      </c>
      <c r="Z23" s="961" t="str">
        <f t="shared" si="5"/>
        <v>b</v>
      </c>
      <c r="AA23" s="959" t="str">
        <f t="shared" si="6"/>
        <v>b</v>
      </c>
      <c r="AB23" s="960" t="str">
        <f t="shared" si="6"/>
        <v>b</v>
      </c>
      <c r="AC23" s="960" t="str">
        <f t="shared" si="6"/>
        <v>b</v>
      </c>
      <c r="AD23" s="960" t="str">
        <f t="shared" si="6"/>
        <v>b</v>
      </c>
      <c r="AE23" s="961" t="str">
        <f t="shared" si="6"/>
        <v>b</v>
      </c>
      <c r="AF23" s="959" t="str">
        <f t="shared" si="7"/>
        <v>b</v>
      </c>
      <c r="AG23" s="960" t="str">
        <f t="shared" si="7"/>
        <v>b</v>
      </c>
      <c r="AH23" s="960" t="str">
        <f t="shared" si="7"/>
        <v>b</v>
      </c>
      <c r="AI23" s="960" t="str">
        <f t="shared" si="7"/>
        <v>b</v>
      </c>
      <c r="AJ23" s="961" t="str">
        <f t="shared" si="7"/>
        <v>b</v>
      </c>
      <c r="AK23" s="959" t="str">
        <f t="shared" si="8"/>
        <v>b</v>
      </c>
      <c r="AL23" s="960" t="str">
        <f t="shared" si="8"/>
        <v>b</v>
      </c>
      <c r="AM23" s="960" t="str">
        <f t="shared" si="8"/>
        <v>b</v>
      </c>
      <c r="AN23" s="960" t="str">
        <f t="shared" si="8"/>
        <v>b</v>
      </c>
      <c r="AO23" s="961" t="str">
        <f t="shared" si="8"/>
        <v>b</v>
      </c>
      <c r="AP23" s="959" t="str">
        <f t="shared" si="9"/>
        <v>b</v>
      </c>
      <c r="AQ23" s="960" t="str">
        <f t="shared" si="9"/>
        <v>b</v>
      </c>
      <c r="AR23" s="960" t="str">
        <f t="shared" si="9"/>
        <v>b</v>
      </c>
      <c r="AS23" s="960" t="str">
        <f t="shared" si="9"/>
        <v>b</v>
      </c>
      <c r="AT23" s="961" t="str">
        <f t="shared" si="9"/>
        <v>b</v>
      </c>
      <c r="AU23" s="959" t="str">
        <f t="shared" si="10"/>
        <v>b</v>
      </c>
      <c r="AV23" s="960" t="str">
        <f t="shared" si="10"/>
        <v>b</v>
      </c>
      <c r="AW23" s="960" t="str">
        <f t="shared" si="10"/>
        <v>b</v>
      </c>
      <c r="AX23" s="960" t="str">
        <f t="shared" si="10"/>
        <v>b</v>
      </c>
      <c r="AY23" s="961" t="str">
        <f t="shared" si="10"/>
        <v>b</v>
      </c>
      <c r="AZ23" s="959" t="str">
        <f t="shared" si="11"/>
        <v>b</v>
      </c>
      <c r="BA23" s="960" t="str">
        <f t="shared" si="11"/>
        <v>b</v>
      </c>
      <c r="BB23" s="960" t="str">
        <f t="shared" si="11"/>
        <v>b</v>
      </c>
      <c r="BC23" s="960" t="str">
        <f t="shared" si="11"/>
        <v>b</v>
      </c>
      <c r="BD23" s="961" t="str">
        <f t="shared" si="11"/>
        <v>b</v>
      </c>
      <c r="BE23" s="959" t="str">
        <f t="shared" si="12"/>
        <v>b</v>
      </c>
      <c r="BF23" s="960" t="str">
        <f t="shared" si="12"/>
        <v>b</v>
      </c>
      <c r="BG23" s="960" t="str">
        <f t="shared" si="12"/>
        <v>b</v>
      </c>
      <c r="BH23" s="960" t="str">
        <f t="shared" si="12"/>
        <v>b</v>
      </c>
      <c r="BI23" s="961" t="str">
        <f t="shared" si="12"/>
        <v>b</v>
      </c>
      <c r="BJ23" s="959" t="str">
        <f t="shared" si="13"/>
        <v>b</v>
      </c>
      <c r="BK23" s="960" t="str">
        <f t="shared" si="13"/>
        <v>b</v>
      </c>
      <c r="BL23" s="960" t="str">
        <f t="shared" si="13"/>
        <v>b</v>
      </c>
      <c r="BM23" s="960" t="str">
        <f t="shared" si="13"/>
        <v>b</v>
      </c>
      <c r="BN23" s="961" t="str">
        <f t="shared" si="13"/>
        <v>b</v>
      </c>
      <c r="BO23" s="959" t="str">
        <f t="shared" si="14"/>
        <v>b</v>
      </c>
      <c r="BP23" s="960" t="str">
        <f t="shared" si="14"/>
        <v>b</v>
      </c>
      <c r="BQ23" s="960" t="str">
        <f t="shared" si="14"/>
        <v>b</v>
      </c>
      <c r="BR23" s="960" t="str">
        <f t="shared" si="14"/>
        <v>b</v>
      </c>
      <c r="BS23" s="961" t="str">
        <f t="shared" si="14"/>
        <v>b</v>
      </c>
      <c r="BT23" s="959" t="str">
        <f t="shared" si="15"/>
        <v>b</v>
      </c>
      <c r="BU23" s="960" t="str">
        <f t="shared" si="15"/>
        <v>b</v>
      </c>
      <c r="BV23" s="960" t="str">
        <f t="shared" si="15"/>
        <v>b</v>
      </c>
      <c r="BW23" s="960" t="str">
        <f t="shared" si="15"/>
        <v>b</v>
      </c>
      <c r="BX23" s="961" t="str">
        <f t="shared" si="15"/>
        <v>b</v>
      </c>
      <c r="BY23" s="976">
        <f t="shared" si="16"/>
        <v>0</v>
      </c>
      <c r="BZ23" s="976">
        <f t="shared" si="16"/>
        <v>0</v>
      </c>
      <c r="CA23" s="976">
        <f t="shared" si="16"/>
        <v>0</v>
      </c>
      <c r="CB23" s="976">
        <f t="shared" si="16"/>
        <v>0</v>
      </c>
      <c r="CC23" s="976">
        <f t="shared" si="16"/>
        <v>0</v>
      </c>
      <c r="CD23" s="954">
        <f t="shared" si="17"/>
        <v>0</v>
      </c>
      <c r="CF23" s="985">
        <v>8</v>
      </c>
      <c r="CG23" s="986">
        <f>Personnel!D28</f>
        <v>0</v>
      </c>
      <c r="CH23" s="987">
        <f>Personnel!E28</f>
        <v>0</v>
      </c>
      <c r="CI23" s="988">
        <f>Personnel!F28</f>
        <v>0</v>
      </c>
      <c r="CJ23" s="981">
        <f>IF(ISNA(VLOOKUP($CG23,'G1'!$P$75:$CB$94,62,FALSE)),0,(VLOOKUP($CG23,'G1'!$P$75:$CB$94,62,FALSE)))</f>
        <v>0</v>
      </c>
      <c r="CK23" s="979">
        <f>IF(ISNA(VLOOKUP($CG23,'G1'!$P$109:$CB$128,62,FALSE)),0,(VLOOKUP($CG23,'G1'!$P$109:$CB$128,62,FALSE)))</f>
        <v>0</v>
      </c>
      <c r="CL23" s="979">
        <f>IF(ISNA(VLOOKUP($CG23,'G1'!$P$143:$CB$162,62,FALSE)),0,(VLOOKUP($CG23,'G1'!$P$143:$CB$162,62,FALSE)))</f>
        <v>0</v>
      </c>
      <c r="CM23" s="979">
        <f>IF(ISNA(VLOOKUP($CG23,'G1'!$P$177:$CB$196,62,FALSE)),0,(VLOOKUP($CG23,'G1'!$P$177:$CB$196,62,FALSE)))</f>
        <v>0</v>
      </c>
      <c r="CN23" s="982">
        <f>IF(ISNA(VLOOKUP($CG23,'G1'!$P$211:$CB$230,62,FALSE)),0,(VLOOKUP($CG23,'G1'!$P$211:$CB$230,62,FALSE)))</f>
        <v>0</v>
      </c>
      <c r="CO23" s="981">
        <f>IF(ISNA(VLOOKUP($CG23,'G2'!$P$75:$CB$94,62,FALSE)),0,(VLOOKUP($CG23,'G2'!$P$75:$CB$94,62,FALSE)))</f>
        <v>0</v>
      </c>
      <c r="CP23" s="979">
        <f>IF(ISNA(VLOOKUP($CG23,'G2'!$P$109:$CB$128,62,FALSE)),0,(VLOOKUP($CG23,'G2'!$P$109:$CB$128,62,FALSE)))</f>
        <v>0</v>
      </c>
      <c r="CQ23" s="979">
        <f>IF(ISNA(VLOOKUP($CG23,'G2'!$P$143:$CB$162,62,FALSE)),0,(VLOOKUP($CG23,'G2'!$P$143:$CB$162,62,FALSE)))</f>
        <v>0</v>
      </c>
      <c r="CR23" s="979">
        <f>IF(ISNA(VLOOKUP($CG23,'G2'!$P$177:$CB$196,62,FALSE)),0,(VLOOKUP($CG23,'G2'!$P$177:$CB$196,62,FALSE)))</f>
        <v>0</v>
      </c>
      <c r="CS23" s="982">
        <f>IF(ISNA(VLOOKUP($CG23,'G2'!$P$211:$CB$230,62,FALSE)),0,(VLOOKUP($CG23,'G2'!$P$211:$CB$230,62,FALSE)))</f>
        <v>0</v>
      </c>
      <c r="CT23" s="981">
        <f>IF(ISNA(VLOOKUP($CG23,'G3'!$P$75:$CB$94,62,FALSE)),0,(VLOOKUP($CG23,'G3'!$P$75:$CB$94,62,FALSE)))</f>
        <v>0</v>
      </c>
      <c r="CU23" s="979">
        <f>IF(ISNA(VLOOKUP($CG23,'G3'!$P$109:$CB$128,62,FALSE)),0,(VLOOKUP($CG23,'G3'!$P$109:$CB$128,62,FALSE)))</f>
        <v>0</v>
      </c>
      <c r="CV23" s="979">
        <f>IF(ISNA(VLOOKUP($CG23,'G3'!$P$143:$CB$162,62,FALSE)),0,(VLOOKUP($CG23,'G3'!$P$143:$CB$162,62,FALSE)))</f>
        <v>0</v>
      </c>
      <c r="CW23" s="979">
        <f>IF(ISNA(VLOOKUP($CG23,'G3'!$P$177:$CB$196,62,FALSE)),0,(VLOOKUP($CG23,'G3'!$P$177:$CB$196,62,FALSE)))</f>
        <v>0</v>
      </c>
      <c r="CX23" s="982">
        <f>IF(ISNA(VLOOKUP($CG23,'G3'!$P$211:$CB$230,62,FALSE)),0,(VLOOKUP($CG23,'G3'!$P$211:$CB$230,62,FALSE)))</f>
        <v>0</v>
      </c>
      <c r="CY23" s="981">
        <f>IF(ISNA(VLOOKUP($CG23,'G4'!$P$75:$CB$94,62,FALSE)),0,(VLOOKUP($CG23,'G4'!$P$75:$CB$94,62,FALSE)))</f>
        <v>0</v>
      </c>
      <c r="CZ23" s="979">
        <f>IF(ISNA(VLOOKUP($CG23,'G4'!$P$109:$CB$128,62,FALSE)),0,(VLOOKUP($CG23,'G4'!$P$109:$CB$128,62,FALSE)))</f>
        <v>0</v>
      </c>
      <c r="DA23" s="979">
        <f>IF(ISNA(VLOOKUP($CG23,'G4'!$P$143:$CB$162,62,FALSE)),0,(VLOOKUP($CG23,'G4'!$P$143:$CB$162,62,FALSE)))</f>
        <v>0</v>
      </c>
      <c r="DB23" s="979">
        <f>IF(ISNA(VLOOKUP($CG23,'G4'!$P$177:$CB$196,62,FALSE)),0,(VLOOKUP($CG23,'G4'!$P$177:$CB$196,62,FALSE)))</f>
        <v>0</v>
      </c>
      <c r="DC23" s="982">
        <f>IF(ISNA(VLOOKUP($CG23,'G4'!$P$211:$CB$230,62,FALSE)),0,(VLOOKUP($CG23,'G4'!$P$211:$CB$230,62,FALSE)))</f>
        <v>0</v>
      </c>
      <c r="DD23" s="981">
        <f>IF(ISNA(VLOOKUP($CG23,'G5'!$P$75:$CB$94,62,FALSE)),0,(VLOOKUP($CG23,'G5'!$P$75:$CB$94,62,FALSE)))</f>
        <v>0</v>
      </c>
      <c r="DE23" s="979">
        <f>IF(ISNA(VLOOKUP($CG23,'G5'!$P$109:$CB$128,62,FALSE)),0,(VLOOKUP($CG23,'G5'!$P$109:$CB$128,62,FALSE)))</f>
        <v>0</v>
      </c>
      <c r="DF23" s="979">
        <f>IF(ISNA(VLOOKUP($CG23,'G5'!$P$143:$CB$162,62,FALSE)),0,(VLOOKUP($CG23,'G5'!$P$143:$CB$162,62,FALSE)))</f>
        <v>0</v>
      </c>
      <c r="DG23" s="979">
        <f>IF(ISNA(VLOOKUP($CG23,'G5'!$P$177:$CB$196,62,FALSE)),0,(VLOOKUP($CG23,'G5'!$P$177:$CB$196,62,FALSE)))</f>
        <v>0</v>
      </c>
      <c r="DH23" s="982">
        <f>IF(ISNA(VLOOKUP($CG23,'G5'!$P$211:$CB$230,62,FALSE)),0,(VLOOKUP($CG23,'G5'!$P$211:$CB$230,62,FALSE)))</f>
        <v>0</v>
      </c>
      <c r="DI23" s="981">
        <f>IF(ISNA(VLOOKUP($CG23,'G6'!$P$75:$CB$94,62,FALSE)),0,(VLOOKUP($CG23,'G6'!$P$75:$CB$94,62,FALSE)))</f>
        <v>0</v>
      </c>
      <c r="DJ23" s="979">
        <f>IF(ISNA(VLOOKUP($CG23,'G6'!$P$109:$CB$128,62,FALSE)),0,(VLOOKUP($CG23,'G6'!$P$109:$CB$128,62,FALSE)))</f>
        <v>0</v>
      </c>
      <c r="DK23" s="979">
        <f>IF(ISNA(VLOOKUP($CG23,'G6'!$P$143:$CB$162,62,FALSE)),0,(VLOOKUP($CG23,'G6'!$P$143:$CB$162,62,FALSE)))</f>
        <v>0</v>
      </c>
      <c r="DL23" s="979">
        <f>IF(ISNA(VLOOKUP($CG23,'G6'!$P$177:$CB$196,62,FALSE)),0,(VLOOKUP($CG23,'G6'!$P$177:$CB$196,62,FALSE)))</f>
        <v>0</v>
      </c>
      <c r="DM23" s="982">
        <f>IF(ISNA(VLOOKUP($CG23,'G6'!$P$211:$CB$230,62,FALSE)),0,(VLOOKUP($CG23,'G6'!$P$211:$CB$230,62,FALSE)))</f>
        <v>0</v>
      </c>
      <c r="DN23" s="981">
        <f>IF(ISNA(VLOOKUP($CG23,'G7'!$P$75:$CB$94,62,FALSE)),0,(VLOOKUP($CG23,'G7'!$P$75:$CB$94,62,FALSE)))</f>
        <v>0</v>
      </c>
      <c r="DO23" s="979">
        <f>IF(ISNA(VLOOKUP($CG23,'G7'!$P$109:$CB$128,62,FALSE)),0,(VLOOKUP($CG23,'G7'!$P$109:$CB$128,62,FALSE)))</f>
        <v>0</v>
      </c>
      <c r="DP23" s="979">
        <f>IF(ISNA(VLOOKUP($CG23,'G7'!$P$143:$CB$162,62,FALSE)),0,(VLOOKUP($CG23,'G7'!$P$143:$CB$162,62,FALSE)))</f>
        <v>0</v>
      </c>
      <c r="DQ23" s="979">
        <f>IF(ISNA(VLOOKUP($CG23,'G7'!$P$177:$CB$196,62,FALSE)),0,(VLOOKUP($CG23,'G7'!$P$177:$CB$196,62,FALSE)))</f>
        <v>0</v>
      </c>
      <c r="DR23" s="982">
        <f>IF(ISNA(VLOOKUP($CG23,'G7'!$P$211:$CB$230,62,FALSE)),0,(VLOOKUP($CG23,'G7'!$P$211:$CB$230,62,FALSE)))</f>
        <v>0</v>
      </c>
      <c r="DS23" s="981">
        <f>IF(ISNA(VLOOKUP($CG23,'G8'!$P$75:$CB$94,62,FALSE)),0,(VLOOKUP($CG23,'G8'!$P$75:$CB$94,62,FALSE)))</f>
        <v>0</v>
      </c>
      <c r="DT23" s="979">
        <f>IF(ISNA(VLOOKUP($CG23,'G8'!$P$109:$CB$128,62,FALSE)),0,(VLOOKUP($CG23,'G8'!$P$109:$CB$128,62,FALSE)))</f>
        <v>0</v>
      </c>
      <c r="DU23" s="979">
        <f>IF(ISNA(VLOOKUP($CG23,'G8'!$P$143:$CB$162,62,FALSE)),0,(VLOOKUP($CG23,'G8'!$P$143:$CB$162,62,FALSE)))</f>
        <v>0</v>
      </c>
      <c r="DV23" s="979">
        <f>IF(ISNA(VLOOKUP($CG23,'G8'!$P$177:$CB$196,62,FALSE)),0,(VLOOKUP($CG23,'G8'!$P$177:$CB$196,62,FALSE)))</f>
        <v>0</v>
      </c>
      <c r="DW23" s="982">
        <f>IF(ISNA(VLOOKUP($CG23,'G8'!$P$211:$CB$230,62,FALSE)),0,(VLOOKUP($CG23,'G8'!$P$211:$CB$230,62,FALSE)))</f>
        <v>0</v>
      </c>
      <c r="DX23" s="981">
        <f>IF(ISNA(VLOOKUP($CG23,'G9'!$P$75:$CB$94,62,FALSE)),0,(VLOOKUP($CG23,'G9'!$P$75:$CB$94,62,FALSE)))</f>
        <v>0</v>
      </c>
      <c r="DY23" s="979">
        <f>IF(ISNA(VLOOKUP($CG23,'G9'!$P$109:$CB$128,62,FALSE)),0,(VLOOKUP($CG23,'G9'!$P$109:$CB$128,62,FALSE)))</f>
        <v>0</v>
      </c>
      <c r="DZ23" s="979">
        <f>IF(ISNA(VLOOKUP($CG23,'G9'!$P$143:$CB$162,62,FALSE)),0,(VLOOKUP($CG23,'G9'!$P$143:$CB$162,62,FALSE)))</f>
        <v>0</v>
      </c>
      <c r="EA23" s="979">
        <f>IF(ISNA(VLOOKUP($CG23,'G9'!$P$177:$CB$196,62,FALSE)),0,(VLOOKUP($CG23,'G9'!$P$177:$CB$196,62,FALSE)))</f>
        <v>0</v>
      </c>
      <c r="EB23" s="982">
        <f>IF(ISNA(VLOOKUP($CG23,'G9'!$P$211:$CB$230,62,FALSE)),0,(VLOOKUP($CG23,'G9'!$P$211:$CB$230,62,FALSE)))</f>
        <v>0</v>
      </c>
      <c r="EC23" s="981">
        <f>IF(ISNA(VLOOKUP($CG23,'G10'!$P$75:$CB$94,62,FALSE)),0,(VLOOKUP($CG23,'G10'!$P$75:$CB$94,62,FALSE)))</f>
        <v>0</v>
      </c>
      <c r="ED23" s="979">
        <f>IF(ISNA(VLOOKUP($CG23,'G10'!$P$109:$CB$128,62,FALSE)),0,(VLOOKUP($CG23,'G10'!$P$109:$CB$128,62,FALSE)))</f>
        <v>0</v>
      </c>
      <c r="EE23" s="979">
        <f>IF(ISNA(VLOOKUP($CG23,'G10'!$P$143:$CB$162,62,FALSE)),0,(VLOOKUP($CG23,'G10'!$P$143:$CB$162,62,FALSE)))</f>
        <v>0</v>
      </c>
      <c r="EF23" s="979">
        <f>IF(ISNA(VLOOKUP($CG23,'G10'!$P$177:$CB$196,62,FALSE)),0,(VLOOKUP($CG23,'G10'!$P$177:$CB$196,62,FALSE)))</f>
        <v>0</v>
      </c>
      <c r="EG23" s="982">
        <f>IF(ISNA(VLOOKUP($CG23,'G10'!$P$211:$CB$230,62,FALSE)),0,(VLOOKUP($CG23,'G10'!$P$211:$CB$230,62,FALSE)))</f>
        <v>0</v>
      </c>
      <c r="EH23" s="981">
        <f>IF(ISNA(VLOOKUP($CG23,'G11'!$P$75:$CB$94,62,FALSE)),0,(VLOOKUP($CG23,'G11'!$P$75:$CB$94,62,FALSE)))</f>
        <v>0</v>
      </c>
      <c r="EI23" s="979">
        <f>IF(ISNA(VLOOKUP($CG23,'G11'!$P$109:$CB$128,62,FALSE)),0,(VLOOKUP($CG23,'G11'!$P$109:$CB$128,62,FALSE)))</f>
        <v>0</v>
      </c>
      <c r="EJ23" s="979">
        <f>IF(ISNA(VLOOKUP($CG23,'G11'!$P$143:$CB$162,62,FALSE)),0,(VLOOKUP($CG23,'G11'!$P$143:$CB$162,62,FALSE)))</f>
        <v>0</v>
      </c>
      <c r="EK23" s="979">
        <f>IF(ISNA(VLOOKUP($CG23,'G11'!$P$177:$CB$196,62,FALSE)),0,(VLOOKUP($CG23,'G11'!$P$177:$CB$196,62,FALSE)))</f>
        <v>0</v>
      </c>
      <c r="EL23" s="982">
        <f>IF(ISNA(VLOOKUP($CG23,'G11'!$P$211:$CB$230,62,FALSE)),0,(VLOOKUP($CG23,'G11'!$P$211:$CB$230,62,FALSE)))</f>
        <v>0</v>
      </c>
      <c r="EM23" s="981">
        <f>IF(ISNA(VLOOKUP($CG23,'G12'!$P$75:$CB$94,62,FALSE)),0,(VLOOKUP($CG23,'G12'!$P$75:$CB$94,62,FALSE)))</f>
        <v>0</v>
      </c>
      <c r="EN23" s="979">
        <f>IF(ISNA(VLOOKUP($CG23,'G12'!$P$109:$CB$128,62,FALSE)),0,(VLOOKUP($CG23,'G12'!$P$109:$CB$128,62,FALSE)))</f>
        <v>0</v>
      </c>
      <c r="EO23" s="979">
        <f>IF(ISNA(VLOOKUP($CG23,'G12'!$P$143:$CB$162,62,FALSE)),0,(VLOOKUP($CG23,'G12'!$P$143:$CB$162,62,FALSE)))</f>
        <v>0</v>
      </c>
      <c r="EP23" s="979">
        <f>IF(ISNA(VLOOKUP($CG23,'G12'!$P$177:$CB$196,62,FALSE)),0,(VLOOKUP($CG23,'G12'!$P$177:$CB$196,62,FALSE)))</f>
        <v>0</v>
      </c>
      <c r="EQ23" s="982">
        <f>IF(ISNA(VLOOKUP($CG23,'G12'!$P$211:$CB$230,62,FALSE)),0,(VLOOKUP($CG23,'G12'!$P$211:$CB$230,62,FALSE)))</f>
        <v>0</v>
      </c>
      <c r="ER23" s="981">
        <f>IF(ISNA(VLOOKUP($CG23,'G13'!$P$75:$CB$94,62,FALSE)),0,(VLOOKUP($CG23,'G13'!$P$75:$CB$94,62,FALSE)))</f>
        <v>0</v>
      </c>
      <c r="ES23" s="979">
        <f>IF(ISNA(VLOOKUP($CG23,'G13'!$P$109:$CB$128,62,FALSE)),0,(VLOOKUP($CG23,'G13'!$P$109:$CB$128,62,FALSE)))</f>
        <v>0</v>
      </c>
      <c r="ET23" s="979">
        <f>IF(ISNA(VLOOKUP($CG23,'G13'!$P$143:$CB$162,62,FALSE)),0,(VLOOKUP($CG23,'G13'!$P$143:$CB$162,62,FALSE)))</f>
        <v>0</v>
      </c>
      <c r="EU23" s="979">
        <f>IF(ISNA(VLOOKUP($CG23,'G13'!$P$177:$CB$196,62,FALSE)),0,(VLOOKUP($CG23,'G13'!$P$177:$CB$196,62,FALSE)))</f>
        <v>0</v>
      </c>
      <c r="EV23" s="982">
        <f>IF(ISNA(VLOOKUP($CG23,'G13'!$P$211:$CB$230,62,FALSE)),0,(VLOOKUP($CG23,'G13'!$P$211:$CB$230,62,FALSE)))</f>
        <v>0</v>
      </c>
      <c r="EW23" s="981">
        <f>IF(ISNA(VLOOKUP($CG23,'G14'!$P$75:$CB$94,62,FALSE)),0,(VLOOKUP($CG23,'G14'!$P$75:$CB$94,62,FALSE)))</f>
        <v>0</v>
      </c>
      <c r="EX23" s="979">
        <f>IF(ISNA(VLOOKUP($CG23,'G14'!$P$109:$CB$128,62,FALSE)),0,(VLOOKUP($CG23,'G14'!$P$109:$CB$128,62,FALSE)))</f>
        <v>0</v>
      </c>
      <c r="EY23" s="979">
        <f>IF(ISNA(VLOOKUP($CG23,'G14'!$P$143:$CB$162,62,FALSE)),0,(VLOOKUP($CG23,'G14'!$P$143:$CB$162,62,FALSE)))</f>
        <v>0</v>
      </c>
      <c r="EZ23" s="979">
        <f>IF(ISNA(VLOOKUP($CG23,'G14'!$P$177:$CB$196,62,FALSE)),0,(VLOOKUP($CG23,'G14'!$P$177:$CB$196,62,FALSE)))</f>
        <v>0</v>
      </c>
      <c r="FA23" s="982">
        <f>IF(ISNA(VLOOKUP($CG23,'G14'!$P$211:$CB$230,62,FALSE)),0,(VLOOKUP($CG23,'G14'!$P$211:$CB$230,62,FALSE)))</f>
        <v>0</v>
      </c>
      <c r="FB23" s="981">
        <f>IF(ISNA(VLOOKUP($CG23,'G15'!$P$75:$CB$94,62,FALSE)),0,(VLOOKUP($CG23,'G15'!$P$75:$CB$94,62,FALSE)))</f>
        <v>0</v>
      </c>
      <c r="FC23" s="979">
        <f>IF(ISNA(VLOOKUP($CG23,'G15'!$P$109:$CB$128,62,FALSE)),0,(VLOOKUP($CG23,'G15'!$P$109:$CB$128,62,FALSE)))</f>
        <v>0</v>
      </c>
      <c r="FD23" s="979">
        <f>IF(ISNA(VLOOKUP($CG23,'G15'!$P$143:$CB$162,62,FALSE)),0,(VLOOKUP($CG23,'G15'!$P$143:$CB$162,62,FALSE)))</f>
        <v>0</v>
      </c>
      <c r="FE23" s="979">
        <f>IF(ISNA(VLOOKUP($CG23,'G15'!$P$177:$CB$196,62,FALSE)),0,(VLOOKUP($CG23,'G15'!$P$177:$CB$196,62,FALSE)))</f>
        <v>0</v>
      </c>
      <c r="FF23" s="982">
        <f>IF(ISNA(VLOOKUP($CG23,'G15'!$P$211:$CB$230,62,FALSE)),0,(VLOOKUP($CG23,'G15'!$P$211:$CB$230,62,FALSE)))</f>
        <v>0</v>
      </c>
      <c r="FG23" s="989">
        <f t="shared" si="18"/>
        <v>0</v>
      </c>
      <c r="FH23" s="987">
        <f t="shared" si="18"/>
        <v>0</v>
      </c>
      <c r="FI23" s="987">
        <f t="shared" si="18"/>
        <v>0</v>
      </c>
      <c r="FJ23" s="987">
        <f t="shared" si="18"/>
        <v>0</v>
      </c>
      <c r="FK23" s="990">
        <f t="shared" si="18"/>
        <v>0</v>
      </c>
    </row>
    <row r="24" spans="1:169" ht="18.75" customHeight="1" thickBot="1" x14ac:dyDescent="0.25">
      <c r="A24" s="975">
        <f t="shared" si="0"/>
        <v>0</v>
      </c>
      <c r="B24" s="959" t="str">
        <f t="shared" si="1"/>
        <v>b</v>
      </c>
      <c r="C24" s="960" t="str">
        <f t="shared" si="1"/>
        <v>b</v>
      </c>
      <c r="D24" s="960" t="str">
        <f t="shared" si="1"/>
        <v>b</v>
      </c>
      <c r="E24" s="960" t="str">
        <f t="shared" si="1"/>
        <v>b</v>
      </c>
      <c r="F24" s="961" t="str">
        <f t="shared" si="1"/>
        <v>b</v>
      </c>
      <c r="G24" s="959" t="str">
        <f t="shared" si="2"/>
        <v>b</v>
      </c>
      <c r="H24" s="960" t="str">
        <f t="shared" si="2"/>
        <v>b</v>
      </c>
      <c r="I24" s="960" t="str">
        <f t="shared" si="2"/>
        <v>b</v>
      </c>
      <c r="J24" s="960" t="str">
        <f t="shared" si="2"/>
        <v>b</v>
      </c>
      <c r="K24" s="961" t="str">
        <f t="shared" si="2"/>
        <v>b</v>
      </c>
      <c r="L24" s="959" t="str">
        <f t="shared" si="3"/>
        <v>b</v>
      </c>
      <c r="M24" s="960" t="str">
        <f t="shared" si="3"/>
        <v>b</v>
      </c>
      <c r="N24" s="960" t="str">
        <f t="shared" si="3"/>
        <v>b</v>
      </c>
      <c r="O24" s="960" t="str">
        <f t="shared" si="3"/>
        <v>b</v>
      </c>
      <c r="P24" s="961" t="str">
        <f t="shared" si="3"/>
        <v>b</v>
      </c>
      <c r="Q24" s="959" t="str">
        <f t="shared" si="4"/>
        <v>b</v>
      </c>
      <c r="R24" s="960" t="str">
        <f t="shared" si="4"/>
        <v>b</v>
      </c>
      <c r="S24" s="960" t="str">
        <f t="shared" si="4"/>
        <v>b</v>
      </c>
      <c r="T24" s="960" t="str">
        <f t="shared" si="4"/>
        <v>b</v>
      </c>
      <c r="U24" s="961" t="str">
        <f t="shared" si="4"/>
        <v>b</v>
      </c>
      <c r="V24" s="959" t="str">
        <f t="shared" si="5"/>
        <v>b</v>
      </c>
      <c r="W24" s="960" t="str">
        <f t="shared" si="5"/>
        <v>b</v>
      </c>
      <c r="X24" s="960" t="str">
        <f t="shared" si="5"/>
        <v>b</v>
      </c>
      <c r="Y24" s="960" t="str">
        <f t="shared" si="5"/>
        <v>b</v>
      </c>
      <c r="Z24" s="961" t="str">
        <f t="shared" si="5"/>
        <v>b</v>
      </c>
      <c r="AA24" s="959" t="str">
        <f t="shared" si="6"/>
        <v>b</v>
      </c>
      <c r="AB24" s="960" t="str">
        <f t="shared" si="6"/>
        <v>b</v>
      </c>
      <c r="AC24" s="960" t="str">
        <f t="shared" si="6"/>
        <v>b</v>
      </c>
      <c r="AD24" s="960" t="str">
        <f t="shared" si="6"/>
        <v>b</v>
      </c>
      <c r="AE24" s="961" t="str">
        <f t="shared" si="6"/>
        <v>b</v>
      </c>
      <c r="AF24" s="959" t="str">
        <f t="shared" si="7"/>
        <v>b</v>
      </c>
      <c r="AG24" s="960" t="str">
        <f t="shared" si="7"/>
        <v>b</v>
      </c>
      <c r="AH24" s="960" t="str">
        <f t="shared" si="7"/>
        <v>b</v>
      </c>
      <c r="AI24" s="960" t="str">
        <f t="shared" si="7"/>
        <v>b</v>
      </c>
      <c r="AJ24" s="961" t="str">
        <f t="shared" si="7"/>
        <v>b</v>
      </c>
      <c r="AK24" s="959" t="str">
        <f t="shared" si="8"/>
        <v>b</v>
      </c>
      <c r="AL24" s="960" t="str">
        <f t="shared" si="8"/>
        <v>b</v>
      </c>
      <c r="AM24" s="960" t="str">
        <f t="shared" si="8"/>
        <v>b</v>
      </c>
      <c r="AN24" s="960" t="str">
        <f t="shared" si="8"/>
        <v>b</v>
      </c>
      <c r="AO24" s="961" t="str">
        <f t="shared" si="8"/>
        <v>b</v>
      </c>
      <c r="AP24" s="959" t="str">
        <f t="shared" si="9"/>
        <v>b</v>
      </c>
      <c r="AQ24" s="960" t="str">
        <f t="shared" si="9"/>
        <v>b</v>
      </c>
      <c r="AR24" s="960" t="str">
        <f t="shared" si="9"/>
        <v>b</v>
      </c>
      <c r="AS24" s="960" t="str">
        <f t="shared" si="9"/>
        <v>b</v>
      </c>
      <c r="AT24" s="961" t="str">
        <f t="shared" si="9"/>
        <v>b</v>
      </c>
      <c r="AU24" s="959" t="str">
        <f t="shared" si="10"/>
        <v>b</v>
      </c>
      <c r="AV24" s="960" t="str">
        <f t="shared" si="10"/>
        <v>b</v>
      </c>
      <c r="AW24" s="960" t="str">
        <f t="shared" si="10"/>
        <v>b</v>
      </c>
      <c r="AX24" s="960" t="str">
        <f t="shared" si="10"/>
        <v>b</v>
      </c>
      <c r="AY24" s="961" t="str">
        <f t="shared" si="10"/>
        <v>b</v>
      </c>
      <c r="AZ24" s="959" t="str">
        <f t="shared" si="11"/>
        <v>b</v>
      </c>
      <c r="BA24" s="960" t="str">
        <f t="shared" si="11"/>
        <v>b</v>
      </c>
      <c r="BB24" s="960" t="str">
        <f t="shared" si="11"/>
        <v>b</v>
      </c>
      <c r="BC24" s="960" t="str">
        <f t="shared" si="11"/>
        <v>b</v>
      </c>
      <c r="BD24" s="961" t="str">
        <f t="shared" si="11"/>
        <v>b</v>
      </c>
      <c r="BE24" s="959" t="str">
        <f t="shared" si="12"/>
        <v>b</v>
      </c>
      <c r="BF24" s="960" t="str">
        <f t="shared" si="12"/>
        <v>b</v>
      </c>
      <c r="BG24" s="960" t="str">
        <f t="shared" si="12"/>
        <v>b</v>
      </c>
      <c r="BH24" s="960" t="str">
        <f t="shared" si="12"/>
        <v>b</v>
      </c>
      <c r="BI24" s="961" t="str">
        <f t="shared" si="12"/>
        <v>b</v>
      </c>
      <c r="BJ24" s="959" t="str">
        <f t="shared" si="13"/>
        <v>b</v>
      </c>
      <c r="BK24" s="960" t="str">
        <f t="shared" si="13"/>
        <v>b</v>
      </c>
      <c r="BL24" s="960" t="str">
        <f t="shared" si="13"/>
        <v>b</v>
      </c>
      <c r="BM24" s="960" t="str">
        <f t="shared" si="13"/>
        <v>b</v>
      </c>
      <c r="BN24" s="961" t="str">
        <f t="shared" si="13"/>
        <v>b</v>
      </c>
      <c r="BO24" s="959" t="str">
        <f t="shared" si="14"/>
        <v>b</v>
      </c>
      <c r="BP24" s="960" t="str">
        <f t="shared" si="14"/>
        <v>b</v>
      </c>
      <c r="BQ24" s="960" t="str">
        <f t="shared" si="14"/>
        <v>b</v>
      </c>
      <c r="BR24" s="960" t="str">
        <f t="shared" si="14"/>
        <v>b</v>
      </c>
      <c r="BS24" s="961" t="str">
        <f t="shared" si="14"/>
        <v>b</v>
      </c>
      <c r="BT24" s="959" t="str">
        <f t="shared" si="15"/>
        <v>b</v>
      </c>
      <c r="BU24" s="960" t="str">
        <f t="shared" si="15"/>
        <v>b</v>
      </c>
      <c r="BV24" s="960" t="str">
        <f t="shared" si="15"/>
        <v>b</v>
      </c>
      <c r="BW24" s="960" t="str">
        <f t="shared" si="15"/>
        <v>b</v>
      </c>
      <c r="BX24" s="961" t="str">
        <f t="shared" si="15"/>
        <v>b</v>
      </c>
      <c r="BY24" s="976">
        <f t="shared" si="16"/>
        <v>0</v>
      </c>
      <c r="BZ24" s="976">
        <f t="shared" si="16"/>
        <v>0</v>
      </c>
      <c r="CA24" s="976">
        <f t="shared" si="16"/>
        <v>0</v>
      </c>
      <c r="CB24" s="976">
        <f t="shared" si="16"/>
        <v>0</v>
      </c>
      <c r="CC24" s="976">
        <f t="shared" si="16"/>
        <v>0</v>
      </c>
      <c r="CD24" s="954">
        <f t="shared" si="17"/>
        <v>0</v>
      </c>
      <c r="CF24" s="985">
        <v>9</v>
      </c>
      <c r="CG24" s="986">
        <f>Personnel!D29</f>
        <v>0</v>
      </c>
      <c r="CH24" s="987">
        <f>Personnel!E29</f>
        <v>0</v>
      </c>
      <c r="CI24" s="988">
        <f>Personnel!F29</f>
        <v>0</v>
      </c>
      <c r="CJ24" s="981">
        <f>IF(ISNA(VLOOKUP($CG24,'G1'!$P$75:$CB$94,62,FALSE)),0,(VLOOKUP($CG24,'G1'!$P$75:$CB$94,62,FALSE)))</f>
        <v>0</v>
      </c>
      <c r="CK24" s="979">
        <f>IF(ISNA(VLOOKUP($CG24,'G1'!$P$109:$CB$128,62,FALSE)),0,(VLOOKUP($CG24,'G1'!$P$109:$CB$128,62,FALSE)))</f>
        <v>0</v>
      </c>
      <c r="CL24" s="979">
        <f>IF(ISNA(VLOOKUP($CG24,'G1'!$P$143:$CB$162,62,FALSE)),0,(VLOOKUP($CG24,'G1'!$P$143:$CB$162,62,FALSE)))</f>
        <v>0</v>
      </c>
      <c r="CM24" s="979">
        <f>IF(ISNA(VLOOKUP($CG24,'G1'!$P$177:$CB$196,62,FALSE)),0,(VLOOKUP($CG24,'G1'!$P$177:$CB$196,62,FALSE)))</f>
        <v>0</v>
      </c>
      <c r="CN24" s="982">
        <f>IF(ISNA(VLOOKUP($CG24,'G1'!$P$211:$CB$230,62,FALSE)),0,(VLOOKUP($CG24,'G1'!$P$211:$CB$230,62,FALSE)))</f>
        <v>0</v>
      </c>
      <c r="CO24" s="981">
        <f>IF(ISNA(VLOOKUP($CG24,'G2'!$P$75:$CB$94,62,FALSE)),0,(VLOOKUP($CG24,'G2'!$P$75:$CB$94,62,FALSE)))</f>
        <v>0</v>
      </c>
      <c r="CP24" s="979">
        <f>IF(ISNA(VLOOKUP($CG24,'G2'!$P$109:$CB$128,62,FALSE)),0,(VLOOKUP($CG24,'G2'!$P$109:$CB$128,62,FALSE)))</f>
        <v>0</v>
      </c>
      <c r="CQ24" s="979">
        <f>IF(ISNA(VLOOKUP($CG24,'G2'!$P$143:$CB$162,62,FALSE)),0,(VLOOKUP($CG24,'G2'!$P$143:$CB$162,62,FALSE)))</f>
        <v>0</v>
      </c>
      <c r="CR24" s="979">
        <f>IF(ISNA(VLOOKUP($CG24,'G2'!$P$177:$CB$196,62,FALSE)),0,(VLOOKUP($CG24,'G2'!$P$177:$CB$196,62,FALSE)))</f>
        <v>0</v>
      </c>
      <c r="CS24" s="982">
        <f>IF(ISNA(VLOOKUP($CG24,'G2'!$P$211:$CB$230,62,FALSE)),0,(VLOOKUP($CG24,'G2'!$P$211:$CB$230,62,FALSE)))</f>
        <v>0</v>
      </c>
      <c r="CT24" s="981">
        <f>IF(ISNA(VLOOKUP($CG24,'G3'!$P$75:$CB$94,62,FALSE)),0,(VLOOKUP($CG24,'G3'!$P$75:$CB$94,62,FALSE)))</f>
        <v>0</v>
      </c>
      <c r="CU24" s="979">
        <f>IF(ISNA(VLOOKUP($CG24,'G3'!$P$109:$CB$128,62,FALSE)),0,(VLOOKUP($CG24,'G3'!$P$109:$CB$128,62,FALSE)))</f>
        <v>0</v>
      </c>
      <c r="CV24" s="979">
        <f>IF(ISNA(VLOOKUP($CG24,'G3'!$P$143:$CB$162,62,FALSE)),0,(VLOOKUP($CG24,'G3'!$P$143:$CB$162,62,FALSE)))</f>
        <v>0</v>
      </c>
      <c r="CW24" s="979">
        <f>IF(ISNA(VLOOKUP($CG24,'G3'!$P$177:$CB$196,62,FALSE)),0,(VLOOKUP($CG24,'G3'!$P$177:$CB$196,62,FALSE)))</f>
        <v>0</v>
      </c>
      <c r="CX24" s="982">
        <f>IF(ISNA(VLOOKUP($CG24,'G3'!$P$211:$CB$230,62,FALSE)),0,(VLOOKUP($CG24,'G3'!$P$211:$CB$230,62,FALSE)))</f>
        <v>0</v>
      </c>
      <c r="CY24" s="981">
        <f>IF(ISNA(VLOOKUP($CG24,'G4'!$P$75:$CB$94,62,FALSE)),0,(VLOOKUP($CG24,'G4'!$P$75:$CB$94,62,FALSE)))</f>
        <v>0</v>
      </c>
      <c r="CZ24" s="979">
        <f>IF(ISNA(VLOOKUP($CG24,'G4'!$P$109:$CB$128,62,FALSE)),0,(VLOOKUP($CG24,'G4'!$P$109:$CB$128,62,FALSE)))</f>
        <v>0</v>
      </c>
      <c r="DA24" s="979">
        <f>IF(ISNA(VLOOKUP($CG24,'G4'!$P$143:$CB$162,62,FALSE)),0,(VLOOKUP($CG24,'G4'!$P$143:$CB$162,62,FALSE)))</f>
        <v>0</v>
      </c>
      <c r="DB24" s="979">
        <f>IF(ISNA(VLOOKUP($CG24,'G4'!$P$177:$CB$196,62,FALSE)),0,(VLOOKUP($CG24,'G4'!$P$177:$CB$196,62,FALSE)))</f>
        <v>0</v>
      </c>
      <c r="DC24" s="982">
        <f>IF(ISNA(VLOOKUP($CG24,'G4'!$P$211:$CB$230,62,FALSE)),0,(VLOOKUP($CG24,'G4'!$P$211:$CB$230,62,FALSE)))</f>
        <v>0</v>
      </c>
      <c r="DD24" s="981">
        <f>IF(ISNA(VLOOKUP($CG24,'G5'!$P$75:$CB$94,62,FALSE)),0,(VLOOKUP($CG24,'G5'!$P$75:$CB$94,62,FALSE)))</f>
        <v>0</v>
      </c>
      <c r="DE24" s="979">
        <f>IF(ISNA(VLOOKUP($CG24,'G5'!$P$109:$CB$128,62,FALSE)),0,(VLOOKUP($CG24,'G5'!$P$109:$CB$128,62,FALSE)))</f>
        <v>0</v>
      </c>
      <c r="DF24" s="979">
        <f>IF(ISNA(VLOOKUP($CG24,'G5'!$P$143:$CB$162,62,FALSE)),0,(VLOOKUP($CG24,'G5'!$P$143:$CB$162,62,FALSE)))</f>
        <v>0</v>
      </c>
      <c r="DG24" s="979">
        <f>IF(ISNA(VLOOKUP($CG24,'G5'!$P$177:$CB$196,62,FALSE)),0,(VLOOKUP($CG24,'G5'!$P$177:$CB$196,62,FALSE)))</f>
        <v>0</v>
      </c>
      <c r="DH24" s="982">
        <f>IF(ISNA(VLOOKUP($CG24,'G5'!$P$211:$CB$230,62,FALSE)),0,(VLOOKUP($CG24,'G5'!$P$211:$CB$230,62,FALSE)))</f>
        <v>0</v>
      </c>
      <c r="DI24" s="981">
        <f>IF(ISNA(VLOOKUP($CG24,'G6'!$P$75:$CB$94,62,FALSE)),0,(VLOOKUP($CG24,'G6'!$P$75:$CB$94,62,FALSE)))</f>
        <v>0</v>
      </c>
      <c r="DJ24" s="979">
        <f>IF(ISNA(VLOOKUP($CG24,'G6'!$P$109:$CB$128,62,FALSE)),0,(VLOOKUP($CG24,'G6'!$P$109:$CB$128,62,FALSE)))</f>
        <v>0</v>
      </c>
      <c r="DK24" s="979">
        <f>IF(ISNA(VLOOKUP($CG24,'G6'!$P$143:$CB$162,62,FALSE)),0,(VLOOKUP($CG24,'G6'!$P$143:$CB$162,62,FALSE)))</f>
        <v>0</v>
      </c>
      <c r="DL24" s="979">
        <f>IF(ISNA(VLOOKUP($CG24,'G6'!$P$177:$CB$196,62,FALSE)),0,(VLOOKUP($CG24,'G6'!$P$177:$CB$196,62,FALSE)))</f>
        <v>0</v>
      </c>
      <c r="DM24" s="982">
        <f>IF(ISNA(VLOOKUP($CG24,'G6'!$P$211:$CB$230,62,FALSE)),0,(VLOOKUP($CG24,'G6'!$P$211:$CB$230,62,FALSE)))</f>
        <v>0</v>
      </c>
      <c r="DN24" s="981">
        <f>IF(ISNA(VLOOKUP($CG24,'G7'!$P$75:$CB$94,62,FALSE)),0,(VLOOKUP($CG24,'G7'!$P$75:$CB$94,62,FALSE)))</f>
        <v>0</v>
      </c>
      <c r="DO24" s="979">
        <f>IF(ISNA(VLOOKUP($CG24,'G7'!$P$109:$CB$128,62,FALSE)),0,(VLOOKUP($CG24,'G7'!$P$109:$CB$128,62,FALSE)))</f>
        <v>0</v>
      </c>
      <c r="DP24" s="979">
        <f>IF(ISNA(VLOOKUP($CG24,'G7'!$P$143:$CB$162,62,FALSE)),0,(VLOOKUP($CG24,'G7'!$P$143:$CB$162,62,FALSE)))</f>
        <v>0</v>
      </c>
      <c r="DQ24" s="979">
        <f>IF(ISNA(VLOOKUP($CG24,'G7'!$P$177:$CB$196,62,FALSE)),0,(VLOOKUP($CG24,'G7'!$P$177:$CB$196,62,FALSE)))</f>
        <v>0</v>
      </c>
      <c r="DR24" s="982">
        <f>IF(ISNA(VLOOKUP($CG24,'G7'!$P$211:$CB$230,62,FALSE)),0,(VLOOKUP($CG24,'G7'!$P$211:$CB$230,62,FALSE)))</f>
        <v>0</v>
      </c>
      <c r="DS24" s="981">
        <f>IF(ISNA(VLOOKUP($CG24,'G8'!$P$75:$CB$94,62,FALSE)),0,(VLOOKUP($CG24,'G8'!$P$75:$CB$94,62,FALSE)))</f>
        <v>0</v>
      </c>
      <c r="DT24" s="979">
        <f>IF(ISNA(VLOOKUP($CG24,'G8'!$P$109:$CB$128,62,FALSE)),0,(VLOOKUP($CG24,'G8'!$P$109:$CB$128,62,FALSE)))</f>
        <v>0</v>
      </c>
      <c r="DU24" s="979">
        <f>IF(ISNA(VLOOKUP($CG24,'G8'!$P$143:$CB$162,62,FALSE)),0,(VLOOKUP($CG24,'G8'!$P$143:$CB$162,62,FALSE)))</f>
        <v>0</v>
      </c>
      <c r="DV24" s="979">
        <f>IF(ISNA(VLOOKUP($CG24,'G8'!$P$177:$CB$196,62,FALSE)),0,(VLOOKUP($CG24,'G8'!$P$177:$CB$196,62,FALSE)))</f>
        <v>0</v>
      </c>
      <c r="DW24" s="982">
        <f>IF(ISNA(VLOOKUP($CG24,'G8'!$P$211:$CB$230,62,FALSE)),0,(VLOOKUP($CG24,'G8'!$P$211:$CB$230,62,FALSE)))</f>
        <v>0</v>
      </c>
      <c r="DX24" s="981">
        <f>IF(ISNA(VLOOKUP($CG24,'G9'!$P$75:$CB$94,62,FALSE)),0,(VLOOKUP($CG24,'G9'!$P$75:$CB$94,62,FALSE)))</f>
        <v>0</v>
      </c>
      <c r="DY24" s="979">
        <f>IF(ISNA(VLOOKUP($CG24,'G9'!$P$109:$CB$128,62,FALSE)),0,(VLOOKUP($CG24,'G9'!$P$109:$CB$128,62,FALSE)))</f>
        <v>0</v>
      </c>
      <c r="DZ24" s="979">
        <f>IF(ISNA(VLOOKUP($CG24,'G9'!$P$143:$CB$162,62,FALSE)),0,(VLOOKUP($CG24,'G9'!$P$143:$CB$162,62,FALSE)))</f>
        <v>0</v>
      </c>
      <c r="EA24" s="979">
        <f>IF(ISNA(VLOOKUP($CG24,'G9'!$P$177:$CB$196,62,FALSE)),0,(VLOOKUP($CG24,'G9'!$P$177:$CB$196,62,FALSE)))</f>
        <v>0</v>
      </c>
      <c r="EB24" s="982">
        <f>IF(ISNA(VLOOKUP($CG24,'G9'!$P$211:$CB$230,62,FALSE)),0,(VLOOKUP($CG24,'G9'!$P$211:$CB$230,62,FALSE)))</f>
        <v>0</v>
      </c>
      <c r="EC24" s="981">
        <f>IF(ISNA(VLOOKUP($CG24,'G10'!$P$75:$CB$94,62,FALSE)),0,(VLOOKUP($CG24,'G10'!$P$75:$CB$94,62,FALSE)))</f>
        <v>0</v>
      </c>
      <c r="ED24" s="979">
        <f>IF(ISNA(VLOOKUP($CG24,'G10'!$P$109:$CB$128,62,FALSE)),0,(VLOOKUP($CG24,'G10'!$P$109:$CB$128,62,FALSE)))</f>
        <v>0</v>
      </c>
      <c r="EE24" s="979">
        <f>IF(ISNA(VLOOKUP($CG24,'G10'!$P$143:$CB$162,62,FALSE)),0,(VLOOKUP($CG24,'G10'!$P$143:$CB$162,62,FALSE)))</f>
        <v>0</v>
      </c>
      <c r="EF24" s="979">
        <f>IF(ISNA(VLOOKUP($CG24,'G10'!$P$177:$CB$196,62,FALSE)),0,(VLOOKUP($CG24,'G10'!$P$177:$CB$196,62,FALSE)))</f>
        <v>0</v>
      </c>
      <c r="EG24" s="982">
        <f>IF(ISNA(VLOOKUP($CG24,'G10'!$P$211:$CB$230,62,FALSE)),0,(VLOOKUP($CG24,'G10'!$P$211:$CB$230,62,FALSE)))</f>
        <v>0</v>
      </c>
      <c r="EH24" s="981">
        <f>IF(ISNA(VLOOKUP($CG24,'G11'!$P$75:$CB$94,62,FALSE)),0,(VLOOKUP($CG24,'G11'!$P$75:$CB$94,62,FALSE)))</f>
        <v>0</v>
      </c>
      <c r="EI24" s="979">
        <f>IF(ISNA(VLOOKUP($CG24,'G11'!$P$109:$CB$128,62,FALSE)),0,(VLOOKUP($CG24,'G11'!$P$109:$CB$128,62,FALSE)))</f>
        <v>0</v>
      </c>
      <c r="EJ24" s="979">
        <f>IF(ISNA(VLOOKUP($CG24,'G11'!$P$143:$CB$162,62,FALSE)),0,(VLOOKUP($CG24,'G11'!$P$143:$CB$162,62,FALSE)))</f>
        <v>0</v>
      </c>
      <c r="EK24" s="979">
        <f>IF(ISNA(VLOOKUP($CG24,'G11'!$P$177:$CB$196,62,FALSE)),0,(VLOOKUP($CG24,'G11'!$P$177:$CB$196,62,FALSE)))</f>
        <v>0</v>
      </c>
      <c r="EL24" s="982">
        <f>IF(ISNA(VLOOKUP($CG24,'G11'!$P$211:$CB$230,62,FALSE)),0,(VLOOKUP($CG24,'G11'!$P$211:$CB$230,62,FALSE)))</f>
        <v>0</v>
      </c>
      <c r="EM24" s="981">
        <f>IF(ISNA(VLOOKUP($CG24,'G12'!$P$75:$CB$94,62,FALSE)),0,(VLOOKUP($CG24,'G12'!$P$75:$CB$94,62,FALSE)))</f>
        <v>0</v>
      </c>
      <c r="EN24" s="979">
        <f>IF(ISNA(VLOOKUP($CG24,'G12'!$P$109:$CB$128,62,FALSE)),0,(VLOOKUP($CG24,'G12'!$P$109:$CB$128,62,FALSE)))</f>
        <v>0</v>
      </c>
      <c r="EO24" s="979">
        <f>IF(ISNA(VLOOKUP($CG24,'G12'!$P$143:$CB$162,62,FALSE)),0,(VLOOKUP($CG24,'G12'!$P$143:$CB$162,62,FALSE)))</f>
        <v>0</v>
      </c>
      <c r="EP24" s="979">
        <f>IF(ISNA(VLOOKUP($CG24,'G12'!$P$177:$CB$196,62,FALSE)),0,(VLOOKUP($CG24,'G12'!$P$177:$CB$196,62,FALSE)))</f>
        <v>0</v>
      </c>
      <c r="EQ24" s="982">
        <f>IF(ISNA(VLOOKUP($CG24,'G12'!$P$211:$CB$230,62,FALSE)),0,(VLOOKUP($CG24,'G12'!$P$211:$CB$230,62,FALSE)))</f>
        <v>0</v>
      </c>
      <c r="ER24" s="981">
        <f>IF(ISNA(VLOOKUP($CG24,'G13'!$P$75:$CB$94,62,FALSE)),0,(VLOOKUP($CG24,'G13'!$P$75:$CB$94,62,FALSE)))</f>
        <v>0</v>
      </c>
      <c r="ES24" s="979">
        <f>IF(ISNA(VLOOKUP($CG24,'G13'!$P$109:$CB$128,62,FALSE)),0,(VLOOKUP($CG24,'G13'!$P$109:$CB$128,62,FALSE)))</f>
        <v>0</v>
      </c>
      <c r="ET24" s="979">
        <f>IF(ISNA(VLOOKUP($CG24,'G13'!$P$143:$CB$162,62,FALSE)),0,(VLOOKUP($CG24,'G13'!$P$143:$CB$162,62,FALSE)))</f>
        <v>0</v>
      </c>
      <c r="EU24" s="979">
        <f>IF(ISNA(VLOOKUP($CG24,'G13'!$P$177:$CB$196,62,FALSE)),0,(VLOOKUP($CG24,'G13'!$P$177:$CB$196,62,FALSE)))</f>
        <v>0</v>
      </c>
      <c r="EV24" s="982">
        <f>IF(ISNA(VLOOKUP($CG24,'G13'!$P$211:$CB$230,62,FALSE)),0,(VLOOKUP($CG24,'G13'!$P$211:$CB$230,62,FALSE)))</f>
        <v>0</v>
      </c>
      <c r="EW24" s="981">
        <f>IF(ISNA(VLOOKUP($CG24,'G14'!$P$75:$CB$94,62,FALSE)),0,(VLOOKUP($CG24,'G14'!$P$75:$CB$94,62,FALSE)))</f>
        <v>0</v>
      </c>
      <c r="EX24" s="979">
        <f>IF(ISNA(VLOOKUP($CG24,'G14'!$P$109:$CB$128,62,FALSE)),0,(VLOOKUP($CG24,'G14'!$P$109:$CB$128,62,FALSE)))</f>
        <v>0</v>
      </c>
      <c r="EY24" s="979">
        <f>IF(ISNA(VLOOKUP($CG24,'G14'!$P$143:$CB$162,62,FALSE)),0,(VLOOKUP($CG24,'G14'!$P$143:$CB$162,62,FALSE)))</f>
        <v>0</v>
      </c>
      <c r="EZ24" s="979">
        <f>IF(ISNA(VLOOKUP($CG24,'G14'!$P$177:$CB$196,62,FALSE)),0,(VLOOKUP($CG24,'G14'!$P$177:$CB$196,62,FALSE)))</f>
        <v>0</v>
      </c>
      <c r="FA24" s="982">
        <f>IF(ISNA(VLOOKUP($CG24,'G14'!$P$211:$CB$230,62,FALSE)),0,(VLOOKUP($CG24,'G14'!$P$211:$CB$230,62,FALSE)))</f>
        <v>0</v>
      </c>
      <c r="FB24" s="981">
        <f>IF(ISNA(VLOOKUP($CG24,'G15'!$P$75:$CB$94,62,FALSE)),0,(VLOOKUP($CG24,'G15'!$P$75:$CB$94,62,FALSE)))</f>
        <v>0</v>
      </c>
      <c r="FC24" s="979">
        <f>IF(ISNA(VLOOKUP($CG24,'G15'!$P$109:$CB$128,62,FALSE)),0,(VLOOKUP($CG24,'G15'!$P$109:$CB$128,62,FALSE)))</f>
        <v>0</v>
      </c>
      <c r="FD24" s="979">
        <f>IF(ISNA(VLOOKUP($CG24,'G15'!$P$143:$CB$162,62,FALSE)),0,(VLOOKUP($CG24,'G15'!$P$143:$CB$162,62,FALSE)))</f>
        <v>0</v>
      </c>
      <c r="FE24" s="979">
        <f>IF(ISNA(VLOOKUP($CG24,'G15'!$P$177:$CB$196,62,FALSE)),0,(VLOOKUP($CG24,'G15'!$P$177:$CB$196,62,FALSE)))</f>
        <v>0</v>
      </c>
      <c r="FF24" s="982">
        <f>IF(ISNA(VLOOKUP($CG24,'G15'!$P$211:$CB$230,62,FALSE)),0,(VLOOKUP($CG24,'G15'!$P$211:$CB$230,62,FALSE)))</f>
        <v>0</v>
      </c>
      <c r="FG24" s="989">
        <f t="shared" si="18"/>
        <v>0</v>
      </c>
      <c r="FH24" s="987">
        <f t="shared" si="18"/>
        <v>0</v>
      </c>
      <c r="FI24" s="987">
        <f t="shared" si="18"/>
        <v>0</v>
      </c>
      <c r="FJ24" s="987">
        <f t="shared" si="18"/>
        <v>0</v>
      </c>
      <c r="FK24" s="990">
        <f t="shared" si="18"/>
        <v>0</v>
      </c>
    </row>
    <row r="25" spans="1:169" ht="18.75" customHeight="1" thickBot="1" x14ac:dyDescent="0.25">
      <c r="A25" s="975">
        <f t="shared" si="0"/>
        <v>0</v>
      </c>
      <c r="B25" s="959" t="str">
        <f t="shared" si="1"/>
        <v>b</v>
      </c>
      <c r="C25" s="960" t="str">
        <f t="shared" si="1"/>
        <v>b</v>
      </c>
      <c r="D25" s="960" t="str">
        <f t="shared" si="1"/>
        <v>b</v>
      </c>
      <c r="E25" s="960" t="str">
        <f t="shared" si="1"/>
        <v>b</v>
      </c>
      <c r="F25" s="961" t="str">
        <f t="shared" si="1"/>
        <v>b</v>
      </c>
      <c r="G25" s="959" t="str">
        <f t="shared" si="2"/>
        <v>b</v>
      </c>
      <c r="H25" s="960" t="str">
        <f t="shared" si="2"/>
        <v>b</v>
      </c>
      <c r="I25" s="960" t="str">
        <f t="shared" si="2"/>
        <v>b</v>
      </c>
      <c r="J25" s="960" t="str">
        <f t="shared" si="2"/>
        <v>b</v>
      </c>
      <c r="K25" s="961" t="str">
        <f t="shared" si="2"/>
        <v>b</v>
      </c>
      <c r="L25" s="959" t="str">
        <f t="shared" si="3"/>
        <v>b</v>
      </c>
      <c r="M25" s="960" t="str">
        <f t="shared" si="3"/>
        <v>b</v>
      </c>
      <c r="N25" s="960" t="str">
        <f t="shared" si="3"/>
        <v>b</v>
      </c>
      <c r="O25" s="960" t="str">
        <f t="shared" si="3"/>
        <v>b</v>
      </c>
      <c r="P25" s="961" t="str">
        <f t="shared" si="3"/>
        <v>b</v>
      </c>
      <c r="Q25" s="959" t="str">
        <f t="shared" si="4"/>
        <v>b</v>
      </c>
      <c r="R25" s="960" t="str">
        <f t="shared" si="4"/>
        <v>b</v>
      </c>
      <c r="S25" s="960" t="str">
        <f t="shared" si="4"/>
        <v>b</v>
      </c>
      <c r="T25" s="960" t="str">
        <f t="shared" si="4"/>
        <v>b</v>
      </c>
      <c r="U25" s="961" t="str">
        <f t="shared" si="4"/>
        <v>b</v>
      </c>
      <c r="V25" s="959" t="str">
        <f t="shared" si="5"/>
        <v>b</v>
      </c>
      <c r="W25" s="960" t="str">
        <f t="shared" si="5"/>
        <v>b</v>
      </c>
      <c r="X25" s="960" t="str">
        <f t="shared" si="5"/>
        <v>b</v>
      </c>
      <c r="Y25" s="960" t="str">
        <f t="shared" si="5"/>
        <v>b</v>
      </c>
      <c r="Z25" s="961" t="str">
        <f t="shared" si="5"/>
        <v>b</v>
      </c>
      <c r="AA25" s="959" t="str">
        <f t="shared" si="6"/>
        <v>b</v>
      </c>
      <c r="AB25" s="960" t="str">
        <f t="shared" si="6"/>
        <v>b</v>
      </c>
      <c r="AC25" s="960" t="str">
        <f t="shared" si="6"/>
        <v>b</v>
      </c>
      <c r="AD25" s="960" t="str">
        <f t="shared" si="6"/>
        <v>b</v>
      </c>
      <c r="AE25" s="961" t="str">
        <f t="shared" si="6"/>
        <v>b</v>
      </c>
      <c r="AF25" s="959" t="str">
        <f t="shared" si="7"/>
        <v>b</v>
      </c>
      <c r="AG25" s="960" t="str">
        <f t="shared" si="7"/>
        <v>b</v>
      </c>
      <c r="AH25" s="960" t="str">
        <f t="shared" si="7"/>
        <v>b</v>
      </c>
      <c r="AI25" s="960" t="str">
        <f t="shared" si="7"/>
        <v>b</v>
      </c>
      <c r="AJ25" s="961" t="str">
        <f t="shared" si="7"/>
        <v>b</v>
      </c>
      <c r="AK25" s="959" t="str">
        <f t="shared" si="8"/>
        <v>b</v>
      </c>
      <c r="AL25" s="960" t="str">
        <f t="shared" si="8"/>
        <v>b</v>
      </c>
      <c r="AM25" s="960" t="str">
        <f t="shared" si="8"/>
        <v>b</v>
      </c>
      <c r="AN25" s="960" t="str">
        <f t="shared" si="8"/>
        <v>b</v>
      </c>
      <c r="AO25" s="961" t="str">
        <f t="shared" si="8"/>
        <v>b</v>
      </c>
      <c r="AP25" s="959" t="str">
        <f t="shared" si="9"/>
        <v>b</v>
      </c>
      <c r="AQ25" s="960" t="str">
        <f t="shared" si="9"/>
        <v>b</v>
      </c>
      <c r="AR25" s="960" t="str">
        <f t="shared" si="9"/>
        <v>b</v>
      </c>
      <c r="AS25" s="960" t="str">
        <f t="shared" si="9"/>
        <v>b</v>
      </c>
      <c r="AT25" s="961" t="str">
        <f t="shared" si="9"/>
        <v>b</v>
      </c>
      <c r="AU25" s="959" t="str">
        <f t="shared" si="10"/>
        <v>b</v>
      </c>
      <c r="AV25" s="960" t="str">
        <f t="shared" si="10"/>
        <v>b</v>
      </c>
      <c r="AW25" s="960" t="str">
        <f t="shared" si="10"/>
        <v>b</v>
      </c>
      <c r="AX25" s="960" t="str">
        <f t="shared" si="10"/>
        <v>b</v>
      </c>
      <c r="AY25" s="961" t="str">
        <f t="shared" si="10"/>
        <v>b</v>
      </c>
      <c r="AZ25" s="959" t="str">
        <f t="shared" si="11"/>
        <v>b</v>
      </c>
      <c r="BA25" s="960" t="str">
        <f t="shared" si="11"/>
        <v>b</v>
      </c>
      <c r="BB25" s="960" t="str">
        <f t="shared" si="11"/>
        <v>b</v>
      </c>
      <c r="BC25" s="960" t="str">
        <f t="shared" si="11"/>
        <v>b</v>
      </c>
      <c r="BD25" s="961" t="str">
        <f t="shared" si="11"/>
        <v>b</v>
      </c>
      <c r="BE25" s="959" t="str">
        <f t="shared" si="12"/>
        <v>b</v>
      </c>
      <c r="BF25" s="960" t="str">
        <f t="shared" si="12"/>
        <v>b</v>
      </c>
      <c r="BG25" s="960" t="str">
        <f t="shared" si="12"/>
        <v>b</v>
      </c>
      <c r="BH25" s="960" t="str">
        <f t="shared" si="12"/>
        <v>b</v>
      </c>
      <c r="BI25" s="961" t="str">
        <f t="shared" si="12"/>
        <v>b</v>
      </c>
      <c r="BJ25" s="959" t="str">
        <f t="shared" si="13"/>
        <v>b</v>
      </c>
      <c r="BK25" s="960" t="str">
        <f t="shared" si="13"/>
        <v>b</v>
      </c>
      <c r="BL25" s="960" t="str">
        <f t="shared" si="13"/>
        <v>b</v>
      </c>
      <c r="BM25" s="960" t="str">
        <f t="shared" si="13"/>
        <v>b</v>
      </c>
      <c r="BN25" s="961" t="str">
        <f t="shared" si="13"/>
        <v>b</v>
      </c>
      <c r="BO25" s="959" t="str">
        <f t="shared" si="14"/>
        <v>b</v>
      </c>
      <c r="BP25" s="960" t="str">
        <f t="shared" si="14"/>
        <v>b</v>
      </c>
      <c r="BQ25" s="960" t="str">
        <f t="shared" si="14"/>
        <v>b</v>
      </c>
      <c r="BR25" s="960" t="str">
        <f t="shared" si="14"/>
        <v>b</v>
      </c>
      <c r="BS25" s="961" t="str">
        <f t="shared" si="14"/>
        <v>b</v>
      </c>
      <c r="BT25" s="959" t="str">
        <f t="shared" si="15"/>
        <v>b</v>
      </c>
      <c r="BU25" s="960" t="str">
        <f t="shared" si="15"/>
        <v>b</v>
      </c>
      <c r="BV25" s="960" t="str">
        <f t="shared" si="15"/>
        <v>b</v>
      </c>
      <c r="BW25" s="960" t="str">
        <f t="shared" si="15"/>
        <v>b</v>
      </c>
      <c r="BX25" s="961" t="str">
        <f t="shared" si="15"/>
        <v>b</v>
      </c>
      <c r="BY25" s="976">
        <f t="shared" si="16"/>
        <v>0</v>
      </c>
      <c r="BZ25" s="976">
        <f t="shared" si="16"/>
        <v>0</v>
      </c>
      <c r="CA25" s="976">
        <f t="shared" si="16"/>
        <v>0</v>
      </c>
      <c r="CB25" s="976">
        <f t="shared" si="16"/>
        <v>0</v>
      </c>
      <c r="CC25" s="976">
        <f t="shared" si="16"/>
        <v>0</v>
      </c>
      <c r="CD25" s="954">
        <f t="shared" si="17"/>
        <v>0</v>
      </c>
      <c r="CF25" s="991">
        <v>10</v>
      </c>
      <c r="CG25" s="992">
        <f>Personnel!D30</f>
        <v>0</v>
      </c>
      <c r="CH25" s="993">
        <f>Personnel!E30</f>
        <v>0</v>
      </c>
      <c r="CI25" s="994">
        <f>Personnel!F30</f>
        <v>0</v>
      </c>
      <c r="CJ25" s="981">
        <f>IF(ISNA(VLOOKUP($CG25,'G1'!$P$75:$CB$94,62,FALSE)),0,(VLOOKUP($CG25,'G1'!$P$75:$CB$94,62,FALSE)))</f>
        <v>0</v>
      </c>
      <c r="CK25" s="979">
        <f>IF(ISNA(VLOOKUP($CG25,'G1'!$P$109:$CB$128,62,FALSE)),0,(VLOOKUP($CG25,'G1'!$P$109:$CB$128,62,FALSE)))</f>
        <v>0</v>
      </c>
      <c r="CL25" s="979">
        <f>IF(ISNA(VLOOKUP($CG25,'G1'!$P$143:$CB$162,62,FALSE)),0,(VLOOKUP($CG25,'G1'!$P$143:$CB$162,62,FALSE)))</f>
        <v>0</v>
      </c>
      <c r="CM25" s="979">
        <f>IF(ISNA(VLOOKUP($CG25,'G1'!$P$177:$CB$196,62,FALSE)),0,(VLOOKUP($CG25,'G1'!$P$177:$CB$196,62,FALSE)))</f>
        <v>0</v>
      </c>
      <c r="CN25" s="982">
        <f>IF(ISNA(VLOOKUP($CG25,'G1'!$P$211:$CB$230,62,FALSE)),0,(VLOOKUP($CG25,'G1'!$P$211:$CB$230,62,FALSE)))</f>
        <v>0</v>
      </c>
      <c r="CO25" s="981">
        <f>IF(ISNA(VLOOKUP($CG25,'G2'!$P$75:$CB$94,62,FALSE)),0,(VLOOKUP($CG25,'G2'!$P$75:$CB$94,62,FALSE)))</f>
        <v>0</v>
      </c>
      <c r="CP25" s="979">
        <f>IF(ISNA(VLOOKUP($CG25,'G2'!$P$109:$CB$128,62,FALSE)),0,(VLOOKUP($CG25,'G2'!$P$109:$CB$128,62,FALSE)))</f>
        <v>0</v>
      </c>
      <c r="CQ25" s="979">
        <f>IF(ISNA(VLOOKUP($CG25,'G2'!$P$143:$CB$162,62,FALSE)),0,(VLOOKUP($CG25,'G2'!$P$143:$CB$162,62,FALSE)))</f>
        <v>0</v>
      </c>
      <c r="CR25" s="979">
        <f>IF(ISNA(VLOOKUP($CG25,'G2'!$P$177:$CB$196,62,FALSE)),0,(VLOOKUP($CG25,'G2'!$P$177:$CB$196,62,FALSE)))</f>
        <v>0</v>
      </c>
      <c r="CS25" s="982">
        <f>IF(ISNA(VLOOKUP($CG25,'G2'!$P$211:$CB$230,62,FALSE)),0,(VLOOKUP($CG25,'G2'!$P$211:$CB$230,62,FALSE)))</f>
        <v>0</v>
      </c>
      <c r="CT25" s="981">
        <f>IF(ISNA(VLOOKUP($CG25,'G3'!$P$75:$CB$94,62,FALSE)),0,(VLOOKUP($CG25,'G3'!$P$75:$CB$94,62,FALSE)))</f>
        <v>0</v>
      </c>
      <c r="CU25" s="979">
        <f>IF(ISNA(VLOOKUP($CG25,'G3'!$P$109:$CB$128,62,FALSE)),0,(VLOOKUP($CG25,'G3'!$P$109:$CB$128,62,FALSE)))</f>
        <v>0</v>
      </c>
      <c r="CV25" s="979">
        <f>IF(ISNA(VLOOKUP($CG25,'G3'!$P$143:$CB$162,62,FALSE)),0,(VLOOKUP($CG25,'G3'!$P$143:$CB$162,62,FALSE)))</f>
        <v>0</v>
      </c>
      <c r="CW25" s="979">
        <f>IF(ISNA(VLOOKUP($CG25,'G3'!$P$177:$CB$196,62,FALSE)),0,(VLOOKUP($CG25,'G3'!$P$177:$CB$196,62,FALSE)))</f>
        <v>0</v>
      </c>
      <c r="CX25" s="982">
        <f>IF(ISNA(VLOOKUP($CG25,'G3'!$P$211:$CB$230,62,FALSE)),0,(VLOOKUP($CG25,'G3'!$P$211:$CB$230,62,FALSE)))</f>
        <v>0</v>
      </c>
      <c r="CY25" s="981">
        <f>IF(ISNA(VLOOKUP($CG25,'G4'!$P$75:$CB$94,62,FALSE)),0,(VLOOKUP($CG25,'G4'!$P$75:$CB$94,62,FALSE)))</f>
        <v>0</v>
      </c>
      <c r="CZ25" s="979">
        <f>IF(ISNA(VLOOKUP($CG25,'G4'!$P$109:$CB$128,62,FALSE)),0,(VLOOKUP($CG25,'G4'!$P$109:$CB$128,62,FALSE)))</f>
        <v>0</v>
      </c>
      <c r="DA25" s="979">
        <f>IF(ISNA(VLOOKUP($CG25,'G4'!$P$143:$CB$162,62,FALSE)),0,(VLOOKUP($CG25,'G4'!$P$143:$CB$162,62,FALSE)))</f>
        <v>0</v>
      </c>
      <c r="DB25" s="979">
        <f>IF(ISNA(VLOOKUP($CG25,'G4'!$P$177:$CB$196,62,FALSE)),0,(VLOOKUP($CG25,'G4'!$P$177:$CB$196,62,FALSE)))</f>
        <v>0</v>
      </c>
      <c r="DC25" s="982">
        <f>IF(ISNA(VLOOKUP($CG25,'G4'!$P$211:$CB$230,62,FALSE)),0,(VLOOKUP($CG25,'G4'!$P$211:$CB$230,62,FALSE)))</f>
        <v>0</v>
      </c>
      <c r="DD25" s="981">
        <f>IF(ISNA(VLOOKUP($CG25,'G5'!$P$75:$CB$94,62,FALSE)),0,(VLOOKUP($CG25,'G5'!$P$75:$CB$94,62,FALSE)))</f>
        <v>0</v>
      </c>
      <c r="DE25" s="979">
        <f>IF(ISNA(VLOOKUP($CG25,'G5'!$P$109:$CB$128,62,FALSE)),0,(VLOOKUP($CG25,'G5'!$P$109:$CB$128,62,FALSE)))</f>
        <v>0</v>
      </c>
      <c r="DF25" s="979">
        <f>IF(ISNA(VLOOKUP($CG25,'G5'!$P$143:$CB$162,62,FALSE)),0,(VLOOKUP($CG25,'G5'!$P$143:$CB$162,62,FALSE)))</f>
        <v>0</v>
      </c>
      <c r="DG25" s="979">
        <f>IF(ISNA(VLOOKUP($CG25,'G5'!$P$177:$CB$196,62,FALSE)),0,(VLOOKUP($CG25,'G5'!$P$177:$CB$196,62,FALSE)))</f>
        <v>0</v>
      </c>
      <c r="DH25" s="982">
        <f>IF(ISNA(VLOOKUP($CG25,'G5'!$P$211:$CB$230,62,FALSE)),0,(VLOOKUP($CG25,'G5'!$P$211:$CB$230,62,FALSE)))</f>
        <v>0</v>
      </c>
      <c r="DI25" s="981">
        <f>IF(ISNA(VLOOKUP($CG25,'G6'!$P$75:$CB$94,62,FALSE)),0,(VLOOKUP($CG25,'G6'!$P$75:$CB$94,62,FALSE)))</f>
        <v>0</v>
      </c>
      <c r="DJ25" s="979">
        <f>IF(ISNA(VLOOKUP($CG25,'G6'!$P$109:$CB$128,62,FALSE)),0,(VLOOKUP($CG25,'G6'!$P$109:$CB$128,62,FALSE)))</f>
        <v>0</v>
      </c>
      <c r="DK25" s="979">
        <f>IF(ISNA(VLOOKUP($CG25,'G6'!$P$143:$CB$162,62,FALSE)),0,(VLOOKUP($CG25,'G6'!$P$143:$CB$162,62,FALSE)))</f>
        <v>0</v>
      </c>
      <c r="DL25" s="979">
        <f>IF(ISNA(VLOOKUP($CG25,'G6'!$P$177:$CB$196,62,FALSE)),0,(VLOOKUP($CG25,'G6'!$P$177:$CB$196,62,FALSE)))</f>
        <v>0</v>
      </c>
      <c r="DM25" s="982">
        <f>IF(ISNA(VLOOKUP($CG25,'G6'!$P$211:$CB$230,62,FALSE)),0,(VLOOKUP($CG25,'G6'!$P$211:$CB$230,62,FALSE)))</f>
        <v>0</v>
      </c>
      <c r="DN25" s="981">
        <f>IF(ISNA(VLOOKUP($CG25,'G7'!$P$75:$CB$94,62,FALSE)),0,(VLOOKUP($CG25,'G7'!$P$75:$CB$94,62,FALSE)))</f>
        <v>0</v>
      </c>
      <c r="DO25" s="979">
        <f>IF(ISNA(VLOOKUP($CG25,'G7'!$P$109:$CB$128,62,FALSE)),0,(VLOOKUP($CG25,'G7'!$P$109:$CB$128,62,FALSE)))</f>
        <v>0</v>
      </c>
      <c r="DP25" s="979">
        <f>IF(ISNA(VLOOKUP($CG25,'G7'!$P$143:$CB$162,62,FALSE)),0,(VLOOKUP($CG25,'G7'!$P$143:$CB$162,62,FALSE)))</f>
        <v>0</v>
      </c>
      <c r="DQ25" s="979">
        <f>IF(ISNA(VLOOKUP($CG25,'G7'!$P$177:$CB$196,62,FALSE)),0,(VLOOKUP($CG25,'G7'!$P$177:$CB$196,62,FALSE)))</f>
        <v>0</v>
      </c>
      <c r="DR25" s="982">
        <f>IF(ISNA(VLOOKUP($CG25,'G7'!$P$211:$CB$230,62,FALSE)),0,(VLOOKUP($CG25,'G7'!$P$211:$CB$230,62,FALSE)))</f>
        <v>0</v>
      </c>
      <c r="DS25" s="981">
        <f>IF(ISNA(VLOOKUP($CG25,'G8'!$P$75:$CB$94,62,FALSE)),0,(VLOOKUP($CG25,'G8'!$P$75:$CB$94,62,FALSE)))</f>
        <v>0</v>
      </c>
      <c r="DT25" s="979">
        <f>IF(ISNA(VLOOKUP($CG25,'G8'!$P$109:$CB$128,62,FALSE)),0,(VLOOKUP($CG25,'G8'!$P$109:$CB$128,62,FALSE)))</f>
        <v>0</v>
      </c>
      <c r="DU25" s="979">
        <f>IF(ISNA(VLOOKUP($CG25,'G8'!$P$143:$CB$162,62,FALSE)),0,(VLOOKUP($CG25,'G8'!$P$143:$CB$162,62,FALSE)))</f>
        <v>0</v>
      </c>
      <c r="DV25" s="979">
        <f>IF(ISNA(VLOOKUP($CG25,'G8'!$P$177:$CB$196,62,FALSE)),0,(VLOOKUP($CG25,'G8'!$P$177:$CB$196,62,FALSE)))</f>
        <v>0</v>
      </c>
      <c r="DW25" s="982">
        <f>IF(ISNA(VLOOKUP($CG25,'G8'!$P$211:$CB$230,62,FALSE)),0,(VLOOKUP($CG25,'G8'!$P$211:$CB$230,62,FALSE)))</f>
        <v>0</v>
      </c>
      <c r="DX25" s="981">
        <f>IF(ISNA(VLOOKUP($CG25,'G9'!$P$75:$CB$94,62,FALSE)),0,(VLOOKUP($CG25,'G9'!$P$75:$CB$94,62,FALSE)))</f>
        <v>0</v>
      </c>
      <c r="DY25" s="979">
        <f>IF(ISNA(VLOOKUP($CG25,'G9'!$P$109:$CB$128,62,FALSE)),0,(VLOOKUP($CG25,'G9'!$P$109:$CB$128,62,FALSE)))</f>
        <v>0</v>
      </c>
      <c r="DZ25" s="979">
        <f>IF(ISNA(VLOOKUP($CG25,'G9'!$P$143:$CB$162,62,FALSE)),0,(VLOOKUP($CG25,'G9'!$P$143:$CB$162,62,FALSE)))</f>
        <v>0</v>
      </c>
      <c r="EA25" s="979">
        <f>IF(ISNA(VLOOKUP($CG25,'G9'!$P$177:$CB$196,62,FALSE)),0,(VLOOKUP($CG25,'G9'!$P$177:$CB$196,62,FALSE)))</f>
        <v>0</v>
      </c>
      <c r="EB25" s="982">
        <f>IF(ISNA(VLOOKUP($CG25,'G9'!$P$211:$CB$230,62,FALSE)),0,(VLOOKUP($CG25,'G9'!$P$211:$CB$230,62,FALSE)))</f>
        <v>0</v>
      </c>
      <c r="EC25" s="981">
        <f>IF(ISNA(VLOOKUP($CG25,'G10'!$P$75:$CB$94,62,FALSE)),0,(VLOOKUP($CG25,'G10'!$P$75:$CB$94,62,FALSE)))</f>
        <v>0</v>
      </c>
      <c r="ED25" s="979">
        <f>IF(ISNA(VLOOKUP($CG25,'G10'!$P$109:$CB$128,62,FALSE)),0,(VLOOKUP($CG25,'G10'!$P$109:$CB$128,62,FALSE)))</f>
        <v>0</v>
      </c>
      <c r="EE25" s="979">
        <f>IF(ISNA(VLOOKUP($CG25,'G10'!$P$143:$CB$162,62,FALSE)),0,(VLOOKUP($CG25,'G10'!$P$143:$CB$162,62,FALSE)))</f>
        <v>0</v>
      </c>
      <c r="EF25" s="979">
        <f>IF(ISNA(VLOOKUP($CG25,'G10'!$P$177:$CB$196,62,FALSE)),0,(VLOOKUP($CG25,'G10'!$P$177:$CB$196,62,FALSE)))</f>
        <v>0</v>
      </c>
      <c r="EG25" s="982">
        <f>IF(ISNA(VLOOKUP($CG25,'G10'!$P$211:$CB$230,62,FALSE)),0,(VLOOKUP($CG25,'G10'!$P$211:$CB$230,62,FALSE)))</f>
        <v>0</v>
      </c>
      <c r="EH25" s="981">
        <f>IF(ISNA(VLOOKUP($CG25,'G11'!$P$75:$CB$94,62,FALSE)),0,(VLOOKUP($CG25,'G11'!$P$75:$CB$94,62,FALSE)))</f>
        <v>0</v>
      </c>
      <c r="EI25" s="979">
        <f>IF(ISNA(VLOOKUP($CG25,'G11'!$P$109:$CB$128,62,FALSE)),0,(VLOOKUP($CG25,'G11'!$P$109:$CB$128,62,FALSE)))</f>
        <v>0</v>
      </c>
      <c r="EJ25" s="979">
        <f>IF(ISNA(VLOOKUP($CG25,'G11'!$P$143:$CB$162,62,FALSE)),0,(VLOOKUP($CG25,'G11'!$P$143:$CB$162,62,FALSE)))</f>
        <v>0</v>
      </c>
      <c r="EK25" s="979">
        <f>IF(ISNA(VLOOKUP($CG25,'G11'!$P$177:$CB$196,62,FALSE)),0,(VLOOKUP($CG25,'G11'!$P$177:$CB$196,62,FALSE)))</f>
        <v>0</v>
      </c>
      <c r="EL25" s="982">
        <f>IF(ISNA(VLOOKUP($CG25,'G11'!$P$211:$CB$230,62,FALSE)),0,(VLOOKUP($CG25,'G11'!$P$211:$CB$230,62,FALSE)))</f>
        <v>0</v>
      </c>
      <c r="EM25" s="981">
        <f>IF(ISNA(VLOOKUP($CG25,'G12'!$P$75:$CB$94,62,FALSE)),0,(VLOOKUP($CG25,'G12'!$P$75:$CB$94,62,FALSE)))</f>
        <v>0</v>
      </c>
      <c r="EN25" s="979">
        <f>IF(ISNA(VLOOKUP($CG25,'G12'!$P$109:$CB$128,62,FALSE)),0,(VLOOKUP($CG25,'G12'!$P$109:$CB$128,62,FALSE)))</f>
        <v>0</v>
      </c>
      <c r="EO25" s="979">
        <f>IF(ISNA(VLOOKUP($CG25,'G12'!$P$143:$CB$162,62,FALSE)),0,(VLOOKUP($CG25,'G12'!$P$143:$CB$162,62,FALSE)))</f>
        <v>0</v>
      </c>
      <c r="EP25" s="979">
        <f>IF(ISNA(VLOOKUP($CG25,'G12'!$P$177:$CB$196,62,FALSE)),0,(VLOOKUP($CG25,'G12'!$P$177:$CB$196,62,FALSE)))</f>
        <v>0</v>
      </c>
      <c r="EQ25" s="982">
        <f>IF(ISNA(VLOOKUP($CG25,'G12'!$P$211:$CB$230,62,FALSE)),0,(VLOOKUP($CG25,'G12'!$P$211:$CB$230,62,FALSE)))</f>
        <v>0</v>
      </c>
      <c r="ER25" s="981">
        <f>IF(ISNA(VLOOKUP($CG25,'G13'!$P$75:$CB$94,62,FALSE)),0,(VLOOKUP($CG25,'G13'!$P$75:$CB$94,62,FALSE)))</f>
        <v>0</v>
      </c>
      <c r="ES25" s="979">
        <f>IF(ISNA(VLOOKUP($CG25,'G13'!$P$109:$CB$128,62,FALSE)),0,(VLOOKUP($CG25,'G13'!$P$109:$CB$128,62,FALSE)))</f>
        <v>0</v>
      </c>
      <c r="ET25" s="979">
        <f>IF(ISNA(VLOOKUP($CG25,'G13'!$P$143:$CB$162,62,FALSE)),0,(VLOOKUP($CG25,'G13'!$P$143:$CB$162,62,FALSE)))</f>
        <v>0</v>
      </c>
      <c r="EU25" s="979">
        <f>IF(ISNA(VLOOKUP($CG25,'G13'!$P$177:$CB$196,62,FALSE)),0,(VLOOKUP($CG25,'G13'!$P$177:$CB$196,62,FALSE)))</f>
        <v>0</v>
      </c>
      <c r="EV25" s="982">
        <f>IF(ISNA(VLOOKUP($CG25,'G13'!$P$211:$CB$230,62,FALSE)),0,(VLOOKUP($CG25,'G13'!$P$211:$CB$230,62,FALSE)))</f>
        <v>0</v>
      </c>
      <c r="EW25" s="981">
        <f>IF(ISNA(VLOOKUP($CG25,'G14'!$P$75:$CB$94,62,FALSE)),0,(VLOOKUP($CG25,'G14'!$P$75:$CB$94,62,FALSE)))</f>
        <v>0</v>
      </c>
      <c r="EX25" s="979">
        <f>IF(ISNA(VLOOKUP($CG25,'G14'!$P$109:$CB$128,62,FALSE)),0,(VLOOKUP($CG25,'G14'!$P$109:$CB$128,62,FALSE)))</f>
        <v>0</v>
      </c>
      <c r="EY25" s="979">
        <f>IF(ISNA(VLOOKUP($CG25,'G14'!$P$143:$CB$162,62,FALSE)),0,(VLOOKUP($CG25,'G14'!$P$143:$CB$162,62,FALSE)))</f>
        <v>0</v>
      </c>
      <c r="EZ25" s="979">
        <f>IF(ISNA(VLOOKUP($CG25,'G14'!$P$177:$CB$196,62,FALSE)),0,(VLOOKUP($CG25,'G14'!$P$177:$CB$196,62,FALSE)))</f>
        <v>0</v>
      </c>
      <c r="FA25" s="982">
        <f>IF(ISNA(VLOOKUP($CG25,'G14'!$P$211:$CB$230,62,FALSE)),0,(VLOOKUP($CG25,'G14'!$P$211:$CB$230,62,FALSE)))</f>
        <v>0</v>
      </c>
      <c r="FB25" s="981">
        <f>IF(ISNA(VLOOKUP($CG25,'G15'!$P$75:$CB$94,62,FALSE)),0,(VLOOKUP($CG25,'G15'!$P$75:$CB$94,62,FALSE)))</f>
        <v>0</v>
      </c>
      <c r="FC25" s="979">
        <f>IF(ISNA(VLOOKUP($CG25,'G15'!$P$109:$CB$128,62,FALSE)),0,(VLOOKUP($CG25,'G15'!$P$109:$CB$128,62,FALSE)))</f>
        <v>0</v>
      </c>
      <c r="FD25" s="979">
        <f>IF(ISNA(VLOOKUP($CG25,'G15'!$P$143:$CB$162,62,FALSE)),0,(VLOOKUP($CG25,'G15'!$P$143:$CB$162,62,FALSE)))</f>
        <v>0</v>
      </c>
      <c r="FE25" s="979">
        <f>IF(ISNA(VLOOKUP($CG25,'G15'!$P$177:$CB$196,62,FALSE)),0,(VLOOKUP($CG25,'G15'!$P$177:$CB$196,62,FALSE)))</f>
        <v>0</v>
      </c>
      <c r="FF25" s="982">
        <f>IF(ISNA(VLOOKUP($CG25,'G15'!$P$211:$CB$230,62,FALSE)),0,(VLOOKUP($CG25,'G15'!$P$211:$CB$230,62,FALSE)))</f>
        <v>0</v>
      </c>
      <c r="FG25" s="995">
        <f t="shared" si="18"/>
        <v>0</v>
      </c>
      <c r="FH25" s="993">
        <f t="shared" si="18"/>
        <v>0</v>
      </c>
      <c r="FI25" s="993">
        <f t="shared" si="18"/>
        <v>0</v>
      </c>
      <c r="FJ25" s="993">
        <f t="shared" si="18"/>
        <v>0</v>
      </c>
      <c r="FK25" s="996">
        <f t="shared" si="18"/>
        <v>0</v>
      </c>
    </row>
    <row r="26" spans="1:169" ht="18.75" customHeight="1" thickBot="1" x14ac:dyDescent="0.25">
      <c r="A26" s="975">
        <f t="shared" si="0"/>
        <v>0</v>
      </c>
      <c r="B26" s="959" t="str">
        <f t="shared" si="1"/>
        <v>b</v>
      </c>
      <c r="C26" s="960" t="str">
        <f t="shared" si="1"/>
        <v>b</v>
      </c>
      <c r="D26" s="960" t="str">
        <f t="shared" si="1"/>
        <v>b</v>
      </c>
      <c r="E26" s="960" t="str">
        <f t="shared" si="1"/>
        <v>b</v>
      </c>
      <c r="F26" s="961" t="str">
        <f t="shared" si="1"/>
        <v>b</v>
      </c>
      <c r="G26" s="959" t="str">
        <f t="shared" si="2"/>
        <v>b</v>
      </c>
      <c r="H26" s="960" t="str">
        <f t="shared" si="2"/>
        <v>b</v>
      </c>
      <c r="I26" s="960" t="str">
        <f t="shared" si="2"/>
        <v>b</v>
      </c>
      <c r="J26" s="960" t="str">
        <f t="shared" si="2"/>
        <v>b</v>
      </c>
      <c r="K26" s="961" t="str">
        <f t="shared" si="2"/>
        <v>b</v>
      </c>
      <c r="L26" s="959" t="str">
        <f t="shared" si="3"/>
        <v>b</v>
      </c>
      <c r="M26" s="960" t="str">
        <f t="shared" si="3"/>
        <v>b</v>
      </c>
      <c r="N26" s="960" t="str">
        <f t="shared" si="3"/>
        <v>b</v>
      </c>
      <c r="O26" s="960" t="str">
        <f t="shared" si="3"/>
        <v>b</v>
      </c>
      <c r="P26" s="961" t="str">
        <f t="shared" si="3"/>
        <v>b</v>
      </c>
      <c r="Q26" s="959" t="str">
        <f t="shared" si="4"/>
        <v>b</v>
      </c>
      <c r="R26" s="960" t="str">
        <f t="shared" si="4"/>
        <v>b</v>
      </c>
      <c r="S26" s="960" t="str">
        <f t="shared" si="4"/>
        <v>b</v>
      </c>
      <c r="T26" s="960" t="str">
        <f t="shared" si="4"/>
        <v>b</v>
      </c>
      <c r="U26" s="961" t="str">
        <f t="shared" si="4"/>
        <v>b</v>
      </c>
      <c r="V26" s="959" t="str">
        <f t="shared" si="5"/>
        <v>b</v>
      </c>
      <c r="W26" s="960" t="str">
        <f t="shared" si="5"/>
        <v>b</v>
      </c>
      <c r="X26" s="960" t="str">
        <f t="shared" si="5"/>
        <v>b</v>
      </c>
      <c r="Y26" s="960" t="str">
        <f t="shared" si="5"/>
        <v>b</v>
      </c>
      <c r="Z26" s="961" t="str">
        <f t="shared" si="5"/>
        <v>b</v>
      </c>
      <c r="AA26" s="959" t="str">
        <f t="shared" si="6"/>
        <v>b</v>
      </c>
      <c r="AB26" s="960" t="str">
        <f t="shared" si="6"/>
        <v>b</v>
      </c>
      <c r="AC26" s="960" t="str">
        <f t="shared" si="6"/>
        <v>b</v>
      </c>
      <c r="AD26" s="960" t="str">
        <f t="shared" si="6"/>
        <v>b</v>
      </c>
      <c r="AE26" s="961" t="str">
        <f t="shared" si="6"/>
        <v>b</v>
      </c>
      <c r="AF26" s="959" t="str">
        <f t="shared" si="7"/>
        <v>b</v>
      </c>
      <c r="AG26" s="960" t="str">
        <f t="shared" si="7"/>
        <v>b</v>
      </c>
      <c r="AH26" s="960" t="str">
        <f t="shared" si="7"/>
        <v>b</v>
      </c>
      <c r="AI26" s="960" t="str">
        <f t="shared" si="7"/>
        <v>b</v>
      </c>
      <c r="AJ26" s="961" t="str">
        <f t="shared" si="7"/>
        <v>b</v>
      </c>
      <c r="AK26" s="959" t="str">
        <f t="shared" si="8"/>
        <v>b</v>
      </c>
      <c r="AL26" s="960" t="str">
        <f t="shared" si="8"/>
        <v>b</v>
      </c>
      <c r="AM26" s="960" t="str">
        <f t="shared" si="8"/>
        <v>b</v>
      </c>
      <c r="AN26" s="960" t="str">
        <f t="shared" si="8"/>
        <v>b</v>
      </c>
      <c r="AO26" s="961" t="str">
        <f t="shared" si="8"/>
        <v>b</v>
      </c>
      <c r="AP26" s="959" t="str">
        <f t="shared" si="9"/>
        <v>b</v>
      </c>
      <c r="AQ26" s="960" t="str">
        <f t="shared" si="9"/>
        <v>b</v>
      </c>
      <c r="AR26" s="960" t="str">
        <f t="shared" si="9"/>
        <v>b</v>
      </c>
      <c r="AS26" s="960" t="str">
        <f t="shared" si="9"/>
        <v>b</v>
      </c>
      <c r="AT26" s="961" t="str">
        <f t="shared" si="9"/>
        <v>b</v>
      </c>
      <c r="AU26" s="959" t="str">
        <f t="shared" si="10"/>
        <v>b</v>
      </c>
      <c r="AV26" s="960" t="str">
        <f t="shared" si="10"/>
        <v>b</v>
      </c>
      <c r="AW26" s="960" t="str">
        <f t="shared" si="10"/>
        <v>b</v>
      </c>
      <c r="AX26" s="960" t="str">
        <f t="shared" si="10"/>
        <v>b</v>
      </c>
      <c r="AY26" s="961" t="str">
        <f t="shared" si="10"/>
        <v>b</v>
      </c>
      <c r="AZ26" s="959" t="str">
        <f t="shared" si="11"/>
        <v>b</v>
      </c>
      <c r="BA26" s="960" t="str">
        <f t="shared" si="11"/>
        <v>b</v>
      </c>
      <c r="BB26" s="960" t="str">
        <f t="shared" si="11"/>
        <v>b</v>
      </c>
      <c r="BC26" s="960" t="str">
        <f t="shared" si="11"/>
        <v>b</v>
      </c>
      <c r="BD26" s="961" t="str">
        <f t="shared" si="11"/>
        <v>b</v>
      </c>
      <c r="BE26" s="959" t="str">
        <f t="shared" si="12"/>
        <v>b</v>
      </c>
      <c r="BF26" s="960" t="str">
        <f t="shared" si="12"/>
        <v>b</v>
      </c>
      <c r="BG26" s="960" t="str">
        <f t="shared" si="12"/>
        <v>b</v>
      </c>
      <c r="BH26" s="960" t="str">
        <f t="shared" si="12"/>
        <v>b</v>
      </c>
      <c r="BI26" s="961" t="str">
        <f t="shared" si="12"/>
        <v>b</v>
      </c>
      <c r="BJ26" s="959" t="str">
        <f t="shared" si="13"/>
        <v>b</v>
      </c>
      <c r="BK26" s="960" t="str">
        <f t="shared" si="13"/>
        <v>b</v>
      </c>
      <c r="BL26" s="960" t="str">
        <f t="shared" si="13"/>
        <v>b</v>
      </c>
      <c r="BM26" s="960" t="str">
        <f t="shared" si="13"/>
        <v>b</v>
      </c>
      <c r="BN26" s="961" t="str">
        <f t="shared" si="13"/>
        <v>b</v>
      </c>
      <c r="BO26" s="959" t="str">
        <f t="shared" si="14"/>
        <v>b</v>
      </c>
      <c r="BP26" s="960" t="str">
        <f t="shared" si="14"/>
        <v>b</v>
      </c>
      <c r="BQ26" s="960" t="str">
        <f t="shared" si="14"/>
        <v>b</v>
      </c>
      <c r="BR26" s="960" t="str">
        <f t="shared" si="14"/>
        <v>b</v>
      </c>
      <c r="BS26" s="961" t="str">
        <f t="shared" si="14"/>
        <v>b</v>
      </c>
      <c r="BT26" s="959" t="str">
        <f t="shared" si="15"/>
        <v>b</v>
      </c>
      <c r="BU26" s="960" t="str">
        <f t="shared" si="15"/>
        <v>b</v>
      </c>
      <c r="BV26" s="960" t="str">
        <f t="shared" si="15"/>
        <v>b</v>
      </c>
      <c r="BW26" s="960" t="str">
        <f t="shared" si="15"/>
        <v>b</v>
      </c>
      <c r="BX26" s="961" t="str">
        <f t="shared" si="15"/>
        <v>b</v>
      </c>
      <c r="BY26" s="976">
        <f t="shared" si="16"/>
        <v>0</v>
      </c>
      <c r="BZ26" s="976">
        <f t="shared" si="16"/>
        <v>0</v>
      </c>
      <c r="CA26" s="976">
        <f t="shared" si="16"/>
        <v>0</v>
      </c>
      <c r="CB26" s="976">
        <f t="shared" si="16"/>
        <v>0</v>
      </c>
      <c r="CC26" s="976">
        <f t="shared" si="16"/>
        <v>0</v>
      </c>
      <c r="CD26" s="954">
        <f t="shared" si="17"/>
        <v>0</v>
      </c>
      <c r="CF26" s="977">
        <v>11</v>
      </c>
      <c r="CG26" s="978">
        <f>Personnel!D31</f>
        <v>0</v>
      </c>
      <c r="CH26" s="979">
        <f>Personnel!E31</f>
        <v>0</v>
      </c>
      <c r="CI26" s="980">
        <f>Personnel!F31</f>
        <v>0</v>
      </c>
      <c r="CJ26" s="981">
        <f>IF(ISNA(VLOOKUP($CG26,'G1'!$P$75:$CB$94,62,FALSE)),0,(VLOOKUP($CG26,'G1'!$P$75:$CB$94,62,FALSE)))</f>
        <v>0</v>
      </c>
      <c r="CK26" s="979">
        <f>IF(ISNA(VLOOKUP($CG26,'G1'!$P$109:$CB$128,62,FALSE)),0,(VLOOKUP($CG26,'G1'!$P$109:$CB$128,62,FALSE)))</f>
        <v>0</v>
      </c>
      <c r="CL26" s="979">
        <f>IF(ISNA(VLOOKUP($CG26,'G1'!$P$143:$CB$162,62,FALSE)),0,(VLOOKUP($CG26,'G1'!$P$143:$CB$162,62,FALSE)))</f>
        <v>0</v>
      </c>
      <c r="CM26" s="979">
        <f>IF(ISNA(VLOOKUP($CG26,'G1'!$P$177:$CB$196,62,FALSE)),0,(VLOOKUP($CG26,'G1'!$P$177:$CB$196,62,FALSE)))</f>
        <v>0</v>
      </c>
      <c r="CN26" s="982">
        <f>IF(ISNA(VLOOKUP($CG26,'G1'!$P$211:$CB$230,62,FALSE)),0,(VLOOKUP($CG26,'G1'!$P$211:$CB$230,62,FALSE)))</f>
        <v>0</v>
      </c>
      <c r="CO26" s="981">
        <f>IF(ISNA(VLOOKUP($CG26,'G2'!$P$75:$CB$94,62,FALSE)),0,(VLOOKUP($CG26,'G2'!$P$75:$CB$94,62,FALSE)))</f>
        <v>0</v>
      </c>
      <c r="CP26" s="979">
        <f>IF(ISNA(VLOOKUP($CG26,'G2'!$P$109:$CB$128,62,FALSE)),0,(VLOOKUP($CG26,'G2'!$P$109:$CB$128,62,FALSE)))</f>
        <v>0</v>
      </c>
      <c r="CQ26" s="979">
        <f>IF(ISNA(VLOOKUP($CG26,'G2'!$P$143:$CB$162,62,FALSE)),0,(VLOOKUP($CG26,'G2'!$P$143:$CB$162,62,FALSE)))</f>
        <v>0</v>
      </c>
      <c r="CR26" s="979">
        <f>IF(ISNA(VLOOKUP($CG26,'G2'!$P$177:$CB$196,62,FALSE)),0,(VLOOKUP($CG26,'G2'!$P$177:$CB$196,62,FALSE)))</f>
        <v>0</v>
      </c>
      <c r="CS26" s="982">
        <f>IF(ISNA(VLOOKUP($CG26,'G2'!$P$211:$CB$230,62,FALSE)),0,(VLOOKUP($CG26,'G2'!$P$211:$CB$230,62,FALSE)))</f>
        <v>0</v>
      </c>
      <c r="CT26" s="981">
        <f>IF(ISNA(VLOOKUP($CG26,'G3'!$P$75:$CB$94,62,FALSE)),0,(VLOOKUP($CG26,'G3'!$P$75:$CB$94,62,FALSE)))</f>
        <v>0</v>
      </c>
      <c r="CU26" s="979">
        <f>IF(ISNA(VLOOKUP($CG26,'G3'!$P$109:$CB$128,62,FALSE)),0,(VLOOKUP($CG26,'G3'!$P$109:$CB$128,62,FALSE)))</f>
        <v>0</v>
      </c>
      <c r="CV26" s="979">
        <f>IF(ISNA(VLOOKUP($CG26,'G3'!$P$143:$CB$162,62,FALSE)),0,(VLOOKUP($CG26,'G3'!$P$143:$CB$162,62,FALSE)))</f>
        <v>0</v>
      </c>
      <c r="CW26" s="979">
        <f>IF(ISNA(VLOOKUP($CG26,'G3'!$P$177:$CB$196,62,FALSE)),0,(VLOOKUP($CG26,'G3'!$P$177:$CB$196,62,FALSE)))</f>
        <v>0</v>
      </c>
      <c r="CX26" s="982">
        <f>IF(ISNA(VLOOKUP($CG26,'G3'!$P$211:$CB$230,62,FALSE)),0,(VLOOKUP($CG26,'G3'!$P$211:$CB$230,62,FALSE)))</f>
        <v>0</v>
      </c>
      <c r="CY26" s="981">
        <f>IF(ISNA(VLOOKUP($CG26,'G4'!$P$75:$CB$94,62,FALSE)),0,(VLOOKUP($CG26,'G4'!$P$75:$CB$94,62,FALSE)))</f>
        <v>0</v>
      </c>
      <c r="CZ26" s="979">
        <f>IF(ISNA(VLOOKUP($CG26,'G4'!$P$109:$CB$128,62,FALSE)),0,(VLOOKUP($CG26,'G4'!$P$109:$CB$128,62,FALSE)))</f>
        <v>0</v>
      </c>
      <c r="DA26" s="979">
        <f>IF(ISNA(VLOOKUP($CG26,'G4'!$P$143:$CB$162,62,FALSE)),0,(VLOOKUP($CG26,'G4'!$P$143:$CB$162,62,FALSE)))</f>
        <v>0</v>
      </c>
      <c r="DB26" s="979">
        <f>IF(ISNA(VLOOKUP($CG26,'G4'!$P$177:$CB$196,62,FALSE)),0,(VLOOKUP($CG26,'G4'!$P$177:$CB$196,62,FALSE)))</f>
        <v>0</v>
      </c>
      <c r="DC26" s="982">
        <f>IF(ISNA(VLOOKUP($CG26,'G4'!$P$211:$CB$230,62,FALSE)),0,(VLOOKUP($CG26,'G4'!$P$211:$CB$230,62,FALSE)))</f>
        <v>0</v>
      </c>
      <c r="DD26" s="981">
        <f>IF(ISNA(VLOOKUP($CG26,'G5'!$P$75:$CB$94,62,FALSE)),0,(VLOOKUP($CG26,'G5'!$P$75:$CB$94,62,FALSE)))</f>
        <v>0</v>
      </c>
      <c r="DE26" s="979">
        <f>IF(ISNA(VLOOKUP($CG26,'G5'!$P$109:$CB$128,62,FALSE)),0,(VLOOKUP($CG26,'G5'!$P$109:$CB$128,62,FALSE)))</f>
        <v>0</v>
      </c>
      <c r="DF26" s="979">
        <f>IF(ISNA(VLOOKUP($CG26,'G5'!$P$143:$CB$162,62,FALSE)),0,(VLOOKUP($CG26,'G5'!$P$143:$CB$162,62,FALSE)))</f>
        <v>0</v>
      </c>
      <c r="DG26" s="979">
        <f>IF(ISNA(VLOOKUP($CG26,'G5'!$P$177:$CB$196,62,FALSE)),0,(VLOOKUP($CG26,'G5'!$P$177:$CB$196,62,FALSE)))</f>
        <v>0</v>
      </c>
      <c r="DH26" s="982">
        <f>IF(ISNA(VLOOKUP($CG26,'G5'!$P$211:$CB$230,62,FALSE)),0,(VLOOKUP($CG26,'G5'!$P$211:$CB$230,62,FALSE)))</f>
        <v>0</v>
      </c>
      <c r="DI26" s="981">
        <f>IF(ISNA(VLOOKUP($CG26,'G6'!$P$75:$CB$94,62,FALSE)),0,(VLOOKUP($CG26,'G6'!$P$75:$CB$94,62,FALSE)))</f>
        <v>0</v>
      </c>
      <c r="DJ26" s="979">
        <f>IF(ISNA(VLOOKUP($CG26,'G6'!$P$109:$CB$128,62,FALSE)),0,(VLOOKUP($CG26,'G6'!$P$109:$CB$128,62,FALSE)))</f>
        <v>0</v>
      </c>
      <c r="DK26" s="979">
        <f>IF(ISNA(VLOOKUP($CG26,'G6'!$P$143:$CB$162,62,FALSE)),0,(VLOOKUP($CG26,'G6'!$P$143:$CB$162,62,FALSE)))</f>
        <v>0</v>
      </c>
      <c r="DL26" s="979">
        <f>IF(ISNA(VLOOKUP($CG26,'G6'!$P$177:$CB$196,62,FALSE)),0,(VLOOKUP($CG26,'G6'!$P$177:$CB$196,62,FALSE)))</f>
        <v>0</v>
      </c>
      <c r="DM26" s="982">
        <f>IF(ISNA(VLOOKUP($CG26,'G6'!$P$211:$CB$230,62,FALSE)),0,(VLOOKUP($CG26,'G6'!$P$211:$CB$230,62,FALSE)))</f>
        <v>0</v>
      </c>
      <c r="DN26" s="981">
        <f>IF(ISNA(VLOOKUP($CG26,'G7'!$P$75:$CB$94,62,FALSE)),0,(VLOOKUP($CG26,'G7'!$P$75:$CB$94,62,FALSE)))</f>
        <v>0</v>
      </c>
      <c r="DO26" s="979">
        <f>IF(ISNA(VLOOKUP($CG26,'G7'!$P$109:$CB$128,62,FALSE)),0,(VLOOKUP($CG26,'G7'!$P$109:$CB$128,62,FALSE)))</f>
        <v>0</v>
      </c>
      <c r="DP26" s="979">
        <f>IF(ISNA(VLOOKUP($CG26,'G7'!$P$143:$CB$162,62,FALSE)),0,(VLOOKUP($CG26,'G7'!$P$143:$CB$162,62,FALSE)))</f>
        <v>0</v>
      </c>
      <c r="DQ26" s="979">
        <f>IF(ISNA(VLOOKUP($CG26,'G7'!$P$177:$CB$196,62,FALSE)),0,(VLOOKUP($CG26,'G7'!$P$177:$CB$196,62,FALSE)))</f>
        <v>0</v>
      </c>
      <c r="DR26" s="982">
        <f>IF(ISNA(VLOOKUP($CG26,'G7'!$P$211:$CB$230,62,FALSE)),0,(VLOOKUP($CG26,'G7'!$P$211:$CB$230,62,FALSE)))</f>
        <v>0</v>
      </c>
      <c r="DS26" s="981">
        <f>IF(ISNA(VLOOKUP($CG26,'G8'!$P$75:$CB$94,62,FALSE)),0,(VLOOKUP($CG26,'G8'!$P$75:$CB$94,62,FALSE)))</f>
        <v>0</v>
      </c>
      <c r="DT26" s="979">
        <f>IF(ISNA(VLOOKUP($CG26,'G8'!$P$109:$CB$128,62,FALSE)),0,(VLOOKUP($CG26,'G8'!$P$109:$CB$128,62,FALSE)))</f>
        <v>0</v>
      </c>
      <c r="DU26" s="979">
        <f>IF(ISNA(VLOOKUP($CG26,'G8'!$P$143:$CB$162,62,FALSE)),0,(VLOOKUP($CG26,'G8'!$P$143:$CB$162,62,FALSE)))</f>
        <v>0</v>
      </c>
      <c r="DV26" s="979">
        <f>IF(ISNA(VLOOKUP($CG26,'G8'!$P$177:$CB$196,62,FALSE)),0,(VLOOKUP($CG26,'G8'!$P$177:$CB$196,62,FALSE)))</f>
        <v>0</v>
      </c>
      <c r="DW26" s="982">
        <f>IF(ISNA(VLOOKUP($CG26,'G8'!$P$211:$CB$230,62,FALSE)),0,(VLOOKUP($CG26,'G8'!$P$211:$CB$230,62,FALSE)))</f>
        <v>0</v>
      </c>
      <c r="DX26" s="981">
        <f>IF(ISNA(VLOOKUP($CG26,'G9'!$P$75:$CB$94,62,FALSE)),0,(VLOOKUP($CG26,'G9'!$P$75:$CB$94,62,FALSE)))</f>
        <v>0</v>
      </c>
      <c r="DY26" s="979">
        <f>IF(ISNA(VLOOKUP($CG26,'G9'!$P$109:$CB$128,62,FALSE)),0,(VLOOKUP($CG26,'G9'!$P$109:$CB$128,62,FALSE)))</f>
        <v>0</v>
      </c>
      <c r="DZ26" s="979">
        <f>IF(ISNA(VLOOKUP($CG26,'G9'!$P$143:$CB$162,62,FALSE)),0,(VLOOKUP($CG26,'G9'!$P$143:$CB$162,62,FALSE)))</f>
        <v>0</v>
      </c>
      <c r="EA26" s="979">
        <f>IF(ISNA(VLOOKUP($CG26,'G9'!$P$177:$CB$196,62,FALSE)),0,(VLOOKUP($CG26,'G9'!$P$177:$CB$196,62,FALSE)))</f>
        <v>0</v>
      </c>
      <c r="EB26" s="982">
        <f>IF(ISNA(VLOOKUP($CG26,'G9'!$P$211:$CB$230,62,FALSE)),0,(VLOOKUP($CG26,'G9'!$P$211:$CB$230,62,FALSE)))</f>
        <v>0</v>
      </c>
      <c r="EC26" s="981">
        <f>IF(ISNA(VLOOKUP($CG26,'G10'!$P$75:$CB$94,62,FALSE)),0,(VLOOKUP($CG26,'G10'!$P$75:$CB$94,62,FALSE)))</f>
        <v>0</v>
      </c>
      <c r="ED26" s="979">
        <f>IF(ISNA(VLOOKUP($CG26,'G10'!$P$109:$CB$128,62,FALSE)),0,(VLOOKUP($CG26,'G10'!$P$109:$CB$128,62,FALSE)))</f>
        <v>0</v>
      </c>
      <c r="EE26" s="979">
        <f>IF(ISNA(VLOOKUP($CG26,'G10'!$P$143:$CB$162,62,FALSE)),0,(VLOOKUP($CG26,'G10'!$P$143:$CB$162,62,FALSE)))</f>
        <v>0</v>
      </c>
      <c r="EF26" s="979">
        <f>IF(ISNA(VLOOKUP($CG26,'G10'!$P$177:$CB$196,62,FALSE)),0,(VLOOKUP($CG26,'G10'!$P$177:$CB$196,62,FALSE)))</f>
        <v>0</v>
      </c>
      <c r="EG26" s="982">
        <f>IF(ISNA(VLOOKUP($CG26,'G10'!$P$211:$CB$230,62,FALSE)),0,(VLOOKUP($CG26,'G10'!$P$211:$CB$230,62,FALSE)))</f>
        <v>0</v>
      </c>
      <c r="EH26" s="981">
        <f>IF(ISNA(VLOOKUP($CG26,'G11'!$P$75:$CB$94,62,FALSE)),0,(VLOOKUP($CG26,'G11'!$P$75:$CB$94,62,FALSE)))</f>
        <v>0</v>
      </c>
      <c r="EI26" s="979">
        <f>IF(ISNA(VLOOKUP($CG26,'G11'!$P$109:$CB$128,62,FALSE)),0,(VLOOKUP($CG26,'G11'!$P$109:$CB$128,62,FALSE)))</f>
        <v>0</v>
      </c>
      <c r="EJ26" s="979">
        <f>IF(ISNA(VLOOKUP($CG26,'G11'!$P$143:$CB$162,62,FALSE)),0,(VLOOKUP($CG26,'G11'!$P$143:$CB$162,62,FALSE)))</f>
        <v>0</v>
      </c>
      <c r="EK26" s="979">
        <f>IF(ISNA(VLOOKUP($CG26,'G11'!$P$177:$CB$196,62,FALSE)),0,(VLOOKUP($CG26,'G11'!$P$177:$CB$196,62,FALSE)))</f>
        <v>0</v>
      </c>
      <c r="EL26" s="982">
        <f>IF(ISNA(VLOOKUP($CG26,'G11'!$P$211:$CB$230,62,FALSE)),0,(VLOOKUP($CG26,'G11'!$P$211:$CB$230,62,FALSE)))</f>
        <v>0</v>
      </c>
      <c r="EM26" s="981">
        <f>IF(ISNA(VLOOKUP($CG26,'G12'!$P$75:$CB$94,62,FALSE)),0,(VLOOKUP($CG26,'G12'!$P$75:$CB$94,62,FALSE)))</f>
        <v>0</v>
      </c>
      <c r="EN26" s="979">
        <f>IF(ISNA(VLOOKUP($CG26,'G12'!$P$109:$CB$128,62,FALSE)),0,(VLOOKUP($CG26,'G12'!$P$109:$CB$128,62,FALSE)))</f>
        <v>0</v>
      </c>
      <c r="EO26" s="979">
        <f>IF(ISNA(VLOOKUP($CG26,'G12'!$P$143:$CB$162,62,FALSE)),0,(VLOOKUP($CG26,'G12'!$P$143:$CB$162,62,FALSE)))</f>
        <v>0</v>
      </c>
      <c r="EP26" s="979">
        <f>IF(ISNA(VLOOKUP($CG26,'G12'!$P$177:$CB$196,62,FALSE)),0,(VLOOKUP($CG26,'G12'!$P$177:$CB$196,62,FALSE)))</f>
        <v>0</v>
      </c>
      <c r="EQ26" s="982">
        <f>IF(ISNA(VLOOKUP($CG26,'G12'!$P$211:$CB$230,62,FALSE)),0,(VLOOKUP($CG26,'G12'!$P$211:$CB$230,62,FALSE)))</f>
        <v>0</v>
      </c>
      <c r="ER26" s="981">
        <f>IF(ISNA(VLOOKUP($CG26,'G13'!$P$75:$CB$94,62,FALSE)),0,(VLOOKUP($CG26,'G13'!$P$75:$CB$94,62,FALSE)))</f>
        <v>0</v>
      </c>
      <c r="ES26" s="979">
        <f>IF(ISNA(VLOOKUP($CG26,'G13'!$P$109:$CB$128,62,FALSE)),0,(VLOOKUP($CG26,'G13'!$P$109:$CB$128,62,FALSE)))</f>
        <v>0</v>
      </c>
      <c r="ET26" s="979">
        <f>IF(ISNA(VLOOKUP($CG26,'G13'!$P$143:$CB$162,62,FALSE)),0,(VLOOKUP($CG26,'G13'!$P$143:$CB$162,62,FALSE)))</f>
        <v>0</v>
      </c>
      <c r="EU26" s="979">
        <f>IF(ISNA(VLOOKUP($CG26,'G13'!$P$177:$CB$196,62,FALSE)),0,(VLOOKUP($CG26,'G13'!$P$177:$CB$196,62,FALSE)))</f>
        <v>0</v>
      </c>
      <c r="EV26" s="982">
        <f>IF(ISNA(VLOOKUP($CG26,'G13'!$P$211:$CB$230,62,FALSE)),0,(VLOOKUP($CG26,'G13'!$P$211:$CB$230,62,FALSE)))</f>
        <v>0</v>
      </c>
      <c r="EW26" s="981">
        <f>IF(ISNA(VLOOKUP($CG26,'G14'!$P$75:$CB$94,62,FALSE)),0,(VLOOKUP($CG26,'G14'!$P$75:$CB$94,62,FALSE)))</f>
        <v>0</v>
      </c>
      <c r="EX26" s="979">
        <f>IF(ISNA(VLOOKUP($CG26,'G14'!$P$109:$CB$128,62,FALSE)),0,(VLOOKUP($CG26,'G14'!$P$109:$CB$128,62,FALSE)))</f>
        <v>0</v>
      </c>
      <c r="EY26" s="979">
        <f>IF(ISNA(VLOOKUP($CG26,'G14'!$P$143:$CB$162,62,FALSE)),0,(VLOOKUP($CG26,'G14'!$P$143:$CB$162,62,FALSE)))</f>
        <v>0</v>
      </c>
      <c r="EZ26" s="979">
        <f>IF(ISNA(VLOOKUP($CG26,'G14'!$P$177:$CB$196,62,FALSE)),0,(VLOOKUP($CG26,'G14'!$P$177:$CB$196,62,FALSE)))</f>
        <v>0</v>
      </c>
      <c r="FA26" s="982">
        <f>IF(ISNA(VLOOKUP($CG26,'G14'!$P$211:$CB$230,62,FALSE)),0,(VLOOKUP($CG26,'G14'!$P$211:$CB$230,62,FALSE)))</f>
        <v>0</v>
      </c>
      <c r="FB26" s="981">
        <f>IF(ISNA(VLOOKUP($CG26,'G15'!$P$75:$CB$94,62,FALSE)),0,(VLOOKUP($CG26,'G15'!$P$75:$CB$94,62,FALSE)))</f>
        <v>0</v>
      </c>
      <c r="FC26" s="979">
        <f>IF(ISNA(VLOOKUP($CG26,'G15'!$P$109:$CB$128,62,FALSE)),0,(VLOOKUP($CG26,'G15'!$P$109:$CB$128,62,FALSE)))</f>
        <v>0</v>
      </c>
      <c r="FD26" s="979">
        <f>IF(ISNA(VLOOKUP($CG26,'G15'!$P$143:$CB$162,62,FALSE)),0,(VLOOKUP($CG26,'G15'!$P$143:$CB$162,62,FALSE)))</f>
        <v>0</v>
      </c>
      <c r="FE26" s="979">
        <f>IF(ISNA(VLOOKUP($CG26,'G15'!$P$177:$CB$196,62,FALSE)),0,(VLOOKUP($CG26,'G15'!$P$177:$CB$196,62,FALSE)))</f>
        <v>0</v>
      </c>
      <c r="FF26" s="982">
        <f>IF(ISNA(VLOOKUP($CG26,'G15'!$P$211:$CB$230,62,FALSE)),0,(VLOOKUP($CG26,'G15'!$P$211:$CB$230,62,FALSE)))</f>
        <v>0</v>
      </c>
      <c r="FG26" s="983">
        <f t="shared" si="18"/>
        <v>0</v>
      </c>
      <c r="FH26" s="979">
        <f t="shared" si="18"/>
        <v>0</v>
      </c>
      <c r="FI26" s="979">
        <f t="shared" si="18"/>
        <v>0</v>
      </c>
      <c r="FJ26" s="979">
        <f t="shared" si="18"/>
        <v>0</v>
      </c>
      <c r="FK26" s="982">
        <f t="shared" si="18"/>
        <v>0</v>
      </c>
    </row>
    <row r="27" spans="1:169" ht="18.75" customHeight="1" thickBot="1" x14ac:dyDescent="0.25">
      <c r="A27" s="975">
        <f t="shared" si="0"/>
        <v>0</v>
      </c>
      <c r="B27" s="959" t="str">
        <f t="shared" si="1"/>
        <v>b</v>
      </c>
      <c r="C27" s="960" t="str">
        <f t="shared" si="1"/>
        <v>b</v>
      </c>
      <c r="D27" s="960" t="str">
        <f t="shared" si="1"/>
        <v>b</v>
      </c>
      <c r="E27" s="960" t="str">
        <f t="shared" si="1"/>
        <v>b</v>
      </c>
      <c r="F27" s="961" t="str">
        <f t="shared" si="1"/>
        <v>b</v>
      </c>
      <c r="G27" s="959" t="str">
        <f t="shared" si="2"/>
        <v>b</v>
      </c>
      <c r="H27" s="960" t="str">
        <f t="shared" si="2"/>
        <v>b</v>
      </c>
      <c r="I27" s="960" t="str">
        <f t="shared" si="2"/>
        <v>b</v>
      </c>
      <c r="J27" s="960" t="str">
        <f t="shared" si="2"/>
        <v>b</v>
      </c>
      <c r="K27" s="961" t="str">
        <f t="shared" si="2"/>
        <v>b</v>
      </c>
      <c r="L27" s="959" t="str">
        <f t="shared" si="3"/>
        <v>b</v>
      </c>
      <c r="M27" s="960" t="str">
        <f t="shared" si="3"/>
        <v>b</v>
      </c>
      <c r="N27" s="960" t="str">
        <f t="shared" si="3"/>
        <v>b</v>
      </c>
      <c r="O27" s="960" t="str">
        <f t="shared" si="3"/>
        <v>b</v>
      </c>
      <c r="P27" s="961" t="str">
        <f t="shared" si="3"/>
        <v>b</v>
      </c>
      <c r="Q27" s="959" t="str">
        <f t="shared" si="4"/>
        <v>b</v>
      </c>
      <c r="R27" s="960" t="str">
        <f t="shared" si="4"/>
        <v>b</v>
      </c>
      <c r="S27" s="960" t="str">
        <f t="shared" si="4"/>
        <v>b</v>
      </c>
      <c r="T27" s="960" t="str">
        <f t="shared" si="4"/>
        <v>b</v>
      </c>
      <c r="U27" s="961" t="str">
        <f t="shared" si="4"/>
        <v>b</v>
      </c>
      <c r="V27" s="959" t="str">
        <f t="shared" si="5"/>
        <v>b</v>
      </c>
      <c r="W27" s="960" t="str">
        <f t="shared" si="5"/>
        <v>b</v>
      </c>
      <c r="X27" s="960" t="str">
        <f t="shared" si="5"/>
        <v>b</v>
      </c>
      <c r="Y27" s="960" t="str">
        <f t="shared" si="5"/>
        <v>b</v>
      </c>
      <c r="Z27" s="961" t="str">
        <f t="shared" si="5"/>
        <v>b</v>
      </c>
      <c r="AA27" s="959" t="str">
        <f t="shared" si="6"/>
        <v>b</v>
      </c>
      <c r="AB27" s="960" t="str">
        <f t="shared" si="6"/>
        <v>b</v>
      </c>
      <c r="AC27" s="960" t="str">
        <f t="shared" si="6"/>
        <v>b</v>
      </c>
      <c r="AD27" s="960" t="str">
        <f t="shared" si="6"/>
        <v>b</v>
      </c>
      <c r="AE27" s="961" t="str">
        <f t="shared" si="6"/>
        <v>b</v>
      </c>
      <c r="AF27" s="959" t="str">
        <f t="shared" si="7"/>
        <v>b</v>
      </c>
      <c r="AG27" s="960" t="str">
        <f t="shared" si="7"/>
        <v>b</v>
      </c>
      <c r="AH27" s="960" t="str">
        <f t="shared" si="7"/>
        <v>b</v>
      </c>
      <c r="AI27" s="960" t="str">
        <f t="shared" si="7"/>
        <v>b</v>
      </c>
      <c r="AJ27" s="961" t="str">
        <f t="shared" si="7"/>
        <v>b</v>
      </c>
      <c r="AK27" s="959" t="str">
        <f t="shared" si="8"/>
        <v>b</v>
      </c>
      <c r="AL27" s="960" t="str">
        <f t="shared" si="8"/>
        <v>b</v>
      </c>
      <c r="AM27" s="960" t="str">
        <f t="shared" si="8"/>
        <v>b</v>
      </c>
      <c r="AN27" s="960" t="str">
        <f t="shared" si="8"/>
        <v>b</v>
      </c>
      <c r="AO27" s="961" t="str">
        <f t="shared" si="8"/>
        <v>b</v>
      </c>
      <c r="AP27" s="959" t="str">
        <f t="shared" si="9"/>
        <v>b</v>
      </c>
      <c r="AQ27" s="960" t="str">
        <f t="shared" si="9"/>
        <v>b</v>
      </c>
      <c r="AR27" s="960" t="str">
        <f t="shared" si="9"/>
        <v>b</v>
      </c>
      <c r="AS27" s="960" t="str">
        <f t="shared" si="9"/>
        <v>b</v>
      </c>
      <c r="AT27" s="961" t="str">
        <f t="shared" si="9"/>
        <v>b</v>
      </c>
      <c r="AU27" s="959" t="str">
        <f t="shared" si="10"/>
        <v>b</v>
      </c>
      <c r="AV27" s="960" t="str">
        <f t="shared" si="10"/>
        <v>b</v>
      </c>
      <c r="AW27" s="960" t="str">
        <f t="shared" si="10"/>
        <v>b</v>
      </c>
      <c r="AX27" s="960" t="str">
        <f t="shared" si="10"/>
        <v>b</v>
      </c>
      <c r="AY27" s="961" t="str">
        <f t="shared" si="10"/>
        <v>b</v>
      </c>
      <c r="AZ27" s="959" t="str">
        <f t="shared" si="11"/>
        <v>b</v>
      </c>
      <c r="BA27" s="960" t="str">
        <f t="shared" si="11"/>
        <v>b</v>
      </c>
      <c r="BB27" s="960" t="str">
        <f t="shared" si="11"/>
        <v>b</v>
      </c>
      <c r="BC27" s="960" t="str">
        <f t="shared" si="11"/>
        <v>b</v>
      </c>
      <c r="BD27" s="961" t="str">
        <f t="shared" si="11"/>
        <v>b</v>
      </c>
      <c r="BE27" s="959" t="str">
        <f t="shared" si="12"/>
        <v>b</v>
      </c>
      <c r="BF27" s="960" t="str">
        <f t="shared" si="12"/>
        <v>b</v>
      </c>
      <c r="BG27" s="960" t="str">
        <f t="shared" si="12"/>
        <v>b</v>
      </c>
      <c r="BH27" s="960" t="str">
        <f t="shared" si="12"/>
        <v>b</v>
      </c>
      <c r="BI27" s="961" t="str">
        <f t="shared" si="12"/>
        <v>b</v>
      </c>
      <c r="BJ27" s="959" t="str">
        <f t="shared" si="13"/>
        <v>b</v>
      </c>
      <c r="BK27" s="960" t="str">
        <f t="shared" si="13"/>
        <v>b</v>
      </c>
      <c r="BL27" s="960" t="str">
        <f t="shared" si="13"/>
        <v>b</v>
      </c>
      <c r="BM27" s="960" t="str">
        <f t="shared" si="13"/>
        <v>b</v>
      </c>
      <c r="BN27" s="961" t="str">
        <f t="shared" si="13"/>
        <v>b</v>
      </c>
      <c r="BO27" s="959" t="str">
        <f t="shared" si="14"/>
        <v>b</v>
      </c>
      <c r="BP27" s="960" t="str">
        <f t="shared" si="14"/>
        <v>b</v>
      </c>
      <c r="BQ27" s="960" t="str">
        <f t="shared" si="14"/>
        <v>b</v>
      </c>
      <c r="BR27" s="960" t="str">
        <f t="shared" si="14"/>
        <v>b</v>
      </c>
      <c r="BS27" s="961" t="str">
        <f t="shared" si="14"/>
        <v>b</v>
      </c>
      <c r="BT27" s="959" t="str">
        <f t="shared" si="15"/>
        <v>b</v>
      </c>
      <c r="BU27" s="960" t="str">
        <f t="shared" si="15"/>
        <v>b</v>
      </c>
      <c r="BV27" s="960" t="str">
        <f t="shared" si="15"/>
        <v>b</v>
      </c>
      <c r="BW27" s="960" t="str">
        <f t="shared" si="15"/>
        <v>b</v>
      </c>
      <c r="BX27" s="961" t="str">
        <f t="shared" si="15"/>
        <v>b</v>
      </c>
      <c r="BY27" s="976">
        <f t="shared" si="16"/>
        <v>0</v>
      </c>
      <c r="BZ27" s="976">
        <f t="shared" si="16"/>
        <v>0</v>
      </c>
      <c r="CA27" s="976">
        <f t="shared" si="16"/>
        <v>0</v>
      </c>
      <c r="CB27" s="976">
        <f t="shared" si="16"/>
        <v>0</v>
      </c>
      <c r="CC27" s="976">
        <f t="shared" si="16"/>
        <v>0</v>
      </c>
      <c r="CD27" s="954">
        <f t="shared" si="17"/>
        <v>0</v>
      </c>
      <c r="CF27" s="985">
        <v>12</v>
      </c>
      <c r="CG27" s="986">
        <f>Personnel!D32</f>
        <v>0</v>
      </c>
      <c r="CH27" s="987">
        <f>Personnel!E32</f>
        <v>0</v>
      </c>
      <c r="CI27" s="988">
        <f>Personnel!F32</f>
        <v>0</v>
      </c>
      <c r="CJ27" s="981">
        <f>IF(ISNA(VLOOKUP($CG27,'G1'!$P$75:$CB$94,62,FALSE)),0,(VLOOKUP($CG27,'G1'!$P$75:$CB$94,62,FALSE)))</f>
        <v>0</v>
      </c>
      <c r="CK27" s="979">
        <f>IF(ISNA(VLOOKUP($CG27,'G1'!$P$109:$CB$128,62,FALSE)),0,(VLOOKUP($CG27,'G1'!$P$109:$CB$128,62,FALSE)))</f>
        <v>0</v>
      </c>
      <c r="CL27" s="979">
        <f>IF(ISNA(VLOOKUP($CG27,'G1'!$P$143:$CB$162,62,FALSE)),0,(VLOOKUP($CG27,'G1'!$P$143:$CB$162,62,FALSE)))</f>
        <v>0</v>
      </c>
      <c r="CM27" s="979">
        <f>IF(ISNA(VLOOKUP($CG27,'G1'!$P$177:$CB$196,62,FALSE)),0,(VLOOKUP($CG27,'G1'!$P$177:$CB$196,62,FALSE)))</f>
        <v>0</v>
      </c>
      <c r="CN27" s="982">
        <f>IF(ISNA(VLOOKUP($CG27,'G1'!$P$211:$CB$230,62,FALSE)),0,(VLOOKUP($CG27,'G1'!$P$211:$CB$230,62,FALSE)))</f>
        <v>0</v>
      </c>
      <c r="CO27" s="981">
        <f>IF(ISNA(VLOOKUP($CG27,'G2'!$P$75:$CB$94,62,FALSE)),0,(VLOOKUP($CG27,'G2'!$P$75:$CB$94,62,FALSE)))</f>
        <v>0</v>
      </c>
      <c r="CP27" s="979">
        <f>IF(ISNA(VLOOKUP($CG27,'G2'!$P$109:$CB$128,62,FALSE)),0,(VLOOKUP($CG27,'G2'!$P$109:$CB$128,62,FALSE)))</f>
        <v>0</v>
      </c>
      <c r="CQ27" s="979">
        <f>IF(ISNA(VLOOKUP($CG27,'G2'!$P$143:$CB$162,62,FALSE)),0,(VLOOKUP($CG27,'G2'!$P$143:$CB$162,62,FALSE)))</f>
        <v>0</v>
      </c>
      <c r="CR27" s="979">
        <f>IF(ISNA(VLOOKUP($CG27,'G2'!$P$177:$CB$196,62,FALSE)),0,(VLOOKUP($CG27,'G2'!$P$177:$CB$196,62,FALSE)))</f>
        <v>0</v>
      </c>
      <c r="CS27" s="982">
        <f>IF(ISNA(VLOOKUP($CG27,'G2'!$P$211:$CB$230,62,FALSE)),0,(VLOOKUP($CG27,'G2'!$P$211:$CB$230,62,FALSE)))</f>
        <v>0</v>
      </c>
      <c r="CT27" s="981">
        <f>IF(ISNA(VLOOKUP($CG27,'G3'!$P$75:$CB$94,62,FALSE)),0,(VLOOKUP($CG27,'G3'!$P$75:$CB$94,62,FALSE)))</f>
        <v>0</v>
      </c>
      <c r="CU27" s="979">
        <f>IF(ISNA(VLOOKUP($CG27,'G3'!$P$109:$CB$128,62,FALSE)),0,(VLOOKUP($CG27,'G3'!$P$109:$CB$128,62,FALSE)))</f>
        <v>0</v>
      </c>
      <c r="CV27" s="979">
        <f>IF(ISNA(VLOOKUP($CG27,'G3'!$P$143:$CB$162,62,FALSE)),0,(VLOOKUP($CG27,'G3'!$P$143:$CB$162,62,FALSE)))</f>
        <v>0</v>
      </c>
      <c r="CW27" s="979">
        <f>IF(ISNA(VLOOKUP($CG27,'G3'!$P$177:$CB$196,62,FALSE)),0,(VLOOKUP($CG27,'G3'!$P$177:$CB$196,62,FALSE)))</f>
        <v>0</v>
      </c>
      <c r="CX27" s="982">
        <f>IF(ISNA(VLOOKUP($CG27,'G3'!$P$211:$CB$230,62,FALSE)),0,(VLOOKUP($CG27,'G3'!$P$211:$CB$230,62,FALSE)))</f>
        <v>0</v>
      </c>
      <c r="CY27" s="981">
        <f>IF(ISNA(VLOOKUP($CG27,'G4'!$P$75:$CB$94,62,FALSE)),0,(VLOOKUP($CG27,'G4'!$P$75:$CB$94,62,FALSE)))</f>
        <v>0</v>
      </c>
      <c r="CZ27" s="979">
        <f>IF(ISNA(VLOOKUP($CG27,'G4'!$P$109:$CB$128,62,FALSE)),0,(VLOOKUP($CG27,'G4'!$P$109:$CB$128,62,FALSE)))</f>
        <v>0</v>
      </c>
      <c r="DA27" s="979">
        <f>IF(ISNA(VLOOKUP($CG27,'G4'!$P$143:$CB$162,62,FALSE)),0,(VLOOKUP($CG27,'G4'!$P$143:$CB$162,62,FALSE)))</f>
        <v>0</v>
      </c>
      <c r="DB27" s="979">
        <f>IF(ISNA(VLOOKUP($CG27,'G4'!$P$177:$CB$196,62,FALSE)),0,(VLOOKUP($CG27,'G4'!$P$177:$CB$196,62,FALSE)))</f>
        <v>0</v>
      </c>
      <c r="DC27" s="982">
        <f>IF(ISNA(VLOOKUP($CG27,'G4'!$P$211:$CB$230,62,FALSE)),0,(VLOOKUP($CG27,'G4'!$P$211:$CB$230,62,FALSE)))</f>
        <v>0</v>
      </c>
      <c r="DD27" s="981">
        <f>IF(ISNA(VLOOKUP($CG27,'G5'!$P$75:$CB$94,62,FALSE)),0,(VLOOKUP($CG27,'G5'!$P$75:$CB$94,62,FALSE)))</f>
        <v>0</v>
      </c>
      <c r="DE27" s="979">
        <f>IF(ISNA(VLOOKUP($CG27,'G5'!$P$109:$CB$128,62,FALSE)),0,(VLOOKUP($CG27,'G5'!$P$109:$CB$128,62,FALSE)))</f>
        <v>0</v>
      </c>
      <c r="DF27" s="979">
        <f>IF(ISNA(VLOOKUP($CG27,'G5'!$P$143:$CB$162,62,FALSE)),0,(VLOOKUP($CG27,'G5'!$P$143:$CB$162,62,FALSE)))</f>
        <v>0</v>
      </c>
      <c r="DG27" s="979">
        <f>IF(ISNA(VLOOKUP($CG27,'G5'!$P$177:$CB$196,62,FALSE)),0,(VLOOKUP($CG27,'G5'!$P$177:$CB$196,62,FALSE)))</f>
        <v>0</v>
      </c>
      <c r="DH27" s="982">
        <f>IF(ISNA(VLOOKUP($CG27,'G5'!$P$211:$CB$230,62,FALSE)),0,(VLOOKUP($CG27,'G5'!$P$211:$CB$230,62,FALSE)))</f>
        <v>0</v>
      </c>
      <c r="DI27" s="981">
        <f>IF(ISNA(VLOOKUP($CG27,'G6'!$P$75:$CB$94,62,FALSE)),0,(VLOOKUP($CG27,'G6'!$P$75:$CB$94,62,FALSE)))</f>
        <v>0</v>
      </c>
      <c r="DJ27" s="979">
        <f>IF(ISNA(VLOOKUP($CG27,'G6'!$P$109:$CB$128,62,FALSE)),0,(VLOOKUP($CG27,'G6'!$P$109:$CB$128,62,FALSE)))</f>
        <v>0</v>
      </c>
      <c r="DK27" s="979">
        <f>IF(ISNA(VLOOKUP($CG27,'G6'!$P$143:$CB$162,62,FALSE)),0,(VLOOKUP($CG27,'G6'!$P$143:$CB$162,62,FALSE)))</f>
        <v>0</v>
      </c>
      <c r="DL27" s="979">
        <f>IF(ISNA(VLOOKUP($CG27,'G6'!$P$177:$CB$196,62,FALSE)),0,(VLOOKUP($CG27,'G6'!$P$177:$CB$196,62,FALSE)))</f>
        <v>0</v>
      </c>
      <c r="DM27" s="982">
        <f>IF(ISNA(VLOOKUP($CG27,'G6'!$P$211:$CB$230,62,FALSE)),0,(VLOOKUP($CG27,'G6'!$P$211:$CB$230,62,FALSE)))</f>
        <v>0</v>
      </c>
      <c r="DN27" s="981">
        <f>IF(ISNA(VLOOKUP($CG27,'G7'!$P$75:$CB$94,62,FALSE)),0,(VLOOKUP($CG27,'G7'!$P$75:$CB$94,62,FALSE)))</f>
        <v>0</v>
      </c>
      <c r="DO27" s="979">
        <f>IF(ISNA(VLOOKUP($CG27,'G7'!$P$109:$CB$128,62,FALSE)),0,(VLOOKUP($CG27,'G7'!$P$109:$CB$128,62,FALSE)))</f>
        <v>0</v>
      </c>
      <c r="DP27" s="979">
        <f>IF(ISNA(VLOOKUP($CG27,'G7'!$P$143:$CB$162,62,FALSE)),0,(VLOOKUP($CG27,'G7'!$P$143:$CB$162,62,FALSE)))</f>
        <v>0</v>
      </c>
      <c r="DQ27" s="979">
        <f>IF(ISNA(VLOOKUP($CG27,'G7'!$P$177:$CB$196,62,FALSE)),0,(VLOOKUP($CG27,'G7'!$P$177:$CB$196,62,FALSE)))</f>
        <v>0</v>
      </c>
      <c r="DR27" s="982">
        <f>IF(ISNA(VLOOKUP($CG27,'G7'!$P$211:$CB$230,62,FALSE)),0,(VLOOKUP($CG27,'G7'!$P$211:$CB$230,62,FALSE)))</f>
        <v>0</v>
      </c>
      <c r="DS27" s="981">
        <f>IF(ISNA(VLOOKUP($CG27,'G8'!$P$75:$CB$94,62,FALSE)),0,(VLOOKUP($CG27,'G8'!$P$75:$CB$94,62,FALSE)))</f>
        <v>0</v>
      </c>
      <c r="DT27" s="979">
        <f>IF(ISNA(VLOOKUP($CG27,'G8'!$P$109:$CB$128,62,FALSE)),0,(VLOOKUP($CG27,'G8'!$P$109:$CB$128,62,FALSE)))</f>
        <v>0</v>
      </c>
      <c r="DU27" s="979">
        <f>IF(ISNA(VLOOKUP($CG27,'G8'!$P$143:$CB$162,62,FALSE)),0,(VLOOKUP($CG27,'G8'!$P$143:$CB$162,62,FALSE)))</f>
        <v>0</v>
      </c>
      <c r="DV27" s="979">
        <f>IF(ISNA(VLOOKUP($CG27,'G8'!$P$177:$CB$196,62,FALSE)),0,(VLOOKUP($CG27,'G8'!$P$177:$CB$196,62,FALSE)))</f>
        <v>0</v>
      </c>
      <c r="DW27" s="982">
        <f>IF(ISNA(VLOOKUP($CG27,'G8'!$P$211:$CB$230,62,FALSE)),0,(VLOOKUP($CG27,'G8'!$P$211:$CB$230,62,FALSE)))</f>
        <v>0</v>
      </c>
      <c r="DX27" s="981">
        <f>IF(ISNA(VLOOKUP($CG27,'G9'!$P$75:$CB$94,62,FALSE)),0,(VLOOKUP($CG27,'G9'!$P$75:$CB$94,62,FALSE)))</f>
        <v>0</v>
      </c>
      <c r="DY27" s="979">
        <f>IF(ISNA(VLOOKUP($CG27,'G9'!$P$109:$CB$128,62,FALSE)),0,(VLOOKUP($CG27,'G9'!$P$109:$CB$128,62,FALSE)))</f>
        <v>0</v>
      </c>
      <c r="DZ27" s="979">
        <f>IF(ISNA(VLOOKUP($CG27,'G9'!$P$143:$CB$162,62,FALSE)),0,(VLOOKUP($CG27,'G9'!$P$143:$CB$162,62,FALSE)))</f>
        <v>0</v>
      </c>
      <c r="EA27" s="979">
        <f>IF(ISNA(VLOOKUP($CG27,'G9'!$P$177:$CB$196,62,FALSE)),0,(VLOOKUP($CG27,'G9'!$P$177:$CB$196,62,FALSE)))</f>
        <v>0</v>
      </c>
      <c r="EB27" s="982">
        <f>IF(ISNA(VLOOKUP($CG27,'G9'!$P$211:$CB$230,62,FALSE)),0,(VLOOKUP($CG27,'G9'!$P$211:$CB$230,62,FALSE)))</f>
        <v>0</v>
      </c>
      <c r="EC27" s="981">
        <f>IF(ISNA(VLOOKUP($CG27,'G10'!$P$75:$CB$94,62,FALSE)),0,(VLOOKUP($CG27,'G10'!$P$75:$CB$94,62,FALSE)))</f>
        <v>0</v>
      </c>
      <c r="ED27" s="979">
        <f>IF(ISNA(VLOOKUP($CG27,'G10'!$P$109:$CB$128,62,FALSE)),0,(VLOOKUP($CG27,'G10'!$P$109:$CB$128,62,FALSE)))</f>
        <v>0</v>
      </c>
      <c r="EE27" s="979">
        <f>IF(ISNA(VLOOKUP($CG27,'G10'!$P$143:$CB$162,62,FALSE)),0,(VLOOKUP($CG27,'G10'!$P$143:$CB$162,62,FALSE)))</f>
        <v>0</v>
      </c>
      <c r="EF27" s="979">
        <f>IF(ISNA(VLOOKUP($CG27,'G10'!$P$177:$CB$196,62,FALSE)),0,(VLOOKUP($CG27,'G10'!$P$177:$CB$196,62,FALSE)))</f>
        <v>0</v>
      </c>
      <c r="EG27" s="982">
        <f>IF(ISNA(VLOOKUP($CG27,'G10'!$P$211:$CB$230,62,FALSE)),0,(VLOOKUP($CG27,'G10'!$P$211:$CB$230,62,FALSE)))</f>
        <v>0</v>
      </c>
      <c r="EH27" s="981">
        <f>IF(ISNA(VLOOKUP($CG27,'G11'!$P$75:$CB$94,62,FALSE)),0,(VLOOKUP($CG27,'G11'!$P$75:$CB$94,62,FALSE)))</f>
        <v>0</v>
      </c>
      <c r="EI27" s="979">
        <f>IF(ISNA(VLOOKUP($CG27,'G11'!$P$109:$CB$128,62,FALSE)),0,(VLOOKUP($CG27,'G11'!$P$109:$CB$128,62,FALSE)))</f>
        <v>0</v>
      </c>
      <c r="EJ27" s="979">
        <f>IF(ISNA(VLOOKUP($CG27,'G11'!$P$143:$CB$162,62,FALSE)),0,(VLOOKUP($CG27,'G11'!$P$143:$CB$162,62,FALSE)))</f>
        <v>0</v>
      </c>
      <c r="EK27" s="979">
        <f>IF(ISNA(VLOOKUP($CG27,'G11'!$P$177:$CB$196,62,FALSE)),0,(VLOOKUP($CG27,'G11'!$P$177:$CB$196,62,FALSE)))</f>
        <v>0</v>
      </c>
      <c r="EL27" s="982">
        <f>IF(ISNA(VLOOKUP($CG27,'G11'!$P$211:$CB$230,62,FALSE)),0,(VLOOKUP($CG27,'G11'!$P$211:$CB$230,62,FALSE)))</f>
        <v>0</v>
      </c>
      <c r="EM27" s="981">
        <f>IF(ISNA(VLOOKUP($CG27,'G12'!$P$75:$CB$94,62,FALSE)),0,(VLOOKUP($CG27,'G12'!$P$75:$CB$94,62,FALSE)))</f>
        <v>0</v>
      </c>
      <c r="EN27" s="979">
        <f>IF(ISNA(VLOOKUP($CG27,'G12'!$P$109:$CB$128,62,FALSE)),0,(VLOOKUP($CG27,'G12'!$P$109:$CB$128,62,FALSE)))</f>
        <v>0</v>
      </c>
      <c r="EO27" s="979">
        <f>IF(ISNA(VLOOKUP($CG27,'G12'!$P$143:$CB$162,62,FALSE)),0,(VLOOKUP($CG27,'G12'!$P$143:$CB$162,62,FALSE)))</f>
        <v>0</v>
      </c>
      <c r="EP27" s="979">
        <f>IF(ISNA(VLOOKUP($CG27,'G12'!$P$177:$CB$196,62,FALSE)),0,(VLOOKUP($CG27,'G12'!$P$177:$CB$196,62,FALSE)))</f>
        <v>0</v>
      </c>
      <c r="EQ27" s="982">
        <f>IF(ISNA(VLOOKUP($CG27,'G12'!$P$211:$CB$230,62,FALSE)),0,(VLOOKUP($CG27,'G12'!$P$211:$CB$230,62,FALSE)))</f>
        <v>0</v>
      </c>
      <c r="ER27" s="981">
        <f>IF(ISNA(VLOOKUP($CG27,'G13'!$P$75:$CB$94,62,FALSE)),0,(VLOOKUP($CG27,'G13'!$P$75:$CB$94,62,FALSE)))</f>
        <v>0</v>
      </c>
      <c r="ES27" s="979">
        <f>IF(ISNA(VLOOKUP($CG27,'G13'!$P$109:$CB$128,62,FALSE)),0,(VLOOKUP($CG27,'G13'!$P$109:$CB$128,62,FALSE)))</f>
        <v>0</v>
      </c>
      <c r="ET27" s="979">
        <f>IF(ISNA(VLOOKUP($CG27,'G13'!$P$143:$CB$162,62,FALSE)),0,(VLOOKUP($CG27,'G13'!$P$143:$CB$162,62,FALSE)))</f>
        <v>0</v>
      </c>
      <c r="EU27" s="979">
        <f>IF(ISNA(VLOOKUP($CG27,'G13'!$P$177:$CB$196,62,FALSE)),0,(VLOOKUP($CG27,'G13'!$P$177:$CB$196,62,FALSE)))</f>
        <v>0</v>
      </c>
      <c r="EV27" s="982">
        <f>IF(ISNA(VLOOKUP($CG27,'G13'!$P$211:$CB$230,62,FALSE)),0,(VLOOKUP($CG27,'G13'!$P$211:$CB$230,62,FALSE)))</f>
        <v>0</v>
      </c>
      <c r="EW27" s="981">
        <f>IF(ISNA(VLOOKUP($CG27,'G14'!$P$75:$CB$94,62,FALSE)),0,(VLOOKUP($CG27,'G14'!$P$75:$CB$94,62,FALSE)))</f>
        <v>0</v>
      </c>
      <c r="EX27" s="979">
        <f>IF(ISNA(VLOOKUP($CG27,'G14'!$P$109:$CB$128,62,FALSE)),0,(VLOOKUP($CG27,'G14'!$P$109:$CB$128,62,FALSE)))</f>
        <v>0</v>
      </c>
      <c r="EY27" s="979">
        <f>IF(ISNA(VLOOKUP($CG27,'G14'!$P$143:$CB$162,62,FALSE)),0,(VLOOKUP($CG27,'G14'!$P$143:$CB$162,62,FALSE)))</f>
        <v>0</v>
      </c>
      <c r="EZ27" s="979">
        <f>IF(ISNA(VLOOKUP($CG27,'G14'!$P$177:$CB$196,62,FALSE)),0,(VLOOKUP($CG27,'G14'!$P$177:$CB$196,62,FALSE)))</f>
        <v>0</v>
      </c>
      <c r="FA27" s="982">
        <f>IF(ISNA(VLOOKUP($CG27,'G14'!$P$211:$CB$230,62,FALSE)),0,(VLOOKUP($CG27,'G14'!$P$211:$CB$230,62,FALSE)))</f>
        <v>0</v>
      </c>
      <c r="FB27" s="981">
        <f>IF(ISNA(VLOOKUP($CG27,'G15'!$P$75:$CB$94,62,FALSE)),0,(VLOOKUP($CG27,'G15'!$P$75:$CB$94,62,FALSE)))</f>
        <v>0</v>
      </c>
      <c r="FC27" s="979">
        <f>IF(ISNA(VLOOKUP($CG27,'G15'!$P$109:$CB$128,62,FALSE)),0,(VLOOKUP($CG27,'G15'!$P$109:$CB$128,62,FALSE)))</f>
        <v>0</v>
      </c>
      <c r="FD27" s="979">
        <f>IF(ISNA(VLOOKUP($CG27,'G15'!$P$143:$CB$162,62,FALSE)),0,(VLOOKUP($CG27,'G15'!$P$143:$CB$162,62,FALSE)))</f>
        <v>0</v>
      </c>
      <c r="FE27" s="979">
        <f>IF(ISNA(VLOOKUP($CG27,'G15'!$P$177:$CB$196,62,FALSE)),0,(VLOOKUP($CG27,'G15'!$P$177:$CB$196,62,FALSE)))</f>
        <v>0</v>
      </c>
      <c r="FF27" s="982">
        <f>IF(ISNA(VLOOKUP($CG27,'G15'!$P$211:$CB$230,62,FALSE)),0,(VLOOKUP($CG27,'G15'!$P$211:$CB$230,62,FALSE)))</f>
        <v>0</v>
      </c>
      <c r="FG27" s="989">
        <f t="shared" si="18"/>
        <v>0</v>
      </c>
      <c r="FH27" s="987">
        <f t="shared" si="18"/>
        <v>0</v>
      </c>
      <c r="FI27" s="987">
        <f t="shared" si="18"/>
        <v>0</v>
      </c>
      <c r="FJ27" s="987">
        <f t="shared" si="18"/>
        <v>0</v>
      </c>
      <c r="FK27" s="990">
        <f t="shared" si="18"/>
        <v>0</v>
      </c>
    </row>
    <row r="28" spans="1:169" ht="18.75" customHeight="1" thickBot="1" x14ac:dyDescent="0.25">
      <c r="A28" s="975">
        <f t="shared" si="0"/>
        <v>0</v>
      </c>
      <c r="B28" s="959" t="str">
        <f t="shared" si="1"/>
        <v>b</v>
      </c>
      <c r="C28" s="960" t="str">
        <f t="shared" si="1"/>
        <v>b</v>
      </c>
      <c r="D28" s="960" t="str">
        <f t="shared" si="1"/>
        <v>b</v>
      </c>
      <c r="E28" s="960" t="str">
        <f t="shared" si="1"/>
        <v>b</v>
      </c>
      <c r="F28" s="961" t="str">
        <f t="shared" si="1"/>
        <v>b</v>
      </c>
      <c r="G28" s="959" t="str">
        <f t="shared" si="2"/>
        <v>b</v>
      </c>
      <c r="H28" s="960" t="str">
        <f t="shared" si="2"/>
        <v>b</v>
      </c>
      <c r="I28" s="960" t="str">
        <f t="shared" si="2"/>
        <v>b</v>
      </c>
      <c r="J28" s="960" t="str">
        <f t="shared" si="2"/>
        <v>b</v>
      </c>
      <c r="K28" s="961" t="str">
        <f t="shared" si="2"/>
        <v>b</v>
      </c>
      <c r="L28" s="959" t="str">
        <f t="shared" si="3"/>
        <v>b</v>
      </c>
      <c r="M28" s="960" t="str">
        <f t="shared" si="3"/>
        <v>b</v>
      </c>
      <c r="N28" s="960" t="str">
        <f t="shared" si="3"/>
        <v>b</v>
      </c>
      <c r="O28" s="960" t="str">
        <f t="shared" si="3"/>
        <v>b</v>
      </c>
      <c r="P28" s="961" t="str">
        <f t="shared" si="3"/>
        <v>b</v>
      </c>
      <c r="Q28" s="959" t="str">
        <f t="shared" si="4"/>
        <v>b</v>
      </c>
      <c r="R28" s="960" t="str">
        <f t="shared" si="4"/>
        <v>b</v>
      </c>
      <c r="S28" s="960" t="str">
        <f t="shared" si="4"/>
        <v>b</v>
      </c>
      <c r="T28" s="960" t="str">
        <f t="shared" si="4"/>
        <v>b</v>
      </c>
      <c r="U28" s="961" t="str">
        <f t="shared" si="4"/>
        <v>b</v>
      </c>
      <c r="V28" s="959" t="str">
        <f t="shared" si="5"/>
        <v>b</v>
      </c>
      <c r="W28" s="960" t="str">
        <f t="shared" si="5"/>
        <v>b</v>
      </c>
      <c r="X28" s="960" t="str">
        <f t="shared" si="5"/>
        <v>b</v>
      </c>
      <c r="Y28" s="960" t="str">
        <f t="shared" si="5"/>
        <v>b</v>
      </c>
      <c r="Z28" s="961" t="str">
        <f t="shared" si="5"/>
        <v>b</v>
      </c>
      <c r="AA28" s="959" t="str">
        <f t="shared" si="6"/>
        <v>b</v>
      </c>
      <c r="AB28" s="960" t="str">
        <f t="shared" si="6"/>
        <v>b</v>
      </c>
      <c r="AC28" s="960" t="str">
        <f t="shared" si="6"/>
        <v>b</v>
      </c>
      <c r="AD28" s="960" t="str">
        <f t="shared" si="6"/>
        <v>b</v>
      </c>
      <c r="AE28" s="961" t="str">
        <f t="shared" si="6"/>
        <v>b</v>
      </c>
      <c r="AF28" s="959" t="str">
        <f t="shared" si="7"/>
        <v>b</v>
      </c>
      <c r="AG28" s="960" t="str">
        <f t="shared" si="7"/>
        <v>b</v>
      </c>
      <c r="AH28" s="960" t="str">
        <f t="shared" si="7"/>
        <v>b</v>
      </c>
      <c r="AI28" s="960" t="str">
        <f t="shared" si="7"/>
        <v>b</v>
      </c>
      <c r="AJ28" s="961" t="str">
        <f t="shared" si="7"/>
        <v>b</v>
      </c>
      <c r="AK28" s="959" t="str">
        <f t="shared" si="8"/>
        <v>b</v>
      </c>
      <c r="AL28" s="960" t="str">
        <f t="shared" si="8"/>
        <v>b</v>
      </c>
      <c r="AM28" s="960" t="str">
        <f t="shared" si="8"/>
        <v>b</v>
      </c>
      <c r="AN28" s="960" t="str">
        <f t="shared" si="8"/>
        <v>b</v>
      </c>
      <c r="AO28" s="961" t="str">
        <f t="shared" si="8"/>
        <v>b</v>
      </c>
      <c r="AP28" s="959" t="str">
        <f t="shared" si="9"/>
        <v>b</v>
      </c>
      <c r="AQ28" s="960" t="str">
        <f t="shared" si="9"/>
        <v>b</v>
      </c>
      <c r="AR28" s="960" t="str">
        <f t="shared" si="9"/>
        <v>b</v>
      </c>
      <c r="AS28" s="960" t="str">
        <f t="shared" si="9"/>
        <v>b</v>
      </c>
      <c r="AT28" s="961" t="str">
        <f t="shared" si="9"/>
        <v>b</v>
      </c>
      <c r="AU28" s="959" t="str">
        <f t="shared" si="10"/>
        <v>b</v>
      </c>
      <c r="AV28" s="960" t="str">
        <f t="shared" si="10"/>
        <v>b</v>
      </c>
      <c r="AW28" s="960" t="str">
        <f t="shared" si="10"/>
        <v>b</v>
      </c>
      <c r="AX28" s="960" t="str">
        <f t="shared" si="10"/>
        <v>b</v>
      </c>
      <c r="AY28" s="961" t="str">
        <f t="shared" si="10"/>
        <v>b</v>
      </c>
      <c r="AZ28" s="959" t="str">
        <f t="shared" si="11"/>
        <v>b</v>
      </c>
      <c r="BA28" s="960" t="str">
        <f t="shared" si="11"/>
        <v>b</v>
      </c>
      <c r="BB28" s="960" t="str">
        <f t="shared" si="11"/>
        <v>b</v>
      </c>
      <c r="BC28" s="960" t="str">
        <f t="shared" si="11"/>
        <v>b</v>
      </c>
      <c r="BD28" s="961" t="str">
        <f t="shared" si="11"/>
        <v>b</v>
      </c>
      <c r="BE28" s="959" t="str">
        <f t="shared" si="12"/>
        <v>b</v>
      </c>
      <c r="BF28" s="960" t="str">
        <f t="shared" si="12"/>
        <v>b</v>
      </c>
      <c r="BG28" s="960" t="str">
        <f t="shared" si="12"/>
        <v>b</v>
      </c>
      <c r="BH28" s="960" t="str">
        <f t="shared" si="12"/>
        <v>b</v>
      </c>
      <c r="BI28" s="961" t="str">
        <f t="shared" si="12"/>
        <v>b</v>
      </c>
      <c r="BJ28" s="959" t="str">
        <f t="shared" si="13"/>
        <v>b</v>
      </c>
      <c r="BK28" s="960" t="str">
        <f t="shared" si="13"/>
        <v>b</v>
      </c>
      <c r="BL28" s="960" t="str">
        <f t="shared" si="13"/>
        <v>b</v>
      </c>
      <c r="BM28" s="960" t="str">
        <f t="shared" si="13"/>
        <v>b</v>
      </c>
      <c r="BN28" s="961" t="str">
        <f t="shared" si="13"/>
        <v>b</v>
      </c>
      <c r="BO28" s="959" t="str">
        <f t="shared" si="14"/>
        <v>b</v>
      </c>
      <c r="BP28" s="960" t="str">
        <f t="shared" si="14"/>
        <v>b</v>
      </c>
      <c r="BQ28" s="960" t="str">
        <f t="shared" si="14"/>
        <v>b</v>
      </c>
      <c r="BR28" s="960" t="str">
        <f t="shared" si="14"/>
        <v>b</v>
      </c>
      <c r="BS28" s="961" t="str">
        <f t="shared" si="14"/>
        <v>b</v>
      </c>
      <c r="BT28" s="959" t="str">
        <f t="shared" si="15"/>
        <v>b</v>
      </c>
      <c r="BU28" s="960" t="str">
        <f t="shared" si="15"/>
        <v>b</v>
      </c>
      <c r="BV28" s="960" t="str">
        <f t="shared" si="15"/>
        <v>b</v>
      </c>
      <c r="BW28" s="960" t="str">
        <f t="shared" si="15"/>
        <v>b</v>
      </c>
      <c r="BX28" s="961" t="str">
        <f t="shared" si="15"/>
        <v>b</v>
      </c>
      <c r="BY28" s="976">
        <f t="shared" si="16"/>
        <v>0</v>
      </c>
      <c r="BZ28" s="976">
        <f t="shared" si="16"/>
        <v>0</v>
      </c>
      <c r="CA28" s="976">
        <f t="shared" si="16"/>
        <v>0</v>
      </c>
      <c r="CB28" s="976">
        <f t="shared" si="16"/>
        <v>0</v>
      </c>
      <c r="CC28" s="976">
        <f t="shared" si="16"/>
        <v>0</v>
      </c>
      <c r="CD28" s="954">
        <f t="shared" si="17"/>
        <v>0</v>
      </c>
      <c r="CF28" s="985">
        <v>13</v>
      </c>
      <c r="CG28" s="986">
        <f>Personnel!D33</f>
        <v>0</v>
      </c>
      <c r="CH28" s="987">
        <f>Personnel!E33</f>
        <v>0</v>
      </c>
      <c r="CI28" s="988">
        <f>Personnel!F33</f>
        <v>0</v>
      </c>
      <c r="CJ28" s="981">
        <f>IF(ISNA(VLOOKUP($CG28,'G1'!$P$75:$CB$94,62,FALSE)),0,(VLOOKUP($CG28,'G1'!$P$75:$CB$94,62,FALSE)))</f>
        <v>0</v>
      </c>
      <c r="CK28" s="979">
        <f>IF(ISNA(VLOOKUP($CG28,'G1'!$P$109:$CB$128,62,FALSE)),0,(VLOOKUP($CG28,'G1'!$P$109:$CB$128,62,FALSE)))</f>
        <v>0</v>
      </c>
      <c r="CL28" s="979">
        <f>IF(ISNA(VLOOKUP($CG28,'G1'!$P$143:$CB$162,62,FALSE)),0,(VLOOKUP($CG28,'G1'!$P$143:$CB$162,62,FALSE)))</f>
        <v>0</v>
      </c>
      <c r="CM28" s="979">
        <f>IF(ISNA(VLOOKUP($CG28,'G1'!$P$177:$CB$196,62,FALSE)),0,(VLOOKUP($CG28,'G1'!$P$177:$CB$196,62,FALSE)))</f>
        <v>0</v>
      </c>
      <c r="CN28" s="982">
        <f>IF(ISNA(VLOOKUP($CG28,'G1'!$P$211:$CB$230,62,FALSE)),0,(VLOOKUP($CG28,'G1'!$P$211:$CB$230,62,FALSE)))</f>
        <v>0</v>
      </c>
      <c r="CO28" s="981">
        <f>IF(ISNA(VLOOKUP($CG28,'G2'!$P$75:$CB$94,62,FALSE)),0,(VLOOKUP($CG28,'G2'!$P$75:$CB$94,62,FALSE)))</f>
        <v>0</v>
      </c>
      <c r="CP28" s="979">
        <f>IF(ISNA(VLOOKUP($CG28,'G2'!$P$109:$CB$128,62,FALSE)),0,(VLOOKUP($CG28,'G2'!$P$109:$CB$128,62,FALSE)))</f>
        <v>0</v>
      </c>
      <c r="CQ28" s="979">
        <f>IF(ISNA(VLOOKUP($CG28,'G2'!$P$143:$CB$162,62,FALSE)),0,(VLOOKUP($CG28,'G2'!$P$143:$CB$162,62,FALSE)))</f>
        <v>0</v>
      </c>
      <c r="CR28" s="979">
        <f>IF(ISNA(VLOOKUP($CG28,'G2'!$P$177:$CB$196,62,FALSE)),0,(VLOOKUP($CG28,'G2'!$P$177:$CB$196,62,FALSE)))</f>
        <v>0</v>
      </c>
      <c r="CS28" s="982">
        <f>IF(ISNA(VLOOKUP($CG28,'G2'!$P$211:$CB$230,62,FALSE)),0,(VLOOKUP($CG28,'G2'!$P$211:$CB$230,62,FALSE)))</f>
        <v>0</v>
      </c>
      <c r="CT28" s="981">
        <f>IF(ISNA(VLOOKUP($CG28,'G3'!$P$75:$CB$94,62,FALSE)),0,(VLOOKUP($CG28,'G3'!$P$75:$CB$94,62,FALSE)))</f>
        <v>0</v>
      </c>
      <c r="CU28" s="979">
        <f>IF(ISNA(VLOOKUP($CG28,'G3'!$P$109:$CB$128,62,FALSE)),0,(VLOOKUP($CG28,'G3'!$P$109:$CB$128,62,FALSE)))</f>
        <v>0</v>
      </c>
      <c r="CV28" s="979">
        <f>IF(ISNA(VLOOKUP($CG28,'G3'!$P$143:$CB$162,62,FALSE)),0,(VLOOKUP($CG28,'G3'!$P$143:$CB$162,62,FALSE)))</f>
        <v>0</v>
      </c>
      <c r="CW28" s="979">
        <f>IF(ISNA(VLOOKUP($CG28,'G3'!$P$177:$CB$196,62,FALSE)),0,(VLOOKUP($CG28,'G3'!$P$177:$CB$196,62,FALSE)))</f>
        <v>0</v>
      </c>
      <c r="CX28" s="982">
        <f>IF(ISNA(VLOOKUP($CG28,'G3'!$P$211:$CB$230,62,FALSE)),0,(VLOOKUP($CG28,'G3'!$P$211:$CB$230,62,FALSE)))</f>
        <v>0</v>
      </c>
      <c r="CY28" s="981">
        <f>IF(ISNA(VLOOKUP($CG28,'G4'!$P$75:$CB$94,62,FALSE)),0,(VLOOKUP($CG28,'G4'!$P$75:$CB$94,62,FALSE)))</f>
        <v>0</v>
      </c>
      <c r="CZ28" s="979">
        <f>IF(ISNA(VLOOKUP($CG28,'G4'!$P$109:$CB$128,62,FALSE)),0,(VLOOKUP($CG28,'G4'!$P$109:$CB$128,62,FALSE)))</f>
        <v>0</v>
      </c>
      <c r="DA28" s="979">
        <f>IF(ISNA(VLOOKUP($CG28,'G4'!$P$143:$CB$162,62,FALSE)),0,(VLOOKUP($CG28,'G4'!$P$143:$CB$162,62,FALSE)))</f>
        <v>0</v>
      </c>
      <c r="DB28" s="979">
        <f>IF(ISNA(VLOOKUP($CG28,'G4'!$P$177:$CB$196,62,FALSE)),0,(VLOOKUP($CG28,'G4'!$P$177:$CB$196,62,FALSE)))</f>
        <v>0</v>
      </c>
      <c r="DC28" s="982">
        <f>IF(ISNA(VLOOKUP($CG28,'G4'!$P$211:$CB$230,62,FALSE)),0,(VLOOKUP($CG28,'G4'!$P$211:$CB$230,62,FALSE)))</f>
        <v>0</v>
      </c>
      <c r="DD28" s="981">
        <f>IF(ISNA(VLOOKUP($CG28,'G5'!$P$75:$CB$94,62,FALSE)),0,(VLOOKUP($CG28,'G5'!$P$75:$CB$94,62,FALSE)))</f>
        <v>0</v>
      </c>
      <c r="DE28" s="979">
        <f>IF(ISNA(VLOOKUP($CG28,'G5'!$P$109:$CB$128,62,FALSE)),0,(VLOOKUP($CG28,'G5'!$P$109:$CB$128,62,FALSE)))</f>
        <v>0</v>
      </c>
      <c r="DF28" s="979">
        <f>IF(ISNA(VLOOKUP($CG28,'G5'!$P$143:$CB$162,62,FALSE)),0,(VLOOKUP($CG28,'G5'!$P$143:$CB$162,62,FALSE)))</f>
        <v>0</v>
      </c>
      <c r="DG28" s="979">
        <f>IF(ISNA(VLOOKUP($CG28,'G5'!$P$177:$CB$196,62,FALSE)),0,(VLOOKUP($CG28,'G5'!$P$177:$CB$196,62,FALSE)))</f>
        <v>0</v>
      </c>
      <c r="DH28" s="982">
        <f>IF(ISNA(VLOOKUP($CG28,'G5'!$P$211:$CB$230,62,FALSE)),0,(VLOOKUP($CG28,'G5'!$P$211:$CB$230,62,FALSE)))</f>
        <v>0</v>
      </c>
      <c r="DI28" s="981">
        <f>IF(ISNA(VLOOKUP($CG28,'G6'!$P$75:$CB$94,62,FALSE)),0,(VLOOKUP($CG28,'G6'!$P$75:$CB$94,62,FALSE)))</f>
        <v>0</v>
      </c>
      <c r="DJ28" s="979">
        <f>IF(ISNA(VLOOKUP($CG28,'G6'!$P$109:$CB$128,62,FALSE)),0,(VLOOKUP($CG28,'G6'!$P$109:$CB$128,62,FALSE)))</f>
        <v>0</v>
      </c>
      <c r="DK28" s="979">
        <f>IF(ISNA(VLOOKUP($CG28,'G6'!$P$143:$CB$162,62,FALSE)),0,(VLOOKUP($CG28,'G6'!$P$143:$CB$162,62,FALSE)))</f>
        <v>0</v>
      </c>
      <c r="DL28" s="979">
        <f>IF(ISNA(VLOOKUP($CG28,'G6'!$P$177:$CB$196,62,FALSE)),0,(VLOOKUP($CG28,'G6'!$P$177:$CB$196,62,FALSE)))</f>
        <v>0</v>
      </c>
      <c r="DM28" s="982">
        <f>IF(ISNA(VLOOKUP($CG28,'G6'!$P$211:$CB$230,62,FALSE)),0,(VLOOKUP($CG28,'G6'!$P$211:$CB$230,62,FALSE)))</f>
        <v>0</v>
      </c>
      <c r="DN28" s="981">
        <f>IF(ISNA(VLOOKUP($CG28,'G7'!$P$75:$CB$94,62,FALSE)),0,(VLOOKUP($CG28,'G7'!$P$75:$CB$94,62,FALSE)))</f>
        <v>0</v>
      </c>
      <c r="DO28" s="979">
        <f>IF(ISNA(VLOOKUP($CG28,'G7'!$P$109:$CB$128,62,FALSE)),0,(VLOOKUP($CG28,'G7'!$P$109:$CB$128,62,FALSE)))</f>
        <v>0</v>
      </c>
      <c r="DP28" s="979">
        <f>IF(ISNA(VLOOKUP($CG28,'G7'!$P$143:$CB$162,62,FALSE)),0,(VLOOKUP($CG28,'G7'!$P$143:$CB$162,62,FALSE)))</f>
        <v>0</v>
      </c>
      <c r="DQ28" s="979">
        <f>IF(ISNA(VLOOKUP($CG28,'G7'!$P$177:$CB$196,62,FALSE)),0,(VLOOKUP($CG28,'G7'!$P$177:$CB$196,62,FALSE)))</f>
        <v>0</v>
      </c>
      <c r="DR28" s="982">
        <f>IF(ISNA(VLOOKUP($CG28,'G7'!$P$211:$CB$230,62,FALSE)),0,(VLOOKUP($CG28,'G7'!$P$211:$CB$230,62,FALSE)))</f>
        <v>0</v>
      </c>
      <c r="DS28" s="981">
        <f>IF(ISNA(VLOOKUP($CG28,'G8'!$P$75:$CB$94,62,FALSE)),0,(VLOOKUP($CG28,'G8'!$P$75:$CB$94,62,FALSE)))</f>
        <v>0</v>
      </c>
      <c r="DT28" s="979">
        <f>IF(ISNA(VLOOKUP($CG28,'G8'!$P$109:$CB$128,62,FALSE)),0,(VLOOKUP($CG28,'G8'!$P$109:$CB$128,62,FALSE)))</f>
        <v>0</v>
      </c>
      <c r="DU28" s="979">
        <f>IF(ISNA(VLOOKUP($CG28,'G8'!$P$143:$CB$162,62,FALSE)),0,(VLOOKUP($CG28,'G8'!$P$143:$CB$162,62,FALSE)))</f>
        <v>0</v>
      </c>
      <c r="DV28" s="979">
        <f>IF(ISNA(VLOOKUP($CG28,'G8'!$P$177:$CB$196,62,FALSE)),0,(VLOOKUP($CG28,'G8'!$P$177:$CB$196,62,FALSE)))</f>
        <v>0</v>
      </c>
      <c r="DW28" s="982">
        <f>IF(ISNA(VLOOKUP($CG28,'G8'!$P$211:$CB$230,62,FALSE)),0,(VLOOKUP($CG28,'G8'!$P$211:$CB$230,62,FALSE)))</f>
        <v>0</v>
      </c>
      <c r="DX28" s="981">
        <f>IF(ISNA(VLOOKUP($CG28,'G9'!$P$75:$CB$94,62,FALSE)),0,(VLOOKUP($CG28,'G9'!$P$75:$CB$94,62,FALSE)))</f>
        <v>0</v>
      </c>
      <c r="DY28" s="979">
        <f>IF(ISNA(VLOOKUP($CG28,'G9'!$P$109:$CB$128,62,FALSE)),0,(VLOOKUP($CG28,'G9'!$P$109:$CB$128,62,FALSE)))</f>
        <v>0</v>
      </c>
      <c r="DZ28" s="979">
        <f>IF(ISNA(VLOOKUP($CG28,'G9'!$P$143:$CB$162,62,FALSE)),0,(VLOOKUP($CG28,'G9'!$P$143:$CB$162,62,FALSE)))</f>
        <v>0</v>
      </c>
      <c r="EA28" s="979">
        <f>IF(ISNA(VLOOKUP($CG28,'G9'!$P$177:$CB$196,62,FALSE)),0,(VLOOKUP($CG28,'G9'!$P$177:$CB$196,62,FALSE)))</f>
        <v>0</v>
      </c>
      <c r="EB28" s="982">
        <f>IF(ISNA(VLOOKUP($CG28,'G9'!$P$211:$CB$230,62,FALSE)),0,(VLOOKUP($CG28,'G9'!$P$211:$CB$230,62,FALSE)))</f>
        <v>0</v>
      </c>
      <c r="EC28" s="981">
        <f>IF(ISNA(VLOOKUP($CG28,'G10'!$P$75:$CB$94,62,FALSE)),0,(VLOOKUP($CG28,'G10'!$P$75:$CB$94,62,FALSE)))</f>
        <v>0</v>
      </c>
      <c r="ED28" s="979">
        <f>IF(ISNA(VLOOKUP($CG28,'G10'!$P$109:$CB$128,62,FALSE)),0,(VLOOKUP($CG28,'G10'!$P$109:$CB$128,62,FALSE)))</f>
        <v>0</v>
      </c>
      <c r="EE28" s="979">
        <f>IF(ISNA(VLOOKUP($CG28,'G10'!$P$143:$CB$162,62,FALSE)),0,(VLOOKUP($CG28,'G10'!$P$143:$CB$162,62,FALSE)))</f>
        <v>0</v>
      </c>
      <c r="EF28" s="979">
        <f>IF(ISNA(VLOOKUP($CG28,'G10'!$P$177:$CB$196,62,FALSE)),0,(VLOOKUP($CG28,'G10'!$P$177:$CB$196,62,FALSE)))</f>
        <v>0</v>
      </c>
      <c r="EG28" s="982">
        <f>IF(ISNA(VLOOKUP($CG28,'G10'!$P$211:$CB$230,62,FALSE)),0,(VLOOKUP($CG28,'G10'!$P$211:$CB$230,62,FALSE)))</f>
        <v>0</v>
      </c>
      <c r="EH28" s="981">
        <f>IF(ISNA(VLOOKUP($CG28,'G11'!$P$75:$CB$94,62,FALSE)),0,(VLOOKUP($CG28,'G11'!$P$75:$CB$94,62,FALSE)))</f>
        <v>0</v>
      </c>
      <c r="EI28" s="979">
        <f>IF(ISNA(VLOOKUP($CG28,'G11'!$P$109:$CB$128,62,FALSE)),0,(VLOOKUP($CG28,'G11'!$P$109:$CB$128,62,FALSE)))</f>
        <v>0</v>
      </c>
      <c r="EJ28" s="979">
        <f>IF(ISNA(VLOOKUP($CG28,'G11'!$P$143:$CB$162,62,FALSE)),0,(VLOOKUP($CG28,'G11'!$P$143:$CB$162,62,FALSE)))</f>
        <v>0</v>
      </c>
      <c r="EK28" s="979">
        <f>IF(ISNA(VLOOKUP($CG28,'G11'!$P$177:$CB$196,62,FALSE)),0,(VLOOKUP($CG28,'G11'!$P$177:$CB$196,62,FALSE)))</f>
        <v>0</v>
      </c>
      <c r="EL28" s="982">
        <f>IF(ISNA(VLOOKUP($CG28,'G11'!$P$211:$CB$230,62,FALSE)),0,(VLOOKUP($CG28,'G11'!$P$211:$CB$230,62,FALSE)))</f>
        <v>0</v>
      </c>
      <c r="EM28" s="981">
        <f>IF(ISNA(VLOOKUP($CG28,'G12'!$P$75:$CB$94,62,FALSE)),0,(VLOOKUP($CG28,'G12'!$P$75:$CB$94,62,FALSE)))</f>
        <v>0</v>
      </c>
      <c r="EN28" s="979">
        <f>IF(ISNA(VLOOKUP($CG28,'G12'!$P$109:$CB$128,62,FALSE)),0,(VLOOKUP($CG28,'G12'!$P$109:$CB$128,62,FALSE)))</f>
        <v>0</v>
      </c>
      <c r="EO28" s="979">
        <f>IF(ISNA(VLOOKUP($CG28,'G12'!$P$143:$CB$162,62,FALSE)),0,(VLOOKUP($CG28,'G12'!$P$143:$CB$162,62,FALSE)))</f>
        <v>0</v>
      </c>
      <c r="EP28" s="979">
        <f>IF(ISNA(VLOOKUP($CG28,'G12'!$P$177:$CB$196,62,FALSE)),0,(VLOOKUP($CG28,'G12'!$P$177:$CB$196,62,FALSE)))</f>
        <v>0</v>
      </c>
      <c r="EQ28" s="982">
        <f>IF(ISNA(VLOOKUP($CG28,'G12'!$P$211:$CB$230,62,FALSE)),0,(VLOOKUP($CG28,'G12'!$P$211:$CB$230,62,FALSE)))</f>
        <v>0</v>
      </c>
      <c r="ER28" s="981">
        <f>IF(ISNA(VLOOKUP($CG28,'G13'!$P$75:$CB$94,62,FALSE)),0,(VLOOKUP($CG28,'G13'!$P$75:$CB$94,62,FALSE)))</f>
        <v>0</v>
      </c>
      <c r="ES28" s="979">
        <f>IF(ISNA(VLOOKUP($CG28,'G13'!$P$109:$CB$128,62,FALSE)),0,(VLOOKUP($CG28,'G13'!$P$109:$CB$128,62,FALSE)))</f>
        <v>0</v>
      </c>
      <c r="ET28" s="979">
        <f>IF(ISNA(VLOOKUP($CG28,'G13'!$P$143:$CB$162,62,FALSE)),0,(VLOOKUP($CG28,'G13'!$P$143:$CB$162,62,FALSE)))</f>
        <v>0</v>
      </c>
      <c r="EU28" s="979">
        <f>IF(ISNA(VLOOKUP($CG28,'G13'!$P$177:$CB$196,62,FALSE)),0,(VLOOKUP($CG28,'G13'!$P$177:$CB$196,62,FALSE)))</f>
        <v>0</v>
      </c>
      <c r="EV28" s="982">
        <f>IF(ISNA(VLOOKUP($CG28,'G13'!$P$211:$CB$230,62,FALSE)),0,(VLOOKUP($CG28,'G13'!$P$211:$CB$230,62,FALSE)))</f>
        <v>0</v>
      </c>
      <c r="EW28" s="981">
        <f>IF(ISNA(VLOOKUP($CG28,'G14'!$P$75:$CB$94,62,FALSE)),0,(VLOOKUP($CG28,'G14'!$P$75:$CB$94,62,FALSE)))</f>
        <v>0</v>
      </c>
      <c r="EX28" s="979">
        <f>IF(ISNA(VLOOKUP($CG28,'G14'!$P$109:$CB$128,62,FALSE)),0,(VLOOKUP($CG28,'G14'!$P$109:$CB$128,62,FALSE)))</f>
        <v>0</v>
      </c>
      <c r="EY28" s="979">
        <f>IF(ISNA(VLOOKUP($CG28,'G14'!$P$143:$CB$162,62,FALSE)),0,(VLOOKUP($CG28,'G14'!$P$143:$CB$162,62,FALSE)))</f>
        <v>0</v>
      </c>
      <c r="EZ28" s="979">
        <f>IF(ISNA(VLOOKUP($CG28,'G14'!$P$177:$CB$196,62,FALSE)),0,(VLOOKUP($CG28,'G14'!$P$177:$CB$196,62,FALSE)))</f>
        <v>0</v>
      </c>
      <c r="FA28" s="982">
        <f>IF(ISNA(VLOOKUP($CG28,'G14'!$P$211:$CB$230,62,FALSE)),0,(VLOOKUP($CG28,'G14'!$P$211:$CB$230,62,FALSE)))</f>
        <v>0</v>
      </c>
      <c r="FB28" s="981">
        <f>IF(ISNA(VLOOKUP($CG28,'G15'!$P$75:$CB$94,62,FALSE)),0,(VLOOKUP($CG28,'G15'!$P$75:$CB$94,62,FALSE)))</f>
        <v>0</v>
      </c>
      <c r="FC28" s="979">
        <f>IF(ISNA(VLOOKUP($CG28,'G15'!$P$109:$CB$128,62,FALSE)),0,(VLOOKUP($CG28,'G15'!$P$109:$CB$128,62,FALSE)))</f>
        <v>0</v>
      </c>
      <c r="FD28" s="979">
        <f>IF(ISNA(VLOOKUP($CG28,'G15'!$P$143:$CB$162,62,FALSE)),0,(VLOOKUP($CG28,'G15'!$P$143:$CB$162,62,FALSE)))</f>
        <v>0</v>
      </c>
      <c r="FE28" s="979">
        <f>IF(ISNA(VLOOKUP($CG28,'G15'!$P$177:$CB$196,62,FALSE)),0,(VLOOKUP($CG28,'G15'!$P$177:$CB$196,62,FALSE)))</f>
        <v>0</v>
      </c>
      <c r="FF28" s="982">
        <f>IF(ISNA(VLOOKUP($CG28,'G15'!$P$211:$CB$230,62,FALSE)),0,(VLOOKUP($CG28,'G15'!$P$211:$CB$230,62,FALSE)))</f>
        <v>0</v>
      </c>
      <c r="FG28" s="989">
        <f t="shared" si="18"/>
        <v>0</v>
      </c>
      <c r="FH28" s="987">
        <f t="shared" si="18"/>
        <v>0</v>
      </c>
      <c r="FI28" s="987">
        <f t="shared" si="18"/>
        <v>0</v>
      </c>
      <c r="FJ28" s="987">
        <f t="shared" si="18"/>
        <v>0</v>
      </c>
      <c r="FK28" s="990">
        <f t="shared" si="18"/>
        <v>0</v>
      </c>
    </row>
    <row r="29" spans="1:169" ht="18.75" customHeight="1" thickBot="1" x14ac:dyDescent="0.25">
      <c r="A29" s="975">
        <f t="shared" si="0"/>
        <v>0</v>
      </c>
      <c r="B29" s="959" t="str">
        <f t="shared" si="1"/>
        <v>b</v>
      </c>
      <c r="C29" s="960" t="str">
        <f t="shared" si="1"/>
        <v>b</v>
      </c>
      <c r="D29" s="960" t="str">
        <f t="shared" si="1"/>
        <v>b</v>
      </c>
      <c r="E29" s="960" t="str">
        <f t="shared" si="1"/>
        <v>b</v>
      </c>
      <c r="F29" s="961" t="str">
        <f t="shared" si="1"/>
        <v>b</v>
      </c>
      <c r="G29" s="959" t="str">
        <f t="shared" si="2"/>
        <v>b</v>
      </c>
      <c r="H29" s="960" t="str">
        <f t="shared" si="2"/>
        <v>b</v>
      </c>
      <c r="I29" s="960" t="str">
        <f t="shared" si="2"/>
        <v>b</v>
      </c>
      <c r="J29" s="960" t="str">
        <f t="shared" si="2"/>
        <v>b</v>
      </c>
      <c r="K29" s="961" t="str">
        <f t="shared" si="2"/>
        <v>b</v>
      </c>
      <c r="L29" s="959" t="str">
        <f t="shared" si="3"/>
        <v>b</v>
      </c>
      <c r="M29" s="960" t="str">
        <f t="shared" si="3"/>
        <v>b</v>
      </c>
      <c r="N29" s="960" t="str">
        <f t="shared" si="3"/>
        <v>b</v>
      </c>
      <c r="O29" s="960" t="str">
        <f t="shared" si="3"/>
        <v>b</v>
      </c>
      <c r="P29" s="961" t="str">
        <f t="shared" si="3"/>
        <v>b</v>
      </c>
      <c r="Q29" s="959" t="str">
        <f t="shared" si="4"/>
        <v>b</v>
      </c>
      <c r="R29" s="960" t="str">
        <f t="shared" si="4"/>
        <v>b</v>
      </c>
      <c r="S29" s="960" t="str">
        <f t="shared" si="4"/>
        <v>b</v>
      </c>
      <c r="T29" s="960" t="str">
        <f t="shared" si="4"/>
        <v>b</v>
      </c>
      <c r="U29" s="961" t="str">
        <f t="shared" si="4"/>
        <v>b</v>
      </c>
      <c r="V29" s="959" t="str">
        <f t="shared" si="5"/>
        <v>b</v>
      </c>
      <c r="W29" s="960" t="str">
        <f t="shared" si="5"/>
        <v>b</v>
      </c>
      <c r="X29" s="960" t="str">
        <f t="shared" si="5"/>
        <v>b</v>
      </c>
      <c r="Y29" s="960" t="str">
        <f t="shared" si="5"/>
        <v>b</v>
      </c>
      <c r="Z29" s="961" t="str">
        <f t="shared" si="5"/>
        <v>b</v>
      </c>
      <c r="AA29" s="959" t="str">
        <f t="shared" si="6"/>
        <v>b</v>
      </c>
      <c r="AB29" s="960" t="str">
        <f t="shared" si="6"/>
        <v>b</v>
      </c>
      <c r="AC29" s="960" t="str">
        <f t="shared" si="6"/>
        <v>b</v>
      </c>
      <c r="AD29" s="960" t="str">
        <f t="shared" si="6"/>
        <v>b</v>
      </c>
      <c r="AE29" s="961" t="str">
        <f t="shared" si="6"/>
        <v>b</v>
      </c>
      <c r="AF29" s="959" t="str">
        <f t="shared" si="7"/>
        <v>b</v>
      </c>
      <c r="AG29" s="960" t="str">
        <f t="shared" si="7"/>
        <v>b</v>
      </c>
      <c r="AH29" s="960" t="str">
        <f t="shared" si="7"/>
        <v>b</v>
      </c>
      <c r="AI29" s="960" t="str">
        <f t="shared" si="7"/>
        <v>b</v>
      </c>
      <c r="AJ29" s="961" t="str">
        <f t="shared" si="7"/>
        <v>b</v>
      </c>
      <c r="AK29" s="959" t="str">
        <f t="shared" si="8"/>
        <v>b</v>
      </c>
      <c r="AL29" s="960" t="str">
        <f t="shared" si="8"/>
        <v>b</v>
      </c>
      <c r="AM29" s="960" t="str">
        <f t="shared" si="8"/>
        <v>b</v>
      </c>
      <c r="AN29" s="960" t="str">
        <f t="shared" si="8"/>
        <v>b</v>
      </c>
      <c r="AO29" s="961" t="str">
        <f t="shared" si="8"/>
        <v>b</v>
      </c>
      <c r="AP29" s="959" t="str">
        <f t="shared" si="9"/>
        <v>b</v>
      </c>
      <c r="AQ29" s="960" t="str">
        <f t="shared" si="9"/>
        <v>b</v>
      </c>
      <c r="AR29" s="960" t="str">
        <f t="shared" si="9"/>
        <v>b</v>
      </c>
      <c r="AS29" s="960" t="str">
        <f t="shared" si="9"/>
        <v>b</v>
      </c>
      <c r="AT29" s="961" t="str">
        <f t="shared" si="9"/>
        <v>b</v>
      </c>
      <c r="AU29" s="959" t="str">
        <f t="shared" si="10"/>
        <v>b</v>
      </c>
      <c r="AV29" s="960" t="str">
        <f t="shared" si="10"/>
        <v>b</v>
      </c>
      <c r="AW29" s="960" t="str">
        <f t="shared" si="10"/>
        <v>b</v>
      </c>
      <c r="AX29" s="960" t="str">
        <f t="shared" si="10"/>
        <v>b</v>
      </c>
      <c r="AY29" s="961" t="str">
        <f t="shared" si="10"/>
        <v>b</v>
      </c>
      <c r="AZ29" s="959" t="str">
        <f t="shared" si="11"/>
        <v>b</v>
      </c>
      <c r="BA29" s="960" t="str">
        <f t="shared" si="11"/>
        <v>b</v>
      </c>
      <c r="BB29" s="960" t="str">
        <f t="shared" si="11"/>
        <v>b</v>
      </c>
      <c r="BC29" s="960" t="str">
        <f t="shared" si="11"/>
        <v>b</v>
      </c>
      <c r="BD29" s="961" t="str">
        <f t="shared" si="11"/>
        <v>b</v>
      </c>
      <c r="BE29" s="959" t="str">
        <f t="shared" si="12"/>
        <v>b</v>
      </c>
      <c r="BF29" s="960" t="str">
        <f t="shared" si="12"/>
        <v>b</v>
      </c>
      <c r="BG29" s="960" t="str">
        <f t="shared" si="12"/>
        <v>b</v>
      </c>
      <c r="BH29" s="960" t="str">
        <f t="shared" si="12"/>
        <v>b</v>
      </c>
      <c r="BI29" s="961" t="str">
        <f t="shared" si="12"/>
        <v>b</v>
      </c>
      <c r="BJ29" s="959" t="str">
        <f t="shared" si="13"/>
        <v>b</v>
      </c>
      <c r="BK29" s="960" t="str">
        <f t="shared" si="13"/>
        <v>b</v>
      </c>
      <c r="BL29" s="960" t="str">
        <f t="shared" si="13"/>
        <v>b</v>
      </c>
      <c r="BM29" s="960" t="str">
        <f t="shared" si="13"/>
        <v>b</v>
      </c>
      <c r="BN29" s="961" t="str">
        <f t="shared" si="13"/>
        <v>b</v>
      </c>
      <c r="BO29" s="959" t="str">
        <f t="shared" si="14"/>
        <v>b</v>
      </c>
      <c r="BP29" s="960" t="str">
        <f t="shared" si="14"/>
        <v>b</v>
      </c>
      <c r="BQ29" s="960" t="str">
        <f t="shared" si="14"/>
        <v>b</v>
      </c>
      <c r="BR29" s="960" t="str">
        <f t="shared" si="14"/>
        <v>b</v>
      </c>
      <c r="BS29" s="961" t="str">
        <f t="shared" si="14"/>
        <v>b</v>
      </c>
      <c r="BT29" s="959" t="str">
        <f t="shared" si="15"/>
        <v>b</v>
      </c>
      <c r="BU29" s="960" t="str">
        <f t="shared" si="15"/>
        <v>b</v>
      </c>
      <c r="BV29" s="960" t="str">
        <f t="shared" si="15"/>
        <v>b</v>
      </c>
      <c r="BW29" s="960" t="str">
        <f t="shared" si="15"/>
        <v>b</v>
      </c>
      <c r="BX29" s="961" t="str">
        <f t="shared" si="15"/>
        <v>b</v>
      </c>
      <c r="BY29" s="976">
        <f t="shared" si="16"/>
        <v>0</v>
      </c>
      <c r="BZ29" s="976">
        <f t="shared" si="16"/>
        <v>0</v>
      </c>
      <c r="CA29" s="976">
        <f t="shared" si="16"/>
        <v>0</v>
      </c>
      <c r="CB29" s="976">
        <f t="shared" si="16"/>
        <v>0</v>
      </c>
      <c r="CC29" s="976">
        <f t="shared" si="16"/>
        <v>0</v>
      </c>
      <c r="CD29" s="954">
        <f t="shared" si="17"/>
        <v>0</v>
      </c>
      <c r="CF29" s="985">
        <v>14</v>
      </c>
      <c r="CG29" s="986">
        <f>Personnel!D34</f>
        <v>0</v>
      </c>
      <c r="CH29" s="987">
        <f>Personnel!E34</f>
        <v>0</v>
      </c>
      <c r="CI29" s="988">
        <f>Personnel!F34</f>
        <v>0</v>
      </c>
      <c r="CJ29" s="981">
        <f>IF(ISNA(VLOOKUP($CG29,'G1'!$P$75:$CB$94,62,FALSE)),0,(VLOOKUP($CG29,'G1'!$P$75:$CB$94,62,FALSE)))</f>
        <v>0</v>
      </c>
      <c r="CK29" s="979">
        <f>IF(ISNA(VLOOKUP($CG29,'G1'!$P$109:$CB$128,62,FALSE)),0,(VLOOKUP($CG29,'G1'!$P$109:$CB$128,62,FALSE)))</f>
        <v>0</v>
      </c>
      <c r="CL29" s="979">
        <f>IF(ISNA(VLOOKUP($CG29,'G1'!$P$143:$CB$162,62,FALSE)),0,(VLOOKUP($CG29,'G1'!$P$143:$CB$162,62,FALSE)))</f>
        <v>0</v>
      </c>
      <c r="CM29" s="979">
        <f>IF(ISNA(VLOOKUP($CG29,'G1'!$P$177:$CB$196,62,FALSE)),0,(VLOOKUP($CG29,'G1'!$P$177:$CB$196,62,FALSE)))</f>
        <v>0</v>
      </c>
      <c r="CN29" s="982">
        <f>IF(ISNA(VLOOKUP($CG29,'G1'!$P$211:$CB$230,62,FALSE)),0,(VLOOKUP($CG29,'G1'!$P$211:$CB$230,62,FALSE)))</f>
        <v>0</v>
      </c>
      <c r="CO29" s="981">
        <f>IF(ISNA(VLOOKUP($CG29,'G2'!$P$75:$CB$94,62,FALSE)),0,(VLOOKUP($CG29,'G2'!$P$75:$CB$94,62,FALSE)))</f>
        <v>0</v>
      </c>
      <c r="CP29" s="979">
        <f>IF(ISNA(VLOOKUP($CG29,'G2'!$P$109:$CB$128,62,FALSE)),0,(VLOOKUP($CG29,'G2'!$P$109:$CB$128,62,FALSE)))</f>
        <v>0</v>
      </c>
      <c r="CQ29" s="979">
        <f>IF(ISNA(VLOOKUP($CG29,'G2'!$P$143:$CB$162,62,FALSE)),0,(VLOOKUP($CG29,'G2'!$P$143:$CB$162,62,FALSE)))</f>
        <v>0</v>
      </c>
      <c r="CR29" s="979">
        <f>IF(ISNA(VLOOKUP($CG29,'G2'!$P$177:$CB$196,62,FALSE)),0,(VLOOKUP($CG29,'G2'!$P$177:$CB$196,62,FALSE)))</f>
        <v>0</v>
      </c>
      <c r="CS29" s="982">
        <f>IF(ISNA(VLOOKUP($CG29,'G2'!$P$211:$CB$230,62,FALSE)),0,(VLOOKUP($CG29,'G2'!$P$211:$CB$230,62,FALSE)))</f>
        <v>0</v>
      </c>
      <c r="CT29" s="981">
        <f>IF(ISNA(VLOOKUP($CG29,'G3'!$P$75:$CB$94,62,FALSE)),0,(VLOOKUP($CG29,'G3'!$P$75:$CB$94,62,FALSE)))</f>
        <v>0</v>
      </c>
      <c r="CU29" s="979">
        <f>IF(ISNA(VLOOKUP($CG29,'G3'!$P$109:$CB$128,62,FALSE)),0,(VLOOKUP($CG29,'G3'!$P$109:$CB$128,62,FALSE)))</f>
        <v>0</v>
      </c>
      <c r="CV29" s="979">
        <f>IF(ISNA(VLOOKUP($CG29,'G3'!$P$143:$CB$162,62,FALSE)),0,(VLOOKUP($CG29,'G3'!$P$143:$CB$162,62,FALSE)))</f>
        <v>0</v>
      </c>
      <c r="CW29" s="979">
        <f>IF(ISNA(VLOOKUP($CG29,'G3'!$P$177:$CB$196,62,FALSE)),0,(VLOOKUP($CG29,'G3'!$P$177:$CB$196,62,FALSE)))</f>
        <v>0</v>
      </c>
      <c r="CX29" s="982">
        <f>IF(ISNA(VLOOKUP($CG29,'G3'!$P$211:$CB$230,62,FALSE)),0,(VLOOKUP($CG29,'G3'!$P$211:$CB$230,62,FALSE)))</f>
        <v>0</v>
      </c>
      <c r="CY29" s="981">
        <f>IF(ISNA(VLOOKUP($CG29,'G4'!$P$75:$CB$94,62,FALSE)),0,(VLOOKUP($CG29,'G4'!$P$75:$CB$94,62,FALSE)))</f>
        <v>0</v>
      </c>
      <c r="CZ29" s="979">
        <f>IF(ISNA(VLOOKUP($CG29,'G4'!$P$109:$CB$128,62,FALSE)),0,(VLOOKUP($CG29,'G4'!$P$109:$CB$128,62,FALSE)))</f>
        <v>0</v>
      </c>
      <c r="DA29" s="979">
        <f>IF(ISNA(VLOOKUP($CG29,'G4'!$P$143:$CB$162,62,FALSE)),0,(VLOOKUP($CG29,'G4'!$P$143:$CB$162,62,FALSE)))</f>
        <v>0</v>
      </c>
      <c r="DB29" s="979">
        <f>IF(ISNA(VLOOKUP($CG29,'G4'!$P$177:$CB$196,62,FALSE)),0,(VLOOKUP($CG29,'G4'!$P$177:$CB$196,62,FALSE)))</f>
        <v>0</v>
      </c>
      <c r="DC29" s="982">
        <f>IF(ISNA(VLOOKUP($CG29,'G4'!$P$211:$CB$230,62,FALSE)),0,(VLOOKUP($CG29,'G4'!$P$211:$CB$230,62,FALSE)))</f>
        <v>0</v>
      </c>
      <c r="DD29" s="981">
        <f>IF(ISNA(VLOOKUP($CG29,'G5'!$P$75:$CB$94,62,FALSE)),0,(VLOOKUP($CG29,'G5'!$P$75:$CB$94,62,FALSE)))</f>
        <v>0</v>
      </c>
      <c r="DE29" s="979">
        <f>IF(ISNA(VLOOKUP($CG29,'G5'!$P$109:$CB$128,62,FALSE)),0,(VLOOKUP($CG29,'G5'!$P$109:$CB$128,62,FALSE)))</f>
        <v>0</v>
      </c>
      <c r="DF29" s="979">
        <f>IF(ISNA(VLOOKUP($CG29,'G5'!$P$143:$CB$162,62,FALSE)),0,(VLOOKUP($CG29,'G5'!$P$143:$CB$162,62,FALSE)))</f>
        <v>0</v>
      </c>
      <c r="DG29" s="979">
        <f>IF(ISNA(VLOOKUP($CG29,'G5'!$P$177:$CB$196,62,FALSE)),0,(VLOOKUP($CG29,'G5'!$P$177:$CB$196,62,FALSE)))</f>
        <v>0</v>
      </c>
      <c r="DH29" s="982">
        <f>IF(ISNA(VLOOKUP($CG29,'G5'!$P$211:$CB$230,62,FALSE)),0,(VLOOKUP($CG29,'G5'!$P$211:$CB$230,62,FALSE)))</f>
        <v>0</v>
      </c>
      <c r="DI29" s="981">
        <f>IF(ISNA(VLOOKUP($CG29,'G6'!$P$75:$CB$94,62,FALSE)),0,(VLOOKUP($CG29,'G6'!$P$75:$CB$94,62,FALSE)))</f>
        <v>0</v>
      </c>
      <c r="DJ29" s="979">
        <f>IF(ISNA(VLOOKUP($CG29,'G6'!$P$109:$CB$128,62,FALSE)),0,(VLOOKUP($CG29,'G6'!$P$109:$CB$128,62,FALSE)))</f>
        <v>0</v>
      </c>
      <c r="DK29" s="979">
        <f>IF(ISNA(VLOOKUP($CG29,'G6'!$P$143:$CB$162,62,FALSE)),0,(VLOOKUP($CG29,'G6'!$P$143:$CB$162,62,FALSE)))</f>
        <v>0</v>
      </c>
      <c r="DL29" s="979">
        <f>IF(ISNA(VLOOKUP($CG29,'G6'!$P$177:$CB$196,62,FALSE)),0,(VLOOKUP($CG29,'G6'!$P$177:$CB$196,62,FALSE)))</f>
        <v>0</v>
      </c>
      <c r="DM29" s="982">
        <f>IF(ISNA(VLOOKUP($CG29,'G6'!$P$211:$CB$230,62,FALSE)),0,(VLOOKUP($CG29,'G6'!$P$211:$CB$230,62,FALSE)))</f>
        <v>0</v>
      </c>
      <c r="DN29" s="981">
        <f>IF(ISNA(VLOOKUP($CG29,'G7'!$P$75:$CB$94,62,FALSE)),0,(VLOOKUP($CG29,'G7'!$P$75:$CB$94,62,FALSE)))</f>
        <v>0</v>
      </c>
      <c r="DO29" s="979">
        <f>IF(ISNA(VLOOKUP($CG29,'G7'!$P$109:$CB$128,62,FALSE)),0,(VLOOKUP($CG29,'G7'!$P$109:$CB$128,62,FALSE)))</f>
        <v>0</v>
      </c>
      <c r="DP29" s="979">
        <f>IF(ISNA(VLOOKUP($CG29,'G7'!$P$143:$CB$162,62,FALSE)),0,(VLOOKUP($CG29,'G7'!$P$143:$CB$162,62,FALSE)))</f>
        <v>0</v>
      </c>
      <c r="DQ29" s="979">
        <f>IF(ISNA(VLOOKUP($CG29,'G7'!$P$177:$CB$196,62,FALSE)),0,(VLOOKUP($CG29,'G7'!$P$177:$CB$196,62,FALSE)))</f>
        <v>0</v>
      </c>
      <c r="DR29" s="982">
        <f>IF(ISNA(VLOOKUP($CG29,'G7'!$P$211:$CB$230,62,FALSE)),0,(VLOOKUP($CG29,'G7'!$P$211:$CB$230,62,FALSE)))</f>
        <v>0</v>
      </c>
      <c r="DS29" s="981">
        <f>IF(ISNA(VLOOKUP($CG29,'G8'!$P$75:$CB$94,62,FALSE)),0,(VLOOKUP($CG29,'G8'!$P$75:$CB$94,62,FALSE)))</f>
        <v>0</v>
      </c>
      <c r="DT29" s="979">
        <f>IF(ISNA(VLOOKUP($CG29,'G8'!$P$109:$CB$128,62,FALSE)),0,(VLOOKUP($CG29,'G8'!$P$109:$CB$128,62,FALSE)))</f>
        <v>0</v>
      </c>
      <c r="DU29" s="979">
        <f>IF(ISNA(VLOOKUP($CG29,'G8'!$P$143:$CB$162,62,FALSE)),0,(VLOOKUP($CG29,'G8'!$P$143:$CB$162,62,FALSE)))</f>
        <v>0</v>
      </c>
      <c r="DV29" s="979">
        <f>IF(ISNA(VLOOKUP($CG29,'G8'!$P$177:$CB$196,62,FALSE)),0,(VLOOKUP($CG29,'G8'!$P$177:$CB$196,62,FALSE)))</f>
        <v>0</v>
      </c>
      <c r="DW29" s="982">
        <f>IF(ISNA(VLOOKUP($CG29,'G8'!$P$211:$CB$230,62,FALSE)),0,(VLOOKUP($CG29,'G8'!$P$211:$CB$230,62,FALSE)))</f>
        <v>0</v>
      </c>
      <c r="DX29" s="981">
        <f>IF(ISNA(VLOOKUP($CG29,'G9'!$P$75:$CB$94,62,FALSE)),0,(VLOOKUP($CG29,'G9'!$P$75:$CB$94,62,FALSE)))</f>
        <v>0</v>
      </c>
      <c r="DY29" s="979">
        <f>IF(ISNA(VLOOKUP($CG29,'G9'!$P$109:$CB$128,62,FALSE)),0,(VLOOKUP($CG29,'G9'!$P$109:$CB$128,62,FALSE)))</f>
        <v>0</v>
      </c>
      <c r="DZ29" s="979">
        <f>IF(ISNA(VLOOKUP($CG29,'G9'!$P$143:$CB$162,62,FALSE)),0,(VLOOKUP($CG29,'G9'!$P$143:$CB$162,62,FALSE)))</f>
        <v>0</v>
      </c>
      <c r="EA29" s="979">
        <f>IF(ISNA(VLOOKUP($CG29,'G9'!$P$177:$CB$196,62,FALSE)),0,(VLOOKUP($CG29,'G9'!$P$177:$CB$196,62,FALSE)))</f>
        <v>0</v>
      </c>
      <c r="EB29" s="982">
        <f>IF(ISNA(VLOOKUP($CG29,'G9'!$P$211:$CB$230,62,FALSE)),0,(VLOOKUP($CG29,'G9'!$P$211:$CB$230,62,FALSE)))</f>
        <v>0</v>
      </c>
      <c r="EC29" s="981">
        <f>IF(ISNA(VLOOKUP($CG29,'G10'!$P$75:$CB$94,62,FALSE)),0,(VLOOKUP($CG29,'G10'!$P$75:$CB$94,62,FALSE)))</f>
        <v>0</v>
      </c>
      <c r="ED29" s="979">
        <f>IF(ISNA(VLOOKUP($CG29,'G10'!$P$109:$CB$128,62,FALSE)),0,(VLOOKUP($CG29,'G10'!$P$109:$CB$128,62,FALSE)))</f>
        <v>0</v>
      </c>
      <c r="EE29" s="979">
        <f>IF(ISNA(VLOOKUP($CG29,'G10'!$P$143:$CB$162,62,FALSE)),0,(VLOOKUP($CG29,'G10'!$P$143:$CB$162,62,FALSE)))</f>
        <v>0</v>
      </c>
      <c r="EF29" s="979">
        <f>IF(ISNA(VLOOKUP($CG29,'G10'!$P$177:$CB$196,62,FALSE)),0,(VLOOKUP($CG29,'G10'!$P$177:$CB$196,62,FALSE)))</f>
        <v>0</v>
      </c>
      <c r="EG29" s="982">
        <f>IF(ISNA(VLOOKUP($CG29,'G10'!$P$211:$CB$230,62,FALSE)),0,(VLOOKUP($CG29,'G10'!$P$211:$CB$230,62,FALSE)))</f>
        <v>0</v>
      </c>
      <c r="EH29" s="981">
        <f>IF(ISNA(VLOOKUP($CG29,'G11'!$P$75:$CB$94,62,FALSE)),0,(VLOOKUP($CG29,'G11'!$P$75:$CB$94,62,FALSE)))</f>
        <v>0</v>
      </c>
      <c r="EI29" s="979">
        <f>IF(ISNA(VLOOKUP($CG29,'G11'!$P$109:$CB$128,62,FALSE)),0,(VLOOKUP($CG29,'G11'!$P$109:$CB$128,62,FALSE)))</f>
        <v>0</v>
      </c>
      <c r="EJ29" s="979">
        <f>IF(ISNA(VLOOKUP($CG29,'G11'!$P$143:$CB$162,62,FALSE)),0,(VLOOKUP($CG29,'G11'!$P$143:$CB$162,62,FALSE)))</f>
        <v>0</v>
      </c>
      <c r="EK29" s="979">
        <f>IF(ISNA(VLOOKUP($CG29,'G11'!$P$177:$CB$196,62,FALSE)),0,(VLOOKUP($CG29,'G11'!$P$177:$CB$196,62,FALSE)))</f>
        <v>0</v>
      </c>
      <c r="EL29" s="982">
        <f>IF(ISNA(VLOOKUP($CG29,'G11'!$P$211:$CB$230,62,FALSE)),0,(VLOOKUP($CG29,'G11'!$P$211:$CB$230,62,FALSE)))</f>
        <v>0</v>
      </c>
      <c r="EM29" s="981">
        <f>IF(ISNA(VLOOKUP($CG29,'G12'!$P$75:$CB$94,62,FALSE)),0,(VLOOKUP($CG29,'G12'!$P$75:$CB$94,62,FALSE)))</f>
        <v>0</v>
      </c>
      <c r="EN29" s="979">
        <f>IF(ISNA(VLOOKUP($CG29,'G12'!$P$109:$CB$128,62,FALSE)),0,(VLOOKUP($CG29,'G12'!$P$109:$CB$128,62,FALSE)))</f>
        <v>0</v>
      </c>
      <c r="EO29" s="979">
        <f>IF(ISNA(VLOOKUP($CG29,'G12'!$P$143:$CB$162,62,FALSE)),0,(VLOOKUP($CG29,'G12'!$P$143:$CB$162,62,FALSE)))</f>
        <v>0</v>
      </c>
      <c r="EP29" s="979">
        <f>IF(ISNA(VLOOKUP($CG29,'G12'!$P$177:$CB$196,62,FALSE)),0,(VLOOKUP($CG29,'G12'!$P$177:$CB$196,62,FALSE)))</f>
        <v>0</v>
      </c>
      <c r="EQ29" s="982">
        <f>IF(ISNA(VLOOKUP($CG29,'G12'!$P$211:$CB$230,62,FALSE)),0,(VLOOKUP($CG29,'G12'!$P$211:$CB$230,62,FALSE)))</f>
        <v>0</v>
      </c>
      <c r="ER29" s="981">
        <f>IF(ISNA(VLOOKUP($CG29,'G13'!$P$75:$CB$94,62,FALSE)),0,(VLOOKUP($CG29,'G13'!$P$75:$CB$94,62,FALSE)))</f>
        <v>0</v>
      </c>
      <c r="ES29" s="979">
        <f>IF(ISNA(VLOOKUP($CG29,'G13'!$P$109:$CB$128,62,FALSE)),0,(VLOOKUP($CG29,'G13'!$P$109:$CB$128,62,FALSE)))</f>
        <v>0</v>
      </c>
      <c r="ET29" s="979">
        <f>IF(ISNA(VLOOKUP($CG29,'G13'!$P$143:$CB$162,62,FALSE)),0,(VLOOKUP($CG29,'G13'!$P$143:$CB$162,62,FALSE)))</f>
        <v>0</v>
      </c>
      <c r="EU29" s="979">
        <f>IF(ISNA(VLOOKUP($CG29,'G13'!$P$177:$CB$196,62,FALSE)),0,(VLOOKUP($CG29,'G13'!$P$177:$CB$196,62,FALSE)))</f>
        <v>0</v>
      </c>
      <c r="EV29" s="982">
        <f>IF(ISNA(VLOOKUP($CG29,'G13'!$P$211:$CB$230,62,FALSE)),0,(VLOOKUP($CG29,'G13'!$P$211:$CB$230,62,FALSE)))</f>
        <v>0</v>
      </c>
      <c r="EW29" s="981">
        <f>IF(ISNA(VLOOKUP($CG29,'G14'!$P$75:$CB$94,62,FALSE)),0,(VLOOKUP($CG29,'G14'!$P$75:$CB$94,62,FALSE)))</f>
        <v>0</v>
      </c>
      <c r="EX29" s="979">
        <f>IF(ISNA(VLOOKUP($CG29,'G14'!$P$109:$CB$128,62,FALSE)),0,(VLOOKUP($CG29,'G14'!$P$109:$CB$128,62,FALSE)))</f>
        <v>0</v>
      </c>
      <c r="EY29" s="979">
        <f>IF(ISNA(VLOOKUP($CG29,'G14'!$P$143:$CB$162,62,FALSE)),0,(VLOOKUP($CG29,'G14'!$P$143:$CB$162,62,FALSE)))</f>
        <v>0</v>
      </c>
      <c r="EZ29" s="979">
        <f>IF(ISNA(VLOOKUP($CG29,'G14'!$P$177:$CB$196,62,FALSE)),0,(VLOOKUP($CG29,'G14'!$P$177:$CB$196,62,FALSE)))</f>
        <v>0</v>
      </c>
      <c r="FA29" s="982">
        <f>IF(ISNA(VLOOKUP($CG29,'G14'!$P$211:$CB$230,62,FALSE)),0,(VLOOKUP($CG29,'G14'!$P$211:$CB$230,62,FALSE)))</f>
        <v>0</v>
      </c>
      <c r="FB29" s="981">
        <f>IF(ISNA(VLOOKUP($CG29,'G15'!$P$75:$CB$94,62,FALSE)),0,(VLOOKUP($CG29,'G15'!$P$75:$CB$94,62,FALSE)))</f>
        <v>0</v>
      </c>
      <c r="FC29" s="979">
        <f>IF(ISNA(VLOOKUP($CG29,'G15'!$P$109:$CB$128,62,FALSE)),0,(VLOOKUP($CG29,'G15'!$P$109:$CB$128,62,FALSE)))</f>
        <v>0</v>
      </c>
      <c r="FD29" s="979">
        <f>IF(ISNA(VLOOKUP($CG29,'G15'!$P$143:$CB$162,62,FALSE)),0,(VLOOKUP($CG29,'G15'!$P$143:$CB$162,62,FALSE)))</f>
        <v>0</v>
      </c>
      <c r="FE29" s="979">
        <f>IF(ISNA(VLOOKUP($CG29,'G15'!$P$177:$CB$196,62,FALSE)),0,(VLOOKUP($CG29,'G15'!$P$177:$CB$196,62,FALSE)))</f>
        <v>0</v>
      </c>
      <c r="FF29" s="982">
        <f>IF(ISNA(VLOOKUP($CG29,'G15'!$P$211:$CB$230,62,FALSE)),0,(VLOOKUP($CG29,'G15'!$P$211:$CB$230,62,FALSE)))</f>
        <v>0</v>
      </c>
      <c r="FG29" s="989">
        <f t="shared" si="18"/>
        <v>0</v>
      </c>
      <c r="FH29" s="987">
        <f t="shared" si="18"/>
        <v>0</v>
      </c>
      <c r="FI29" s="987">
        <f t="shared" si="18"/>
        <v>0</v>
      </c>
      <c r="FJ29" s="987">
        <f t="shared" si="18"/>
        <v>0</v>
      </c>
      <c r="FK29" s="990">
        <f t="shared" si="18"/>
        <v>0</v>
      </c>
    </row>
    <row r="30" spans="1:169" ht="18.75" customHeight="1" thickBot="1" x14ac:dyDescent="0.25">
      <c r="A30" s="975">
        <f t="shared" si="0"/>
        <v>0</v>
      </c>
      <c r="B30" s="959" t="str">
        <f t="shared" si="1"/>
        <v>b</v>
      </c>
      <c r="C30" s="960" t="str">
        <f t="shared" si="1"/>
        <v>b</v>
      </c>
      <c r="D30" s="960" t="str">
        <f t="shared" si="1"/>
        <v>b</v>
      </c>
      <c r="E30" s="960" t="str">
        <f t="shared" si="1"/>
        <v>b</v>
      </c>
      <c r="F30" s="961" t="str">
        <f t="shared" si="1"/>
        <v>b</v>
      </c>
      <c r="G30" s="959" t="str">
        <f t="shared" si="2"/>
        <v>b</v>
      </c>
      <c r="H30" s="960" t="str">
        <f t="shared" si="2"/>
        <v>b</v>
      </c>
      <c r="I30" s="960" t="str">
        <f t="shared" si="2"/>
        <v>b</v>
      </c>
      <c r="J30" s="960" t="str">
        <f t="shared" si="2"/>
        <v>b</v>
      </c>
      <c r="K30" s="961" t="str">
        <f t="shared" si="2"/>
        <v>b</v>
      </c>
      <c r="L30" s="959" t="str">
        <f t="shared" si="3"/>
        <v>b</v>
      </c>
      <c r="M30" s="960" t="str">
        <f t="shared" si="3"/>
        <v>b</v>
      </c>
      <c r="N30" s="960" t="str">
        <f t="shared" si="3"/>
        <v>b</v>
      </c>
      <c r="O30" s="960" t="str">
        <f t="shared" si="3"/>
        <v>b</v>
      </c>
      <c r="P30" s="961" t="str">
        <f t="shared" si="3"/>
        <v>b</v>
      </c>
      <c r="Q30" s="959" t="str">
        <f t="shared" si="4"/>
        <v>b</v>
      </c>
      <c r="R30" s="960" t="str">
        <f t="shared" si="4"/>
        <v>b</v>
      </c>
      <c r="S30" s="960" t="str">
        <f t="shared" si="4"/>
        <v>b</v>
      </c>
      <c r="T30" s="960" t="str">
        <f t="shared" si="4"/>
        <v>b</v>
      </c>
      <c r="U30" s="961" t="str">
        <f t="shared" si="4"/>
        <v>b</v>
      </c>
      <c r="V30" s="959" t="str">
        <f t="shared" si="5"/>
        <v>b</v>
      </c>
      <c r="W30" s="960" t="str">
        <f t="shared" si="5"/>
        <v>b</v>
      </c>
      <c r="X30" s="960" t="str">
        <f t="shared" si="5"/>
        <v>b</v>
      </c>
      <c r="Y30" s="960" t="str">
        <f t="shared" si="5"/>
        <v>b</v>
      </c>
      <c r="Z30" s="961" t="str">
        <f t="shared" si="5"/>
        <v>b</v>
      </c>
      <c r="AA30" s="959" t="str">
        <f t="shared" si="6"/>
        <v>b</v>
      </c>
      <c r="AB30" s="960" t="str">
        <f t="shared" si="6"/>
        <v>b</v>
      </c>
      <c r="AC30" s="960" t="str">
        <f t="shared" si="6"/>
        <v>b</v>
      </c>
      <c r="AD30" s="960" t="str">
        <f t="shared" si="6"/>
        <v>b</v>
      </c>
      <c r="AE30" s="961" t="str">
        <f t="shared" si="6"/>
        <v>b</v>
      </c>
      <c r="AF30" s="959" t="str">
        <f t="shared" si="7"/>
        <v>b</v>
      </c>
      <c r="AG30" s="960" t="str">
        <f t="shared" si="7"/>
        <v>b</v>
      </c>
      <c r="AH30" s="960" t="str">
        <f t="shared" si="7"/>
        <v>b</v>
      </c>
      <c r="AI30" s="960" t="str">
        <f t="shared" si="7"/>
        <v>b</v>
      </c>
      <c r="AJ30" s="961" t="str">
        <f t="shared" si="7"/>
        <v>b</v>
      </c>
      <c r="AK30" s="959" t="str">
        <f t="shared" si="8"/>
        <v>b</v>
      </c>
      <c r="AL30" s="960" t="str">
        <f t="shared" si="8"/>
        <v>b</v>
      </c>
      <c r="AM30" s="960" t="str">
        <f t="shared" si="8"/>
        <v>b</v>
      </c>
      <c r="AN30" s="960" t="str">
        <f t="shared" si="8"/>
        <v>b</v>
      </c>
      <c r="AO30" s="961" t="str">
        <f t="shared" si="8"/>
        <v>b</v>
      </c>
      <c r="AP30" s="959" t="str">
        <f t="shared" si="9"/>
        <v>b</v>
      </c>
      <c r="AQ30" s="960" t="str">
        <f t="shared" si="9"/>
        <v>b</v>
      </c>
      <c r="AR30" s="960" t="str">
        <f t="shared" si="9"/>
        <v>b</v>
      </c>
      <c r="AS30" s="960" t="str">
        <f t="shared" si="9"/>
        <v>b</v>
      </c>
      <c r="AT30" s="961" t="str">
        <f t="shared" si="9"/>
        <v>b</v>
      </c>
      <c r="AU30" s="959" t="str">
        <f t="shared" si="10"/>
        <v>b</v>
      </c>
      <c r="AV30" s="960" t="str">
        <f t="shared" si="10"/>
        <v>b</v>
      </c>
      <c r="AW30" s="960" t="str">
        <f t="shared" si="10"/>
        <v>b</v>
      </c>
      <c r="AX30" s="960" t="str">
        <f t="shared" si="10"/>
        <v>b</v>
      </c>
      <c r="AY30" s="961" t="str">
        <f t="shared" si="10"/>
        <v>b</v>
      </c>
      <c r="AZ30" s="959" t="str">
        <f t="shared" si="11"/>
        <v>b</v>
      </c>
      <c r="BA30" s="960" t="str">
        <f t="shared" si="11"/>
        <v>b</v>
      </c>
      <c r="BB30" s="960" t="str">
        <f t="shared" si="11"/>
        <v>b</v>
      </c>
      <c r="BC30" s="960" t="str">
        <f t="shared" si="11"/>
        <v>b</v>
      </c>
      <c r="BD30" s="961" t="str">
        <f t="shared" si="11"/>
        <v>b</v>
      </c>
      <c r="BE30" s="959" t="str">
        <f t="shared" si="12"/>
        <v>b</v>
      </c>
      <c r="BF30" s="960" t="str">
        <f t="shared" si="12"/>
        <v>b</v>
      </c>
      <c r="BG30" s="960" t="str">
        <f t="shared" si="12"/>
        <v>b</v>
      </c>
      <c r="BH30" s="960" t="str">
        <f t="shared" si="12"/>
        <v>b</v>
      </c>
      <c r="BI30" s="961" t="str">
        <f t="shared" si="12"/>
        <v>b</v>
      </c>
      <c r="BJ30" s="959" t="str">
        <f t="shared" si="13"/>
        <v>b</v>
      </c>
      <c r="BK30" s="960" t="str">
        <f t="shared" si="13"/>
        <v>b</v>
      </c>
      <c r="BL30" s="960" t="str">
        <f t="shared" si="13"/>
        <v>b</v>
      </c>
      <c r="BM30" s="960" t="str">
        <f t="shared" si="13"/>
        <v>b</v>
      </c>
      <c r="BN30" s="961" t="str">
        <f t="shared" si="13"/>
        <v>b</v>
      </c>
      <c r="BO30" s="959" t="str">
        <f t="shared" si="14"/>
        <v>b</v>
      </c>
      <c r="BP30" s="960" t="str">
        <f t="shared" si="14"/>
        <v>b</v>
      </c>
      <c r="BQ30" s="960" t="str">
        <f t="shared" si="14"/>
        <v>b</v>
      </c>
      <c r="BR30" s="960" t="str">
        <f t="shared" si="14"/>
        <v>b</v>
      </c>
      <c r="BS30" s="961" t="str">
        <f t="shared" si="14"/>
        <v>b</v>
      </c>
      <c r="BT30" s="959" t="str">
        <f t="shared" si="15"/>
        <v>b</v>
      </c>
      <c r="BU30" s="960" t="str">
        <f t="shared" si="15"/>
        <v>b</v>
      </c>
      <c r="BV30" s="960" t="str">
        <f t="shared" si="15"/>
        <v>b</v>
      </c>
      <c r="BW30" s="960" t="str">
        <f t="shared" si="15"/>
        <v>b</v>
      </c>
      <c r="BX30" s="961" t="str">
        <f t="shared" si="15"/>
        <v>b</v>
      </c>
      <c r="BY30" s="976">
        <f t="shared" si="16"/>
        <v>0</v>
      </c>
      <c r="BZ30" s="976">
        <f t="shared" si="16"/>
        <v>0</v>
      </c>
      <c r="CA30" s="976">
        <f t="shared" si="16"/>
        <v>0</v>
      </c>
      <c r="CB30" s="976">
        <f t="shared" si="16"/>
        <v>0</v>
      </c>
      <c r="CC30" s="976">
        <f t="shared" si="16"/>
        <v>0</v>
      </c>
      <c r="CD30" s="954">
        <f t="shared" si="17"/>
        <v>0</v>
      </c>
      <c r="CF30" s="991">
        <v>15</v>
      </c>
      <c r="CG30" s="992">
        <f>Personnel!D35</f>
        <v>0</v>
      </c>
      <c r="CH30" s="993">
        <f>Personnel!E35</f>
        <v>0</v>
      </c>
      <c r="CI30" s="994">
        <f>Personnel!F35</f>
        <v>0</v>
      </c>
      <c r="CJ30" s="981">
        <f>IF(ISNA(VLOOKUP($CG30,'G1'!$P$75:$CB$94,62,FALSE)),0,(VLOOKUP($CG30,'G1'!$P$75:$CB$94,62,FALSE)))</f>
        <v>0</v>
      </c>
      <c r="CK30" s="979">
        <f>IF(ISNA(VLOOKUP($CG30,'G1'!$P$109:$CB$128,62,FALSE)),0,(VLOOKUP($CG30,'G1'!$P$109:$CB$128,62,FALSE)))</f>
        <v>0</v>
      </c>
      <c r="CL30" s="979">
        <f>IF(ISNA(VLOOKUP($CG30,'G1'!$P$143:$CB$162,62,FALSE)),0,(VLOOKUP($CG30,'G1'!$P$143:$CB$162,62,FALSE)))</f>
        <v>0</v>
      </c>
      <c r="CM30" s="979">
        <f>IF(ISNA(VLOOKUP($CG30,'G1'!$P$177:$CB$196,62,FALSE)),0,(VLOOKUP($CG30,'G1'!$P$177:$CB$196,62,FALSE)))</f>
        <v>0</v>
      </c>
      <c r="CN30" s="982">
        <f>IF(ISNA(VLOOKUP($CG30,'G1'!$P$211:$CB$230,62,FALSE)),0,(VLOOKUP($CG30,'G1'!$P$211:$CB$230,62,FALSE)))</f>
        <v>0</v>
      </c>
      <c r="CO30" s="981">
        <f>IF(ISNA(VLOOKUP($CG30,'G2'!$P$75:$CB$94,62,FALSE)),0,(VLOOKUP($CG30,'G2'!$P$75:$CB$94,62,FALSE)))</f>
        <v>0</v>
      </c>
      <c r="CP30" s="979">
        <f>IF(ISNA(VLOOKUP($CG30,'G2'!$P$109:$CB$128,62,FALSE)),0,(VLOOKUP($CG30,'G2'!$P$109:$CB$128,62,FALSE)))</f>
        <v>0</v>
      </c>
      <c r="CQ30" s="979">
        <f>IF(ISNA(VLOOKUP($CG30,'G2'!$P$143:$CB$162,62,FALSE)),0,(VLOOKUP($CG30,'G2'!$P$143:$CB$162,62,FALSE)))</f>
        <v>0</v>
      </c>
      <c r="CR30" s="979">
        <f>IF(ISNA(VLOOKUP($CG30,'G2'!$P$177:$CB$196,62,FALSE)),0,(VLOOKUP($CG30,'G2'!$P$177:$CB$196,62,FALSE)))</f>
        <v>0</v>
      </c>
      <c r="CS30" s="982">
        <f>IF(ISNA(VLOOKUP($CG30,'G2'!$P$211:$CB$230,62,FALSE)),0,(VLOOKUP($CG30,'G2'!$P$211:$CB$230,62,FALSE)))</f>
        <v>0</v>
      </c>
      <c r="CT30" s="981">
        <f>IF(ISNA(VLOOKUP($CG30,'G3'!$P$75:$CB$94,62,FALSE)),0,(VLOOKUP($CG30,'G3'!$P$75:$CB$94,62,FALSE)))</f>
        <v>0</v>
      </c>
      <c r="CU30" s="979">
        <f>IF(ISNA(VLOOKUP($CG30,'G3'!$P$109:$CB$128,62,FALSE)),0,(VLOOKUP($CG30,'G3'!$P$109:$CB$128,62,FALSE)))</f>
        <v>0</v>
      </c>
      <c r="CV30" s="979">
        <f>IF(ISNA(VLOOKUP($CG30,'G3'!$P$143:$CB$162,62,FALSE)),0,(VLOOKUP($CG30,'G3'!$P$143:$CB$162,62,FALSE)))</f>
        <v>0</v>
      </c>
      <c r="CW30" s="979">
        <f>IF(ISNA(VLOOKUP($CG30,'G3'!$P$177:$CB$196,62,FALSE)),0,(VLOOKUP($CG30,'G3'!$P$177:$CB$196,62,FALSE)))</f>
        <v>0</v>
      </c>
      <c r="CX30" s="982">
        <f>IF(ISNA(VLOOKUP($CG30,'G3'!$P$211:$CB$230,62,FALSE)),0,(VLOOKUP($CG30,'G3'!$P$211:$CB$230,62,FALSE)))</f>
        <v>0</v>
      </c>
      <c r="CY30" s="981">
        <f>IF(ISNA(VLOOKUP($CG30,'G4'!$P$75:$CB$94,62,FALSE)),0,(VLOOKUP($CG30,'G4'!$P$75:$CB$94,62,FALSE)))</f>
        <v>0</v>
      </c>
      <c r="CZ30" s="979">
        <f>IF(ISNA(VLOOKUP($CG30,'G4'!$P$109:$CB$128,62,FALSE)),0,(VLOOKUP($CG30,'G4'!$P$109:$CB$128,62,FALSE)))</f>
        <v>0</v>
      </c>
      <c r="DA30" s="979">
        <f>IF(ISNA(VLOOKUP($CG30,'G4'!$P$143:$CB$162,62,FALSE)),0,(VLOOKUP($CG30,'G4'!$P$143:$CB$162,62,FALSE)))</f>
        <v>0</v>
      </c>
      <c r="DB30" s="979">
        <f>IF(ISNA(VLOOKUP($CG30,'G4'!$P$177:$CB$196,62,FALSE)),0,(VLOOKUP($CG30,'G4'!$P$177:$CB$196,62,FALSE)))</f>
        <v>0</v>
      </c>
      <c r="DC30" s="982">
        <f>IF(ISNA(VLOOKUP($CG30,'G4'!$P$211:$CB$230,62,FALSE)),0,(VLOOKUP($CG30,'G4'!$P$211:$CB$230,62,FALSE)))</f>
        <v>0</v>
      </c>
      <c r="DD30" s="981">
        <f>IF(ISNA(VLOOKUP($CG30,'G5'!$P$75:$CB$94,62,FALSE)),0,(VLOOKUP($CG30,'G5'!$P$75:$CB$94,62,FALSE)))</f>
        <v>0</v>
      </c>
      <c r="DE30" s="979">
        <f>IF(ISNA(VLOOKUP($CG30,'G5'!$P$109:$CB$128,62,FALSE)),0,(VLOOKUP($CG30,'G5'!$P$109:$CB$128,62,FALSE)))</f>
        <v>0</v>
      </c>
      <c r="DF30" s="979">
        <f>IF(ISNA(VLOOKUP($CG30,'G5'!$P$143:$CB$162,62,FALSE)),0,(VLOOKUP($CG30,'G5'!$P$143:$CB$162,62,FALSE)))</f>
        <v>0</v>
      </c>
      <c r="DG30" s="979">
        <f>IF(ISNA(VLOOKUP($CG30,'G5'!$P$177:$CB$196,62,FALSE)),0,(VLOOKUP($CG30,'G5'!$P$177:$CB$196,62,FALSE)))</f>
        <v>0</v>
      </c>
      <c r="DH30" s="982">
        <f>IF(ISNA(VLOOKUP($CG30,'G5'!$P$211:$CB$230,62,FALSE)),0,(VLOOKUP($CG30,'G5'!$P$211:$CB$230,62,FALSE)))</f>
        <v>0</v>
      </c>
      <c r="DI30" s="981">
        <f>IF(ISNA(VLOOKUP($CG30,'G6'!$P$75:$CB$94,62,FALSE)),0,(VLOOKUP($CG30,'G6'!$P$75:$CB$94,62,FALSE)))</f>
        <v>0</v>
      </c>
      <c r="DJ30" s="979">
        <f>IF(ISNA(VLOOKUP($CG30,'G6'!$P$109:$CB$128,62,FALSE)),0,(VLOOKUP($CG30,'G6'!$P$109:$CB$128,62,FALSE)))</f>
        <v>0</v>
      </c>
      <c r="DK30" s="979">
        <f>IF(ISNA(VLOOKUP($CG30,'G6'!$P$143:$CB$162,62,FALSE)),0,(VLOOKUP($CG30,'G6'!$P$143:$CB$162,62,FALSE)))</f>
        <v>0</v>
      </c>
      <c r="DL30" s="979">
        <f>IF(ISNA(VLOOKUP($CG30,'G6'!$P$177:$CB$196,62,FALSE)),0,(VLOOKUP($CG30,'G6'!$P$177:$CB$196,62,FALSE)))</f>
        <v>0</v>
      </c>
      <c r="DM30" s="982">
        <f>IF(ISNA(VLOOKUP($CG30,'G6'!$P$211:$CB$230,62,FALSE)),0,(VLOOKUP($CG30,'G6'!$P$211:$CB$230,62,FALSE)))</f>
        <v>0</v>
      </c>
      <c r="DN30" s="981">
        <f>IF(ISNA(VLOOKUP($CG30,'G7'!$P$75:$CB$94,62,FALSE)),0,(VLOOKUP($CG30,'G7'!$P$75:$CB$94,62,FALSE)))</f>
        <v>0</v>
      </c>
      <c r="DO30" s="979">
        <f>IF(ISNA(VLOOKUP($CG30,'G7'!$P$109:$CB$128,62,FALSE)),0,(VLOOKUP($CG30,'G7'!$P$109:$CB$128,62,FALSE)))</f>
        <v>0</v>
      </c>
      <c r="DP30" s="979">
        <f>IF(ISNA(VLOOKUP($CG30,'G7'!$P$143:$CB$162,62,FALSE)),0,(VLOOKUP($CG30,'G7'!$P$143:$CB$162,62,FALSE)))</f>
        <v>0</v>
      </c>
      <c r="DQ30" s="979">
        <f>IF(ISNA(VLOOKUP($CG30,'G7'!$P$177:$CB$196,62,FALSE)),0,(VLOOKUP($CG30,'G7'!$P$177:$CB$196,62,FALSE)))</f>
        <v>0</v>
      </c>
      <c r="DR30" s="982">
        <f>IF(ISNA(VLOOKUP($CG30,'G7'!$P$211:$CB$230,62,FALSE)),0,(VLOOKUP($CG30,'G7'!$P$211:$CB$230,62,FALSE)))</f>
        <v>0</v>
      </c>
      <c r="DS30" s="981">
        <f>IF(ISNA(VLOOKUP($CG30,'G8'!$P$75:$CB$94,62,FALSE)),0,(VLOOKUP($CG30,'G8'!$P$75:$CB$94,62,FALSE)))</f>
        <v>0</v>
      </c>
      <c r="DT30" s="979">
        <f>IF(ISNA(VLOOKUP($CG30,'G8'!$P$109:$CB$128,62,FALSE)),0,(VLOOKUP($CG30,'G8'!$P$109:$CB$128,62,FALSE)))</f>
        <v>0</v>
      </c>
      <c r="DU30" s="979">
        <f>IF(ISNA(VLOOKUP($CG30,'G8'!$P$143:$CB$162,62,FALSE)),0,(VLOOKUP($CG30,'G8'!$P$143:$CB$162,62,FALSE)))</f>
        <v>0</v>
      </c>
      <c r="DV30" s="979">
        <f>IF(ISNA(VLOOKUP($CG30,'G8'!$P$177:$CB$196,62,FALSE)),0,(VLOOKUP($CG30,'G8'!$P$177:$CB$196,62,FALSE)))</f>
        <v>0</v>
      </c>
      <c r="DW30" s="982">
        <f>IF(ISNA(VLOOKUP($CG30,'G8'!$P$211:$CB$230,62,FALSE)),0,(VLOOKUP($CG30,'G8'!$P$211:$CB$230,62,FALSE)))</f>
        <v>0</v>
      </c>
      <c r="DX30" s="981">
        <f>IF(ISNA(VLOOKUP($CG30,'G9'!$P$75:$CB$94,62,FALSE)),0,(VLOOKUP($CG30,'G9'!$P$75:$CB$94,62,FALSE)))</f>
        <v>0</v>
      </c>
      <c r="DY30" s="979">
        <f>IF(ISNA(VLOOKUP($CG30,'G9'!$P$109:$CB$128,62,FALSE)),0,(VLOOKUP($CG30,'G9'!$P$109:$CB$128,62,FALSE)))</f>
        <v>0</v>
      </c>
      <c r="DZ30" s="979">
        <f>IF(ISNA(VLOOKUP($CG30,'G9'!$P$143:$CB$162,62,FALSE)),0,(VLOOKUP($CG30,'G9'!$P$143:$CB$162,62,FALSE)))</f>
        <v>0</v>
      </c>
      <c r="EA30" s="979">
        <f>IF(ISNA(VLOOKUP($CG30,'G9'!$P$177:$CB$196,62,FALSE)),0,(VLOOKUP($CG30,'G9'!$P$177:$CB$196,62,FALSE)))</f>
        <v>0</v>
      </c>
      <c r="EB30" s="982">
        <f>IF(ISNA(VLOOKUP($CG30,'G9'!$P$211:$CB$230,62,FALSE)),0,(VLOOKUP($CG30,'G9'!$P$211:$CB$230,62,FALSE)))</f>
        <v>0</v>
      </c>
      <c r="EC30" s="981">
        <f>IF(ISNA(VLOOKUP($CG30,'G10'!$P$75:$CB$94,62,FALSE)),0,(VLOOKUP($CG30,'G10'!$P$75:$CB$94,62,FALSE)))</f>
        <v>0</v>
      </c>
      <c r="ED30" s="979">
        <f>IF(ISNA(VLOOKUP($CG30,'G10'!$P$109:$CB$128,62,FALSE)),0,(VLOOKUP($CG30,'G10'!$P$109:$CB$128,62,FALSE)))</f>
        <v>0</v>
      </c>
      <c r="EE30" s="979">
        <f>IF(ISNA(VLOOKUP($CG30,'G10'!$P$143:$CB$162,62,FALSE)),0,(VLOOKUP($CG30,'G10'!$P$143:$CB$162,62,FALSE)))</f>
        <v>0</v>
      </c>
      <c r="EF30" s="979">
        <f>IF(ISNA(VLOOKUP($CG30,'G10'!$P$177:$CB$196,62,FALSE)),0,(VLOOKUP($CG30,'G10'!$P$177:$CB$196,62,FALSE)))</f>
        <v>0</v>
      </c>
      <c r="EG30" s="982">
        <f>IF(ISNA(VLOOKUP($CG30,'G10'!$P$211:$CB$230,62,FALSE)),0,(VLOOKUP($CG30,'G10'!$P$211:$CB$230,62,FALSE)))</f>
        <v>0</v>
      </c>
      <c r="EH30" s="981">
        <f>IF(ISNA(VLOOKUP($CG30,'G11'!$P$75:$CB$94,62,FALSE)),0,(VLOOKUP($CG30,'G11'!$P$75:$CB$94,62,FALSE)))</f>
        <v>0</v>
      </c>
      <c r="EI30" s="979">
        <f>IF(ISNA(VLOOKUP($CG30,'G11'!$P$109:$CB$128,62,FALSE)),0,(VLOOKUP($CG30,'G11'!$P$109:$CB$128,62,FALSE)))</f>
        <v>0</v>
      </c>
      <c r="EJ30" s="979">
        <f>IF(ISNA(VLOOKUP($CG30,'G11'!$P$143:$CB$162,62,FALSE)),0,(VLOOKUP($CG30,'G11'!$P$143:$CB$162,62,FALSE)))</f>
        <v>0</v>
      </c>
      <c r="EK30" s="979">
        <f>IF(ISNA(VLOOKUP($CG30,'G11'!$P$177:$CB$196,62,FALSE)),0,(VLOOKUP($CG30,'G11'!$P$177:$CB$196,62,FALSE)))</f>
        <v>0</v>
      </c>
      <c r="EL30" s="982">
        <f>IF(ISNA(VLOOKUP($CG30,'G11'!$P$211:$CB$230,62,FALSE)),0,(VLOOKUP($CG30,'G11'!$P$211:$CB$230,62,FALSE)))</f>
        <v>0</v>
      </c>
      <c r="EM30" s="981">
        <f>IF(ISNA(VLOOKUP($CG30,'G12'!$P$75:$CB$94,62,FALSE)),0,(VLOOKUP($CG30,'G12'!$P$75:$CB$94,62,FALSE)))</f>
        <v>0</v>
      </c>
      <c r="EN30" s="979">
        <f>IF(ISNA(VLOOKUP($CG30,'G12'!$P$109:$CB$128,62,FALSE)),0,(VLOOKUP($CG30,'G12'!$P$109:$CB$128,62,FALSE)))</f>
        <v>0</v>
      </c>
      <c r="EO30" s="979">
        <f>IF(ISNA(VLOOKUP($CG30,'G12'!$P$143:$CB$162,62,FALSE)),0,(VLOOKUP($CG30,'G12'!$P$143:$CB$162,62,FALSE)))</f>
        <v>0</v>
      </c>
      <c r="EP30" s="979">
        <f>IF(ISNA(VLOOKUP($CG30,'G12'!$P$177:$CB$196,62,FALSE)),0,(VLOOKUP($CG30,'G12'!$P$177:$CB$196,62,FALSE)))</f>
        <v>0</v>
      </c>
      <c r="EQ30" s="982">
        <f>IF(ISNA(VLOOKUP($CG30,'G12'!$P$211:$CB$230,62,FALSE)),0,(VLOOKUP($CG30,'G12'!$P$211:$CB$230,62,FALSE)))</f>
        <v>0</v>
      </c>
      <c r="ER30" s="981">
        <f>IF(ISNA(VLOOKUP($CG30,'G13'!$P$75:$CB$94,62,FALSE)),0,(VLOOKUP($CG30,'G13'!$P$75:$CB$94,62,FALSE)))</f>
        <v>0</v>
      </c>
      <c r="ES30" s="979">
        <f>IF(ISNA(VLOOKUP($CG30,'G13'!$P$109:$CB$128,62,FALSE)),0,(VLOOKUP($CG30,'G13'!$P$109:$CB$128,62,FALSE)))</f>
        <v>0</v>
      </c>
      <c r="ET30" s="979">
        <f>IF(ISNA(VLOOKUP($CG30,'G13'!$P$143:$CB$162,62,FALSE)),0,(VLOOKUP($CG30,'G13'!$P$143:$CB$162,62,FALSE)))</f>
        <v>0</v>
      </c>
      <c r="EU30" s="979">
        <f>IF(ISNA(VLOOKUP($CG30,'G13'!$P$177:$CB$196,62,FALSE)),0,(VLOOKUP($CG30,'G13'!$P$177:$CB$196,62,FALSE)))</f>
        <v>0</v>
      </c>
      <c r="EV30" s="982">
        <f>IF(ISNA(VLOOKUP($CG30,'G13'!$P$211:$CB$230,62,FALSE)),0,(VLOOKUP($CG30,'G13'!$P$211:$CB$230,62,FALSE)))</f>
        <v>0</v>
      </c>
      <c r="EW30" s="981">
        <f>IF(ISNA(VLOOKUP($CG30,'G14'!$P$75:$CB$94,62,FALSE)),0,(VLOOKUP($CG30,'G14'!$P$75:$CB$94,62,FALSE)))</f>
        <v>0</v>
      </c>
      <c r="EX30" s="979">
        <f>IF(ISNA(VLOOKUP($CG30,'G14'!$P$109:$CB$128,62,FALSE)),0,(VLOOKUP($CG30,'G14'!$P$109:$CB$128,62,FALSE)))</f>
        <v>0</v>
      </c>
      <c r="EY30" s="979">
        <f>IF(ISNA(VLOOKUP($CG30,'G14'!$P$143:$CB$162,62,FALSE)),0,(VLOOKUP($CG30,'G14'!$P$143:$CB$162,62,FALSE)))</f>
        <v>0</v>
      </c>
      <c r="EZ30" s="979">
        <f>IF(ISNA(VLOOKUP($CG30,'G14'!$P$177:$CB$196,62,FALSE)),0,(VLOOKUP($CG30,'G14'!$P$177:$CB$196,62,FALSE)))</f>
        <v>0</v>
      </c>
      <c r="FA30" s="982">
        <f>IF(ISNA(VLOOKUP($CG30,'G14'!$P$211:$CB$230,62,FALSE)),0,(VLOOKUP($CG30,'G14'!$P$211:$CB$230,62,FALSE)))</f>
        <v>0</v>
      </c>
      <c r="FB30" s="981">
        <f>IF(ISNA(VLOOKUP($CG30,'G15'!$P$75:$CB$94,62,FALSE)),0,(VLOOKUP($CG30,'G15'!$P$75:$CB$94,62,FALSE)))</f>
        <v>0</v>
      </c>
      <c r="FC30" s="979">
        <f>IF(ISNA(VLOOKUP($CG30,'G15'!$P$109:$CB$128,62,FALSE)),0,(VLOOKUP($CG30,'G15'!$P$109:$CB$128,62,FALSE)))</f>
        <v>0</v>
      </c>
      <c r="FD30" s="979">
        <f>IF(ISNA(VLOOKUP($CG30,'G15'!$P$143:$CB$162,62,FALSE)),0,(VLOOKUP($CG30,'G15'!$P$143:$CB$162,62,FALSE)))</f>
        <v>0</v>
      </c>
      <c r="FE30" s="979">
        <f>IF(ISNA(VLOOKUP($CG30,'G15'!$P$177:$CB$196,62,FALSE)),0,(VLOOKUP($CG30,'G15'!$P$177:$CB$196,62,FALSE)))</f>
        <v>0</v>
      </c>
      <c r="FF30" s="982">
        <f>IF(ISNA(VLOOKUP($CG30,'G15'!$P$211:$CB$230,62,FALSE)),0,(VLOOKUP($CG30,'G15'!$P$211:$CB$230,62,FALSE)))</f>
        <v>0</v>
      </c>
      <c r="FG30" s="995">
        <f t="shared" si="18"/>
        <v>0</v>
      </c>
      <c r="FH30" s="993">
        <f t="shared" si="18"/>
        <v>0</v>
      </c>
      <c r="FI30" s="993">
        <f t="shared" si="18"/>
        <v>0</v>
      </c>
      <c r="FJ30" s="993">
        <f t="shared" si="18"/>
        <v>0</v>
      </c>
      <c r="FK30" s="996">
        <f t="shared" si="18"/>
        <v>0</v>
      </c>
    </row>
    <row r="31" spans="1:169" ht="18.75" customHeight="1" thickBot="1" x14ac:dyDescent="0.25">
      <c r="A31" s="975">
        <f t="shared" si="0"/>
        <v>0</v>
      </c>
      <c r="B31" s="959" t="str">
        <f t="shared" si="1"/>
        <v>b</v>
      </c>
      <c r="C31" s="960" t="str">
        <f t="shared" si="1"/>
        <v>b</v>
      </c>
      <c r="D31" s="960" t="str">
        <f t="shared" si="1"/>
        <v>b</v>
      </c>
      <c r="E31" s="960" t="str">
        <f t="shared" si="1"/>
        <v>b</v>
      </c>
      <c r="F31" s="961" t="str">
        <f t="shared" si="1"/>
        <v>b</v>
      </c>
      <c r="G31" s="959" t="str">
        <f t="shared" si="2"/>
        <v>b</v>
      </c>
      <c r="H31" s="960" t="str">
        <f t="shared" si="2"/>
        <v>b</v>
      </c>
      <c r="I31" s="960" t="str">
        <f t="shared" si="2"/>
        <v>b</v>
      </c>
      <c r="J31" s="960" t="str">
        <f t="shared" si="2"/>
        <v>b</v>
      </c>
      <c r="K31" s="961" t="str">
        <f t="shared" si="2"/>
        <v>b</v>
      </c>
      <c r="L31" s="959" t="str">
        <f t="shared" si="3"/>
        <v>b</v>
      </c>
      <c r="M31" s="960" t="str">
        <f t="shared" si="3"/>
        <v>b</v>
      </c>
      <c r="N31" s="960" t="str">
        <f t="shared" si="3"/>
        <v>b</v>
      </c>
      <c r="O31" s="960" t="str">
        <f t="shared" si="3"/>
        <v>b</v>
      </c>
      <c r="P31" s="961" t="str">
        <f t="shared" si="3"/>
        <v>b</v>
      </c>
      <c r="Q31" s="959" t="str">
        <f t="shared" si="4"/>
        <v>b</v>
      </c>
      <c r="R31" s="960" t="str">
        <f t="shared" si="4"/>
        <v>b</v>
      </c>
      <c r="S31" s="960" t="str">
        <f t="shared" si="4"/>
        <v>b</v>
      </c>
      <c r="T31" s="960" t="str">
        <f t="shared" si="4"/>
        <v>b</v>
      </c>
      <c r="U31" s="961" t="str">
        <f t="shared" si="4"/>
        <v>b</v>
      </c>
      <c r="V31" s="959" t="str">
        <f t="shared" si="5"/>
        <v>b</v>
      </c>
      <c r="W31" s="960" t="str">
        <f t="shared" si="5"/>
        <v>b</v>
      </c>
      <c r="X31" s="960" t="str">
        <f t="shared" si="5"/>
        <v>b</v>
      </c>
      <c r="Y31" s="960" t="str">
        <f t="shared" si="5"/>
        <v>b</v>
      </c>
      <c r="Z31" s="961" t="str">
        <f t="shared" si="5"/>
        <v>b</v>
      </c>
      <c r="AA31" s="959" t="str">
        <f t="shared" si="6"/>
        <v>b</v>
      </c>
      <c r="AB31" s="960" t="str">
        <f t="shared" si="6"/>
        <v>b</v>
      </c>
      <c r="AC31" s="960" t="str">
        <f t="shared" si="6"/>
        <v>b</v>
      </c>
      <c r="AD31" s="960" t="str">
        <f t="shared" si="6"/>
        <v>b</v>
      </c>
      <c r="AE31" s="961" t="str">
        <f t="shared" si="6"/>
        <v>b</v>
      </c>
      <c r="AF31" s="959" t="str">
        <f t="shared" si="7"/>
        <v>b</v>
      </c>
      <c r="AG31" s="960" t="str">
        <f t="shared" si="7"/>
        <v>b</v>
      </c>
      <c r="AH31" s="960" t="str">
        <f t="shared" si="7"/>
        <v>b</v>
      </c>
      <c r="AI31" s="960" t="str">
        <f t="shared" si="7"/>
        <v>b</v>
      </c>
      <c r="AJ31" s="961" t="str">
        <f t="shared" si="7"/>
        <v>b</v>
      </c>
      <c r="AK31" s="959" t="str">
        <f t="shared" si="8"/>
        <v>b</v>
      </c>
      <c r="AL31" s="960" t="str">
        <f t="shared" si="8"/>
        <v>b</v>
      </c>
      <c r="AM31" s="960" t="str">
        <f t="shared" si="8"/>
        <v>b</v>
      </c>
      <c r="AN31" s="960" t="str">
        <f t="shared" si="8"/>
        <v>b</v>
      </c>
      <c r="AO31" s="961" t="str">
        <f t="shared" si="8"/>
        <v>b</v>
      </c>
      <c r="AP31" s="959" t="str">
        <f t="shared" si="9"/>
        <v>b</v>
      </c>
      <c r="AQ31" s="960" t="str">
        <f t="shared" si="9"/>
        <v>b</v>
      </c>
      <c r="AR31" s="960" t="str">
        <f t="shared" si="9"/>
        <v>b</v>
      </c>
      <c r="AS31" s="960" t="str">
        <f t="shared" si="9"/>
        <v>b</v>
      </c>
      <c r="AT31" s="961" t="str">
        <f t="shared" si="9"/>
        <v>b</v>
      </c>
      <c r="AU31" s="959" t="str">
        <f t="shared" si="10"/>
        <v>b</v>
      </c>
      <c r="AV31" s="960" t="str">
        <f t="shared" si="10"/>
        <v>b</v>
      </c>
      <c r="AW31" s="960" t="str">
        <f t="shared" si="10"/>
        <v>b</v>
      </c>
      <c r="AX31" s="960" t="str">
        <f t="shared" si="10"/>
        <v>b</v>
      </c>
      <c r="AY31" s="961" t="str">
        <f t="shared" si="10"/>
        <v>b</v>
      </c>
      <c r="AZ31" s="959" t="str">
        <f t="shared" si="11"/>
        <v>b</v>
      </c>
      <c r="BA31" s="960" t="str">
        <f t="shared" si="11"/>
        <v>b</v>
      </c>
      <c r="BB31" s="960" t="str">
        <f t="shared" si="11"/>
        <v>b</v>
      </c>
      <c r="BC31" s="960" t="str">
        <f t="shared" si="11"/>
        <v>b</v>
      </c>
      <c r="BD31" s="961" t="str">
        <f t="shared" si="11"/>
        <v>b</v>
      </c>
      <c r="BE31" s="959" t="str">
        <f t="shared" si="12"/>
        <v>b</v>
      </c>
      <c r="BF31" s="960" t="str">
        <f t="shared" si="12"/>
        <v>b</v>
      </c>
      <c r="BG31" s="960" t="str">
        <f t="shared" si="12"/>
        <v>b</v>
      </c>
      <c r="BH31" s="960" t="str">
        <f t="shared" si="12"/>
        <v>b</v>
      </c>
      <c r="BI31" s="961" t="str">
        <f t="shared" si="12"/>
        <v>b</v>
      </c>
      <c r="BJ31" s="959" t="str">
        <f t="shared" si="13"/>
        <v>b</v>
      </c>
      <c r="BK31" s="960" t="str">
        <f t="shared" si="13"/>
        <v>b</v>
      </c>
      <c r="BL31" s="960" t="str">
        <f t="shared" si="13"/>
        <v>b</v>
      </c>
      <c r="BM31" s="960" t="str">
        <f t="shared" si="13"/>
        <v>b</v>
      </c>
      <c r="BN31" s="961" t="str">
        <f t="shared" si="13"/>
        <v>b</v>
      </c>
      <c r="BO31" s="959" t="str">
        <f t="shared" si="14"/>
        <v>b</v>
      </c>
      <c r="BP31" s="960" t="str">
        <f t="shared" si="14"/>
        <v>b</v>
      </c>
      <c r="BQ31" s="960" t="str">
        <f t="shared" si="14"/>
        <v>b</v>
      </c>
      <c r="BR31" s="960" t="str">
        <f t="shared" si="14"/>
        <v>b</v>
      </c>
      <c r="BS31" s="961" t="str">
        <f t="shared" si="14"/>
        <v>b</v>
      </c>
      <c r="BT31" s="959" t="str">
        <f t="shared" si="15"/>
        <v>b</v>
      </c>
      <c r="BU31" s="960" t="str">
        <f t="shared" si="15"/>
        <v>b</v>
      </c>
      <c r="BV31" s="960" t="str">
        <f t="shared" si="15"/>
        <v>b</v>
      </c>
      <c r="BW31" s="960" t="str">
        <f t="shared" si="15"/>
        <v>b</v>
      </c>
      <c r="BX31" s="961" t="str">
        <f t="shared" si="15"/>
        <v>b</v>
      </c>
      <c r="BY31" s="976">
        <f t="shared" si="16"/>
        <v>0</v>
      </c>
      <c r="BZ31" s="976">
        <f t="shared" si="16"/>
        <v>0</v>
      </c>
      <c r="CA31" s="976">
        <f t="shared" si="16"/>
        <v>0</v>
      </c>
      <c r="CB31" s="976">
        <f t="shared" si="16"/>
        <v>0</v>
      </c>
      <c r="CC31" s="976">
        <f t="shared" si="16"/>
        <v>0</v>
      </c>
      <c r="CD31" s="954">
        <f t="shared" si="17"/>
        <v>0</v>
      </c>
      <c r="CF31" s="977">
        <v>16</v>
      </c>
      <c r="CG31" s="978">
        <f>Personnel!D36</f>
        <v>0</v>
      </c>
      <c r="CH31" s="979">
        <f>Personnel!E36</f>
        <v>0</v>
      </c>
      <c r="CI31" s="980">
        <f>Personnel!F36</f>
        <v>0</v>
      </c>
      <c r="CJ31" s="981">
        <f>IF(ISNA(VLOOKUP($CG31,'G1'!$P$75:$CB$94,62,FALSE)),0,(VLOOKUP($CG31,'G1'!$P$75:$CB$94,62,FALSE)))</f>
        <v>0</v>
      </c>
      <c r="CK31" s="979">
        <f>IF(ISNA(VLOOKUP($CG31,'G1'!$P$109:$CB$128,62,FALSE)),0,(VLOOKUP($CG31,'G1'!$P$109:$CB$128,62,FALSE)))</f>
        <v>0</v>
      </c>
      <c r="CL31" s="979">
        <f>IF(ISNA(VLOOKUP($CG31,'G1'!$P$143:$CB$162,62,FALSE)),0,(VLOOKUP($CG31,'G1'!$P$143:$CB$162,62,FALSE)))</f>
        <v>0</v>
      </c>
      <c r="CM31" s="979">
        <f>IF(ISNA(VLOOKUP($CG31,'G1'!$P$177:$CB$196,62,FALSE)),0,(VLOOKUP($CG31,'G1'!$P$177:$CB$196,62,FALSE)))</f>
        <v>0</v>
      </c>
      <c r="CN31" s="982">
        <f>IF(ISNA(VLOOKUP($CG31,'G1'!$P$211:$CB$230,62,FALSE)),0,(VLOOKUP($CG31,'G1'!$P$211:$CB$230,62,FALSE)))</f>
        <v>0</v>
      </c>
      <c r="CO31" s="981">
        <f>IF(ISNA(VLOOKUP($CG31,'G2'!$P$75:$CB$94,62,FALSE)),0,(VLOOKUP($CG31,'G2'!$P$75:$CB$94,62,FALSE)))</f>
        <v>0</v>
      </c>
      <c r="CP31" s="979">
        <f>IF(ISNA(VLOOKUP($CG31,'G2'!$P$109:$CB$128,62,FALSE)),0,(VLOOKUP($CG31,'G2'!$P$109:$CB$128,62,FALSE)))</f>
        <v>0</v>
      </c>
      <c r="CQ31" s="979">
        <f>IF(ISNA(VLOOKUP($CG31,'G2'!$P$143:$CB$162,62,FALSE)),0,(VLOOKUP($CG31,'G2'!$P$143:$CB$162,62,FALSE)))</f>
        <v>0</v>
      </c>
      <c r="CR31" s="979">
        <f>IF(ISNA(VLOOKUP($CG31,'G2'!$P$177:$CB$196,62,FALSE)),0,(VLOOKUP($CG31,'G2'!$P$177:$CB$196,62,FALSE)))</f>
        <v>0</v>
      </c>
      <c r="CS31" s="982">
        <f>IF(ISNA(VLOOKUP($CG31,'G2'!$P$211:$CB$230,62,FALSE)),0,(VLOOKUP($CG31,'G2'!$P$211:$CB$230,62,FALSE)))</f>
        <v>0</v>
      </c>
      <c r="CT31" s="981">
        <f>IF(ISNA(VLOOKUP($CG31,'G3'!$P$75:$CB$94,62,FALSE)),0,(VLOOKUP($CG31,'G3'!$P$75:$CB$94,62,FALSE)))</f>
        <v>0</v>
      </c>
      <c r="CU31" s="979">
        <f>IF(ISNA(VLOOKUP($CG31,'G3'!$P$109:$CB$128,62,FALSE)),0,(VLOOKUP($CG31,'G3'!$P$109:$CB$128,62,FALSE)))</f>
        <v>0</v>
      </c>
      <c r="CV31" s="979">
        <f>IF(ISNA(VLOOKUP($CG31,'G3'!$P$143:$CB$162,62,FALSE)),0,(VLOOKUP($CG31,'G3'!$P$143:$CB$162,62,FALSE)))</f>
        <v>0</v>
      </c>
      <c r="CW31" s="979">
        <f>IF(ISNA(VLOOKUP($CG31,'G3'!$P$177:$CB$196,62,FALSE)),0,(VLOOKUP($CG31,'G3'!$P$177:$CB$196,62,FALSE)))</f>
        <v>0</v>
      </c>
      <c r="CX31" s="982">
        <f>IF(ISNA(VLOOKUP($CG31,'G3'!$P$211:$CB$230,62,FALSE)),0,(VLOOKUP($CG31,'G3'!$P$211:$CB$230,62,FALSE)))</f>
        <v>0</v>
      </c>
      <c r="CY31" s="981">
        <f>IF(ISNA(VLOOKUP($CG31,'G4'!$P$75:$CB$94,62,FALSE)),0,(VLOOKUP($CG31,'G4'!$P$75:$CB$94,62,FALSE)))</f>
        <v>0</v>
      </c>
      <c r="CZ31" s="979">
        <f>IF(ISNA(VLOOKUP($CG31,'G4'!$P$109:$CB$128,62,FALSE)),0,(VLOOKUP($CG31,'G4'!$P$109:$CB$128,62,FALSE)))</f>
        <v>0</v>
      </c>
      <c r="DA31" s="979">
        <f>IF(ISNA(VLOOKUP($CG31,'G4'!$P$143:$CB$162,62,FALSE)),0,(VLOOKUP($CG31,'G4'!$P$143:$CB$162,62,FALSE)))</f>
        <v>0</v>
      </c>
      <c r="DB31" s="979">
        <f>IF(ISNA(VLOOKUP($CG31,'G4'!$P$177:$CB$196,62,FALSE)),0,(VLOOKUP($CG31,'G4'!$P$177:$CB$196,62,FALSE)))</f>
        <v>0</v>
      </c>
      <c r="DC31" s="982">
        <f>IF(ISNA(VLOOKUP($CG31,'G4'!$P$211:$CB$230,62,FALSE)),0,(VLOOKUP($CG31,'G4'!$P$211:$CB$230,62,FALSE)))</f>
        <v>0</v>
      </c>
      <c r="DD31" s="981">
        <f>IF(ISNA(VLOOKUP($CG31,'G5'!$P$75:$CB$94,62,FALSE)),0,(VLOOKUP($CG31,'G5'!$P$75:$CB$94,62,FALSE)))</f>
        <v>0</v>
      </c>
      <c r="DE31" s="979">
        <f>IF(ISNA(VLOOKUP($CG31,'G5'!$P$109:$CB$128,62,FALSE)),0,(VLOOKUP($CG31,'G5'!$P$109:$CB$128,62,FALSE)))</f>
        <v>0</v>
      </c>
      <c r="DF31" s="979">
        <f>IF(ISNA(VLOOKUP($CG31,'G5'!$P$143:$CB$162,62,FALSE)),0,(VLOOKUP($CG31,'G5'!$P$143:$CB$162,62,FALSE)))</f>
        <v>0</v>
      </c>
      <c r="DG31" s="979">
        <f>IF(ISNA(VLOOKUP($CG31,'G5'!$P$177:$CB$196,62,FALSE)),0,(VLOOKUP($CG31,'G5'!$P$177:$CB$196,62,FALSE)))</f>
        <v>0</v>
      </c>
      <c r="DH31" s="982">
        <f>IF(ISNA(VLOOKUP($CG31,'G5'!$P$211:$CB$230,62,FALSE)),0,(VLOOKUP($CG31,'G5'!$P$211:$CB$230,62,FALSE)))</f>
        <v>0</v>
      </c>
      <c r="DI31" s="981">
        <f>IF(ISNA(VLOOKUP($CG31,'G6'!$P$75:$CB$94,62,FALSE)),0,(VLOOKUP($CG31,'G6'!$P$75:$CB$94,62,FALSE)))</f>
        <v>0</v>
      </c>
      <c r="DJ31" s="979">
        <f>IF(ISNA(VLOOKUP($CG31,'G6'!$P$109:$CB$128,62,FALSE)),0,(VLOOKUP($CG31,'G6'!$P$109:$CB$128,62,FALSE)))</f>
        <v>0</v>
      </c>
      <c r="DK31" s="979">
        <f>IF(ISNA(VLOOKUP($CG31,'G6'!$P$143:$CB$162,62,FALSE)),0,(VLOOKUP($CG31,'G6'!$P$143:$CB$162,62,FALSE)))</f>
        <v>0</v>
      </c>
      <c r="DL31" s="979">
        <f>IF(ISNA(VLOOKUP($CG31,'G6'!$P$177:$CB$196,62,FALSE)),0,(VLOOKUP($CG31,'G6'!$P$177:$CB$196,62,FALSE)))</f>
        <v>0</v>
      </c>
      <c r="DM31" s="982">
        <f>IF(ISNA(VLOOKUP($CG31,'G6'!$P$211:$CB$230,62,FALSE)),0,(VLOOKUP($CG31,'G6'!$P$211:$CB$230,62,FALSE)))</f>
        <v>0</v>
      </c>
      <c r="DN31" s="981">
        <f>IF(ISNA(VLOOKUP($CG31,'G7'!$P$75:$CB$94,62,FALSE)),0,(VLOOKUP($CG31,'G7'!$P$75:$CB$94,62,FALSE)))</f>
        <v>0</v>
      </c>
      <c r="DO31" s="979">
        <f>IF(ISNA(VLOOKUP($CG31,'G7'!$P$109:$CB$128,62,FALSE)),0,(VLOOKUP($CG31,'G7'!$P$109:$CB$128,62,FALSE)))</f>
        <v>0</v>
      </c>
      <c r="DP31" s="979">
        <f>IF(ISNA(VLOOKUP($CG31,'G7'!$P$143:$CB$162,62,FALSE)),0,(VLOOKUP($CG31,'G7'!$P$143:$CB$162,62,FALSE)))</f>
        <v>0</v>
      </c>
      <c r="DQ31" s="979">
        <f>IF(ISNA(VLOOKUP($CG31,'G7'!$P$177:$CB$196,62,FALSE)),0,(VLOOKUP($CG31,'G7'!$P$177:$CB$196,62,FALSE)))</f>
        <v>0</v>
      </c>
      <c r="DR31" s="982">
        <f>IF(ISNA(VLOOKUP($CG31,'G7'!$P$211:$CB$230,62,FALSE)),0,(VLOOKUP($CG31,'G7'!$P$211:$CB$230,62,FALSE)))</f>
        <v>0</v>
      </c>
      <c r="DS31" s="981">
        <f>IF(ISNA(VLOOKUP($CG31,'G8'!$P$75:$CB$94,62,FALSE)),0,(VLOOKUP($CG31,'G8'!$P$75:$CB$94,62,FALSE)))</f>
        <v>0</v>
      </c>
      <c r="DT31" s="979">
        <f>IF(ISNA(VLOOKUP($CG31,'G8'!$P$109:$CB$128,62,FALSE)),0,(VLOOKUP($CG31,'G8'!$P$109:$CB$128,62,FALSE)))</f>
        <v>0</v>
      </c>
      <c r="DU31" s="979">
        <f>IF(ISNA(VLOOKUP($CG31,'G8'!$P$143:$CB$162,62,FALSE)),0,(VLOOKUP($CG31,'G8'!$P$143:$CB$162,62,FALSE)))</f>
        <v>0</v>
      </c>
      <c r="DV31" s="979">
        <f>IF(ISNA(VLOOKUP($CG31,'G8'!$P$177:$CB$196,62,FALSE)),0,(VLOOKUP($CG31,'G8'!$P$177:$CB$196,62,FALSE)))</f>
        <v>0</v>
      </c>
      <c r="DW31" s="982">
        <f>IF(ISNA(VLOOKUP($CG31,'G8'!$P$211:$CB$230,62,FALSE)),0,(VLOOKUP($CG31,'G8'!$P$211:$CB$230,62,FALSE)))</f>
        <v>0</v>
      </c>
      <c r="DX31" s="981">
        <f>IF(ISNA(VLOOKUP($CG31,'G9'!$P$75:$CB$94,62,FALSE)),0,(VLOOKUP($CG31,'G9'!$P$75:$CB$94,62,FALSE)))</f>
        <v>0</v>
      </c>
      <c r="DY31" s="979">
        <f>IF(ISNA(VLOOKUP($CG31,'G9'!$P$109:$CB$128,62,FALSE)),0,(VLOOKUP($CG31,'G9'!$P$109:$CB$128,62,FALSE)))</f>
        <v>0</v>
      </c>
      <c r="DZ31" s="979">
        <f>IF(ISNA(VLOOKUP($CG31,'G9'!$P$143:$CB$162,62,FALSE)),0,(VLOOKUP($CG31,'G9'!$P$143:$CB$162,62,FALSE)))</f>
        <v>0</v>
      </c>
      <c r="EA31" s="979">
        <f>IF(ISNA(VLOOKUP($CG31,'G9'!$P$177:$CB$196,62,FALSE)),0,(VLOOKUP($CG31,'G9'!$P$177:$CB$196,62,FALSE)))</f>
        <v>0</v>
      </c>
      <c r="EB31" s="982">
        <f>IF(ISNA(VLOOKUP($CG31,'G9'!$P$211:$CB$230,62,FALSE)),0,(VLOOKUP($CG31,'G9'!$P$211:$CB$230,62,FALSE)))</f>
        <v>0</v>
      </c>
      <c r="EC31" s="981">
        <f>IF(ISNA(VLOOKUP($CG31,'G10'!$P$75:$CB$94,62,FALSE)),0,(VLOOKUP($CG31,'G10'!$P$75:$CB$94,62,FALSE)))</f>
        <v>0</v>
      </c>
      <c r="ED31" s="979">
        <f>IF(ISNA(VLOOKUP($CG31,'G10'!$P$109:$CB$128,62,FALSE)),0,(VLOOKUP($CG31,'G10'!$P$109:$CB$128,62,FALSE)))</f>
        <v>0</v>
      </c>
      <c r="EE31" s="979">
        <f>IF(ISNA(VLOOKUP($CG31,'G10'!$P$143:$CB$162,62,FALSE)),0,(VLOOKUP($CG31,'G10'!$P$143:$CB$162,62,FALSE)))</f>
        <v>0</v>
      </c>
      <c r="EF31" s="979">
        <f>IF(ISNA(VLOOKUP($CG31,'G10'!$P$177:$CB$196,62,FALSE)),0,(VLOOKUP($CG31,'G10'!$P$177:$CB$196,62,FALSE)))</f>
        <v>0</v>
      </c>
      <c r="EG31" s="982">
        <f>IF(ISNA(VLOOKUP($CG31,'G10'!$P$211:$CB$230,62,FALSE)),0,(VLOOKUP($CG31,'G10'!$P$211:$CB$230,62,FALSE)))</f>
        <v>0</v>
      </c>
      <c r="EH31" s="981">
        <f>IF(ISNA(VLOOKUP($CG31,'G11'!$P$75:$CB$94,62,FALSE)),0,(VLOOKUP($CG31,'G11'!$P$75:$CB$94,62,FALSE)))</f>
        <v>0</v>
      </c>
      <c r="EI31" s="979">
        <f>IF(ISNA(VLOOKUP($CG31,'G11'!$P$109:$CB$128,62,FALSE)),0,(VLOOKUP($CG31,'G11'!$P$109:$CB$128,62,FALSE)))</f>
        <v>0</v>
      </c>
      <c r="EJ31" s="979">
        <f>IF(ISNA(VLOOKUP($CG31,'G11'!$P$143:$CB$162,62,FALSE)),0,(VLOOKUP($CG31,'G11'!$P$143:$CB$162,62,FALSE)))</f>
        <v>0</v>
      </c>
      <c r="EK31" s="979">
        <f>IF(ISNA(VLOOKUP($CG31,'G11'!$P$177:$CB$196,62,FALSE)),0,(VLOOKUP($CG31,'G11'!$P$177:$CB$196,62,FALSE)))</f>
        <v>0</v>
      </c>
      <c r="EL31" s="982">
        <f>IF(ISNA(VLOOKUP($CG31,'G11'!$P$211:$CB$230,62,FALSE)),0,(VLOOKUP($CG31,'G11'!$P$211:$CB$230,62,FALSE)))</f>
        <v>0</v>
      </c>
      <c r="EM31" s="981">
        <f>IF(ISNA(VLOOKUP($CG31,'G12'!$P$75:$CB$94,62,FALSE)),0,(VLOOKUP($CG31,'G12'!$P$75:$CB$94,62,FALSE)))</f>
        <v>0</v>
      </c>
      <c r="EN31" s="979">
        <f>IF(ISNA(VLOOKUP($CG31,'G12'!$P$109:$CB$128,62,FALSE)),0,(VLOOKUP($CG31,'G12'!$P$109:$CB$128,62,FALSE)))</f>
        <v>0</v>
      </c>
      <c r="EO31" s="979">
        <f>IF(ISNA(VLOOKUP($CG31,'G12'!$P$143:$CB$162,62,FALSE)),0,(VLOOKUP($CG31,'G12'!$P$143:$CB$162,62,FALSE)))</f>
        <v>0</v>
      </c>
      <c r="EP31" s="979">
        <f>IF(ISNA(VLOOKUP($CG31,'G12'!$P$177:$CB$196,62,FALSE)),0,(VLOOKUP($CG31,'G12'!$P$177:$CB$196,62,FALSE)))</f>
        <v>0</v>
      </c>
      <c r="EQ31" s="982">
        <f>IF(ISNA(VLOOKUP($CG31,'G12'!$P$211:$CB$230,62,FALSE)),0,(VLOOKUP($CG31,'G12'!$P$211:$CB$230,62,FALSE)))</f>
        <v>0</v>
      </c>
      <c r="ER31" s="981">
        <f>IF(ISNA(VLOOKUP($CG31,'G13'!$P$75:$CB$94,62,FALSE)),0,(VLOOKUP($CG31,'G13'!$P$75:$CB$94,62,FALSE)))</f>
        <v>0</v>
      </c>
      <c r="ES31" s="979">
        <f>IF(ISNA(VLOOKUP($CG31,'G13'!$P$109:$CB$128,62,FALSE)),0,(VLOOKUP($CG31,'G13'!$P$109:$CB$128,62,FALSE)))</f>
        <v>0</v>
      </c>
      <c r="ET31" s="979">
        <f>IF(ISNA(VLOOKUP($CG31,'G13'!$P$143:$CB$162,62,FALSE)),0,(VLOOKUP($CG31,'G13'!$P$143:$CB$162,62,FALSE)))</f>
        <v>0</v>
      </c>
      <c r="EU31" s="979">
        <f>IF(ISNA(VLOOKUP($CG31,'G13'!$P$177:$CB$196,62,FALSE)),0,(VLOOKUP($CG31,'G13'!$P$177:$CB$196,62,FALSE)))</f>
        <v>0</v>
      </c>
      <c r="EV31" s="982">
        <f>IF(ISNA(VLOOKUP($CG31,'G13'!$P$211:$CB$230,62,FALSE)),0,(VLOOKUP($CG31,'G13'!$P$211:$CB$230,62,FALSE)))</f>
        <v>0</v>
      </c>
      <c r="EW31" s="981">
        <f>IF(ISNA(VLOOKUP($CG31,'G14'!$P$75:$CB$94,62,FALSE)),0,(VLOOKUP($CG31,'G14'!$P$75:$CB$94,62,FALSE)))</f>
        <v>0</v>
      </c>
      <c r="EX31" s="979">
        <f>IF(ISNA(VLOOKUP($CG31,'G14'!$P$109:$CB$128,62,FALSE)),0,(VLOOKUP($CG31,'G14'!$P$109:$CB$128,62,FALSE)))</f>
        <v>0</v>
      </c>
      <c r="EY31" s="979">
        <f>IF(ISNA(VLOOKUP($CG31,'G14'!$P$143:$CB$162,62,FALSE)),0,(VLOOKUP($CG31,'G14'!$P$143:$CB$162,62,FALSE)))</f>
        <v>0</v>
      </c>
      <c r="EZ31" s="979">
        <f>IF(ISNA(VLOOKUP($CG31,'G14'!$P$177:$CB$196,62,FALSE)),0,(VLOOKUP($CG31,'G14'!$P$177:$CB$196,62,FALSE)))</f>
        <v>0</v>
      </c>
      <c r="FA31" s="982">
        <f>IF(ISNA(VLOOKUP($CG31,'G14'!$P$211:$CB$230,62,FALSE)),0,(VLOOKUP($CG31,'G14'!$P$211:$CB$230,62,FALSE)))</f>
        <v>0</v>
      </c>
      <c r="FB31" s="981">
        <f>IF(ISNA(VLOOKUP($CG31,'G15'!$P$75:$CB$94,62,FALSE)),0,(VLOOKUP($CG31,'G15'!$P$75:$CB$94,62,FALSE)))</f>
        <v>0</v>
      </c>
      <c r="FC31" s="979">
        <f>IF(ISNA(VLOOKUP($CG31,'G15'!$P$109:$CB$128,62,FALSE)),0,(VLOOKUP($CG31,'G15'!$P$109:$CB$128,62,FALSE)))</f>
        <v>0</v>
      </c>
      <c r="FD31" s="979">
        <f>IF(ISNA(VLOOKUP($CG31,'G15'!$P$143:$CB$162,62,FALSE)),0,(VLOOKUP($CG31,'G15'!$P$143:$CB$162,62,FALSE)))</f>
        <v>0</v>
      </c>
      <c r="FE31" s="979">
        <f>IF(ISNA(VLOOKUP($CG31,'G15'!$P$177:$CB$196,62,FALSE)),0,(VLOOKUP($CG31,'G15'!$P$177:$CB$196,62,FALSE)))</f>
        <v>0</v>
      </c>
      <c r="FF31" s="982">
        <f>IF(ISNA(VLOOKUP($CG31,'G15'!$P$211:$CB$230,62,FALSE)),0,(VLOOKUP($CG31,'G15'!$P$211:$CB$230,62,FALSE)))</f>
        <v>0</v>
      </c>
      <c r="FG31" s="983">
        <f t="shared" si="18"/>
        <v>0</v>
      </c>
      <c r="FH31" s="979">
        <f t="shared" si="18"/>
        <v>0</v>
      </c>
      <c r="FI31" s="979">
        <f t="shared" si="18"/>
        <v>0</v>
      </c>
      <c r="FJ31" s="979">
        <f t="shared" si="18"/>
        <v>0</v>
      </c>
      <c r="FK31" s="982">
        <f t="shared" si="18"/>
        <v>0</v>
      </c>
    </row>
    <row r="32" spans="1:169" ht="18.75" customHeight="1" thickBot="1" x14ac:dyDescent="0.25">
      <c r="A32" s="975">
        <f t="shared" si="0"/>
        <v>0</v>
      </c>
      <c r="B32" s="959" t="str">
        <f t="shared" si="1"/>
        <v>b</v>
      </c>
      <c r="C32" s="960" t="str">
        <f t="shared" si="1"/>
        <v>b</v>
      </c>
      <c r="D32" s="960" t="str">
        <f t="shared" si="1"/>
        <v>b</v>
      </c>
      <c r="E32" s="960" t="str">
        <f t="shared" si="1"/>
        <v>b</v>
      </c>
      <c r="F32" s="961" t="str">
        <f t="shared" si="1"/>
        <v>b</v>
      </c>
      <c r="G32" s="959" t="str">
        <f t="shared" si="2"/>
        <v>b</v>
      </c>
      <c r="H32" s="960" t="str">
        <f t="shared" si="2"/>
        <v>b</v>
      </c>
      <c r="I32" s="960" t="str">
        <f t="shared" si="2"/>
        <v>b</v>
      </c>
      <c r="J32" s="960" t="str">
        <f t="shared" si="2"/>
        <v>b</v>
      </c>
      <c r="K32" s="961" t="str">
        <f t="shared" si="2"/>
        <v>b</v>
      </c>
      <c r="L32" s="959" t="str">
        <f t="shared" si="3"/>
        <v>b</v>
      </c>
      <c r="M32" s="960" t="str">
        <f t="shared" si="3"/>
        <v>b</v>
      </c>
      <c r="N32" s="960" t="str">
        <f t="shared" si="3"/>
        <v>b</v>
      </c>
      <c r="O32" s="960" t="str">
        <f t="shared" si="3"/>
        <v>b</v>
      </c>
      <c r="P32" s="961" t="str">
        <f t="shared" si="3"/>
        <v>b</v>
      </c>
      <c r="Q32" s="959" t="str">
        <f t="shared" si="4"/>
        <v>b</v>
      </c>
      <c r="R32" s="960" t="str">
        <f t="shared" si="4"/>
        <v>b</v>
      </c>
      <c r="S32" s="960" t="str">
        <f t="shared" si="4"/>
        <v>b</v>
      </c>
      <c r="T32" s="960" t="str">
        <f t="shared" si="4"/>
        <v>b</v>
      </c>
      <c r="U32" s="961" t="str">
        <f t="shared" si="4"/>
        <v>b</v>
      </c>
      <c r="V32" s="959" t="str">
        <f t="shared" si="5"/>
        <v>b</v>
      </c>
      <c r="W32" s="960" t="str">
        <f t="shared" si="5"/>
        <v>b</v>
      </c>
      <c r="X32" s="960" t="str">
        <f t="shared" si="5"/>
        <v>b</v>
      </c>
      <c r="Y32" s="960" t="str">
        <f t="shared" si="5"/>
        <v>b</v>
      </c>
      <c r="Z32" s="961" t="str">
        <f t="shared" si="5"/>
        <v>b</v>
      </c>
      <c r="AA32" s="959" t="str">
        <f t="shared" si="6"/>
        <v>b</v>
      </c>
      <c r="AB32" s="960" t="str">
        <f t="shared" si="6"/>
        <v>b</v>
      </c>
      <c r="AC32" s="960" t="str">
        <f t="shared" si="6"/>
        <v>b</v>
      </c>
      <c r="AD32" s="960" t="str">
        <f t="shared" si="6"/>
        <v>b</v>
      </c>
      <c r="AE32" s="961" t="str">
        <f t="shared" si="6"/>
        <v>b</v>
      </c>
      <c r="AF32" s="959" t="str">
        <f t="shared" si="7"/>
        <v>b</v>
      </c>
      <c r="AG32" s="960" t="str">
        <f t="shared" si="7"/>
        <v>b</v>
      </c>
      <c r="AH32" s="960" t="str">
        <f t="shared" si="7"/>
        <v>b</v>
      </c>
      <c r="AI32" s="960" t="str">
        <f t="shared" si="7"/>
        <v>b</v>
      </c>
      <c r="AJ32" s="961" t="str">
        <f t="shared" si="7"/>
        <v>b</v>
      </c>
      <c r="AK32" s="959" t="str">
        <f t="shared" si="8"/>
        <v>b</v>
      </c>
      <c r="AL32" s="960" t="str">
        <f t="shared" si="8"/>
        <v>b</v>
      </c>
      <c r="AM32" s="960" t="str">
        <f t="shared" si="8"/>
        <v>b</v>
      </c>
      <c r="AN32" s="960" t="str">
        <f t="shared" si="8"/>
        <v>b</v>
      </c>
      <c r="AO32" s="961" t="str">
        <f t="shared" si="8"/>
        <v>b</v>
      </c>
      <c r="AP32" s="959" t="str">
        <f t="shared" si="9"/>
        <v>b</v>
      </c>
      <c r="AQ32" s="960" t="str">
        <f t="shared" si="9"/>
        <v>b</v>
      </c>
      <c r="AR32" s="960" t="str">
        <f t="shared" si="9"/>
        <v>b</v>
      </c>
      <c r="AS32" s="960" t="str">
        <f t="shared" si="9"/>
        <v>b</v>
      </c>
      <c r="AT32" s="961" t="str">
        <f t="shared" si="9"/>
        <v>b</v>
      </c>
      <c r="AU32" s="959" t="str">
        <f t="shared" si="10"/>
        <v>b</v>
      </c>
      <c r="AV32" s="960" t="str">
        <f t="shared" si="10"/>
        <v>b</v>
      </c>
      <c r="AW32" s="960" t="str">
        <f t="shared" si="10"/>
        <v>b</v>
      </c>
      <c r="AX32" s="960" t="str">
        <f t="shared" si="10"/>
        <v>b</v>
      </c>
      <c r="AY32" s="961" t="str">
        <f t="shared" si="10"/>
        <v>b</v>
      </c>
      <c r="AZ32" s="959" t="str">
        <f t="shared" si="11"/>
        <v>b</v>
      </c>
      <c r="BA32" s="960" t="str">
        <f t="shared" si="11"/>
        <v>b</v>
      </c>
      <c r="BB32" s="960" t="str">
        <f t="shared" si="11"/>
        <v>b</v>
      </c>
      <c r="BC32" s="960" t="str">
        <f t="shared" si="11"/>
        <v>b</v>
      </c>
      <c r="BD32" s="961" t="str">
        <f t="shared" si="11"/>
        <v>b</v>
      </c>
      <c r="BE32" s="959" t="str">
        <f t="shared" si="12"/>
        <v>b</v>
      </c>
      <c r="BF32" s="960" t="str">
        <f t="shared" si="12"/>
        <v>b</v>
      </c>
      <c r="BG32" s="960" t="str">
        <f t="shared" si="12"/>
        <v>b</v>
      </c>
      <c r="BH32" s="960" t="str">
        <f t="shared" si="12"/>
        <v>b</v>
      </c>
      <c r="BI32" s="961" t="str">
        <f t="shared" si="12"/>
        <v>b</v>
      </c>
      <c r="BJ32" s="959" t="str">
        <f t="shared" si="13"/>
        <v>b</v>
      </c>
      <c r="BK32" s="960" t="str">
        <f t="shared" si="13"/>
        <v>b</v>
      </c>
      <c r="BL32" s="960" t="str">
        <f t="shared" si="13"/>
        <v>b</v>
      </c>
      <c r="BM32" s="960" t="str">
        <f t="shared" si="13"/>
        <v>b</v>
      </c>
      <c r="BN32" s="961" t="str">
        <f t="shared" si="13"/>
        <v>b</v>
      </c>
      <c r="BO32" s="959" t="str">
        <f t="shared" si="14"/>
        <v>b</v>
      </c>
      <c r="BP32" s="960" t="str">
        <f t="shared" si="14"/>
        <v>b</v>
      </c>
      <c r="BQ32" s="960" t="str">
        <f t="shared" si="14"/>
        <v>b</v>
      </c>
      <c r="BR32" s="960" t="str">
        <f t="shared" si="14"/>
        <v>b</v>
      </c>
      <c r="BS32" s="961" t="str">
        <f t="shared" si="14"/>
        <v>b</v>
      </c>
      <c r="BT32" s="959" t="str">
        <f t="shared" si="15"/>
        <v>b</v>
      </c>
      <c r="BU32" s="960" t="str">
        <f t="shared" si="15"/>
        <v>b</v>
      </c>
      <c r="BV32" s="960" t="str">
        <f t="shared" si="15"/>
        <v>b</v>
      </c>
      <c r="BW32" s="960" t="str">
        <f t="shared" si="15"/>
        <v>b</v>
      </c>
      <c r="BX32" s="961" t="str">
        <f t="shared" si="15"/>
        <v>b</v>
      </c>
      <c r="BY32" s="976">
        <f t="shared" si="16"/>
        <v>0</v>
      </c>
      <c r="BZ32" s="976">
        <f t="shared" si="16"/>
        <v>0</v>
      </c>
      <c r="CA32" s="976">
        <f t="shared" si="16"/>
        <v>0</v>
      </c>
      <c r="CB32" s="976">
        <f t="shared" si="16"/>
        <v>0</v>
      </c>
      <c r="CC32" s="976">
        <f t="shared" si="16"/>
        <v>0</v>
      </c>
      <c r="CD32" s="954">
        <f t="shared" si="17"/>
        <v>0</v>
      </c>
      <c r="CF32" s="985">
        <v>17</v>
      </c>
      <c r="CG32" s="986">
        <f>Personnel!D37</f>
        <v>0</v>
      </c>
      <c r="CH32" s="987">
        <f>Personnel!E37</f>
        <v>0</v>
      </c>
      <c r="CI32" s="988">
        <f>Personnel!F37</f>
        <v>0</v>
      </c>
      <c r="CJ32" s="981">
        <f>IF(ISNA(VLOOKUP($CG32,'G1'!$P$75:$CB$94,62,FALSE)),0,(VLOOKUP($CG32,'G1'!$P$75:$CB$94,62,FALSE)))</f>
        <v>0</v>
      </c>
      <c r="CK32" s="979">
        <f>IF(ISNA(VLOOKUP($CG32,'G1'!$P$109:$CB$128,62,FALSE)),0,(VLOOKUP($CG32,'G1'!$P$109:$CB$128,62,FALSE)))</f>
        <v>0</v>
      </c>
      <c r="CL32" s="979">
        <f>IF(ISNA(VLOOKUP($CG32,'G1'!$P$143:$CB$162,62,FALSE)),0,(VLOOKUP($CG32,'G1'!$P$143:$CB$162,62,FALSE)))</f>
        <v>0</v>
      </c>
      <c r="CM32" s="979">
        <f>IF(ISNA(VLOOKUP($CG32,'G1'!$P$177:$CB$196,62,FALSE)),0,(VLOOKUP($CG32,'G1'!$P$177:$CB$196,62,FALSE)))</f>
        <v>0</v>
      </c>
      <c r="CN32" s="982">
        <f>IF(ISNA(VLOOKUP($CG32,'G1'!$P$211:$CB$230,62,FALSE)),0,(VLOOKUP($CG32,'G1'!$P$211:$CB$230,62,FALSE)))</f>
        <v>0</v>
      </c>
      <c r="CO32" s="981">
        <f>IF(ISNA(VLOOKUP($CG32,'G2'!$P$75:$CB$94,62,FALSE)),0,(VLOOKUP($CG32,'G2'!$P$75:$CB$94,62,FALSE)))</f>
        <v>0</v>
      </c>
      <c r="CP32" s="979">
        <f>IF(ISNA(VLOOKUP($CG32,'G2'!$P$109:$CB$128,62,FALSE)),0,(VLOOKUP($CG32,'G2'!$P$109:$CB$128,62,FALSE)))</f>
        <v>0</v>
      </c>
      <c r="CQ32" s="979">
        <f>IF(ISNA(VLOOKUP($CG32,'G2'!$P$143:$CB$162,62,FALSE)),0,(VLOOKUP($CG32,'G2'!$P$143:$CB$162,62,FALSE)))</f>
        <v>0</v>
      </c>
      <c r="CR32" s="979">
        <f>IF(ISNA(VLOOKUP($CG32,'G2'!$P$177:$CB$196,62,FALSE)),0,(VLOOKUP($CG32,'G2'!$P$177:$CB$196,62,FALSE)))</f>
        <v>0</v>
      </c>
      <c r="CS32" s="982">
        <f>IF(ISNA(VLOOKUP($CG32,'G2'!$P$211:$CB$230,62,FALSE)),0,(VLOOKUP($CG32,'G2'!$P$211:$CB$230,62,FALSE)))</f>
        <v>0</v>
      </c>
      <c r="CT32" s="981">
        <f>IF(ISNA(VLOOKUP($CG32,'G3'!$P$75:$CB$94,62,FALSE)),0,(VLOOKUP($CG32,'G3'!$P$75:$CB$94,62,FALSE)))</f>
        <v>0</v>
      </c>
      <c r="CU32" s="979">
        <f>IF(ISNA(VLOOKUP($CG32,'G3'!$P$109:$CB$128,62,FALSE)),0,(VLOOKUP($CG32,'G3'!$P$109:$CB$128,62,FALSE)))</f>
        <v>0</v>
      </c>
      <c r="CV32" s="979">
        <f>IF(ISNA(VLOOKUP($CG32,'G3'!$P$143:$CB$162,62,FALSE)),0,(VLOOKUP($CG32,'G3'!$P$143:$CB$162,62,FALSE)))</f>
        <v>0</v>
      </c>
      <c r="CW32" s="979">
        <f>IF(ISNA(VLOOKUP($CG32,'G3'!$P$177:$CB$196,62,FALSE)),0,(VLOOKUP($CG32,'G3'!$P$177:$CB$196,62,FALSE)))</f>
        <v>0</v>
      </c>
      <c r="CX32" s="982">
        <f>IF(ISNA(VLOOKUP($CG32,'G3'!$P$211:$CB$230,62,FALSE)),0,(VLOOKUP($CG32,'G3'!$P$211:$CB$230,62,FALSE)))</f>
        <v>0</v>
      </c>
      <c r="CY32" s="981">
        <f>IF(ISNA(VLOOKUP($CG32,'G4'!$P$75:$CB$94,62,FALSE)),0,(VLOOKUP($CG32,'G4'!$P$75:$CB$94,62,FALSE)))</f>
        <v>0</v>
      </c>
      <c r="CZ32" s="979">
        <f>IF(ISNA(VLOOKUP($CG32,'G4'!$P$109:$CB$128,62,FALSE)),0,(VLOOKUP($CG32,'G4'!$P$109:$CB$128,62,FALSE)))</f>
        <v>0</v>
      </c>
      <c r="DA32" s="979">
        <f>IF(ISNA(VLOOKUP($CG32,'G4'!$P$143:$CB$162,62,FALSE)),0,(VLOOKUP($CG32,'G4'!$P$143:$CB$162,62,FALSE)))</f>
        <v>0</v>
      </c>
      <c r="DB32" s="979">
        <f>IF(ISNA(VLOOKUP($CG32,'G4'!$P$177:$CB$196,62,FALSE)),0,(VLOOKUP($CG32,'G4'!$P$177:$CB$196,62,FALSE)))</f>
        <v>0</v>
      </c>
      <c r="DC32" s="982">
        <f>IF(ISNA(VLOOKUP($CG32,'G4'!$P$211:$CB$230,62,FALSE)),0,(VLOOKUP($CG32,'G4'!$P$211:$CB$230,62,FALSE)))</f>
        <v>0</v>
      </c>
      <c r="DD32" s="981">
        <f>IF(ISNA(VLOOKUP($CG32,'G5'!$P$75:$CB$94,62,FALSE)),0,(VLOOKUP($CG32,'G5'!$P$75:$CB$94,62,FALSE)))</f>
        <v>0</v>
      </c>
      <c r="DE32" s="979">
        <f>IF(ISNA(VLOOKUP($CG32,'G5'!$P$109:$CB$128,62,FALSE)),0,(VLOOKUP($CG32,'G5'!$P$109:$CB$128,62,FALSE)))</f>
        <v>0</v>
      </c>
      <c r="DF32" s="979">
        <f>IF(ISNA(VLOOKUP($CG32,'G5'!$P$143:$CB$162,62,FALSE)),0,(VLOOKUP($CG32,'G5'!$P$143:$CB$162,62,FALSE)))</f>
        <v>0</v>
      </c>
      <c r="DG32" s="979">
        <f>IF(ISNA(VLOOKUP($CG32,'G5'!$P$177:$CB$196,62,FALSE)),0,(VLOOKUP($CG32,'G5'!$P$177:$CB$196,62,FALSE)))</f>
        <v>0</v>
      </c>
      <c r="DH32" s="982">
        <f>IF(ISNA(VLOOKUP($CG32,'G5'!$P$211:$CB$230,62,FALSE)),0,(VLOOKUP($CG32,'G5'!$P$211:$CB$230,62,FALSE)))</f>
        <v>0</v>
      </c>
      <c r="DI32" s="981">
        <f>IF(ISNA(VLOOKUP($CG32,'G6'!$P$75:$CB$94,62,FALSE)),0,(VLOOKUP($CG32,'G6'!$P$75:$CB$94,62,FALSE)))</f>
        <v>0</v>
      </c>
      <c r="DJ32" s="979">
        <f>IF(ISNA(VLOOKUP($CG32,'G6'!$P$109:$CB$128,62,FALSE)),0,(VLOOKUP($CG32,'G6'!$P$109:$CB$128,62,FALSE)))</f>
        <v>0</v>
      </c>
      <c r="DK32" s="979">
        <f>IF(ISNA(VLOOKUP($CG32,'G6'!$P$143:$CB$162,62,FALSE)),0,(VLOOKUP($CG32,'G6'!$P$143:$CB$162,62,FALSE)))</f>
        <v>0</v>
      </c>
      <c r="DL32" s="979">
        <f>IF(ISNA(VLOOKUP($CG32,'G6'!$P$177:$CB$196,62,FALSE)),0,(VLOOKUP($CG32,'G6'!$P$177:$CB$196,62,FALSE)))</f>
        <v>0</v>
      </c>
      <c r="DM32" s="982">
        <f>IF(ISNA(VLOOKUP($CG32,'G6'!$P$211:$CB$230,62,FALSE)),0,(VLOOKUP($CG32,'G6'!$P$211:$CB$230,62,FALSE)))</f>
        <v>0</v>
      </c>
      <c r="DN32" s="981">
        <f>IF(ISNA(VLOOKUP($CG32,'G7'!$P$75:$CB$94,62,FALSE)),0,(VLOOKUP($CG32,'G7'!$P$75:$CB$94,62,FALSE)))</f>
        <v>0</v>
      </c>
      <c r="DO32" s="979">
        <f>IF(ISNA(VLOOKUP($CG32,'G7'!$P$109:$CB$128,62,FALSE)),0,(VLOOKUP($CG32,'G7'!$P$109:$CB$128,62,FALSE)))</f>
        <v>0</v>
      </c>
      <c r="DP32" s="979">
        <f>IF(ISNA(VLOOKUP($CG32,'G7'!$P$143:$CB$162,62,FALSE)),0,(VLOOKUP($CG32,'G7'!$P$143:$CB$162,62,FALSE)))</f>
        <v>0</v>
      </c>
      <c r="DQ32" s="979">
        <f>IF(ISNA(VLOOKUP($CG32,'G7'!$P$177:$CB$196,62,FALSE)),0,(VLOOKUP($CG32,'G7'!$P$177:$CB$196,62,FALSE)))</f>
        <v>0</v>
      </c>
      <c r="DR32" s="982">
        <f>IF(ISNA(VLOOKUP($CG32,'G7'!$P$211:$CB$230,62,FALSE)),0,(VLOOKUP($CG32,'G7'!$P$211:$CB$230,62,FALSE)))</f>
        <v>0</v>
      </c>
      <c r="DS32" s="981">
        <f>IF(ISNA(VLOOKUP($CG32,'G8'!$P$75:$CB$94,62,FALSE)),0,(VLOOKUP($CG32,'G8'!$P$75:$CB$94,62,FALSE)))</f>
        <v>0</v>
      </c>
      <c r="DT32" s="979">
        <f>IF(ISNA(VLOOKUP($CG32,'G8'!$P$109:$CB$128,62,FALSE)),0,(VLOOKUP($CG32,'G8'!$P$109:$CB$128,62,FALSE)))</f>
        <v>0</v>
      </c>
      <c r="DU32" s="979">
        <f>IF(ISNA(VLOOKUP($CG32,'G8'!$P$143:$CB$162,62,FALSE)),0,(VLOOKUP($CG32,'G8'!$P$143:$CB$162,62,FALSE)))</f>
        <v>0</v>
      </c>
      <c r="DV32" s="979">
        <f>IF(ISNA(VLOOKUP($CG32,'G8'!$P$177:$CB$196,62,FALSE)),0,(VLOOKUP($CG32,'G8'!$P$177:$CB$196,62,FALSE)))</f>
        <v>0</v>
      </c>
      <c r="DW32" s="982">
        <f>IF(ISNA(VLOOKUP($CG32,'G8'!$P$211:$CB$230,62,FALSE)),0,(VLOOKUP($CG32,'G8'!$P$211:$CB$230,62,FALSE)))</f>
        <v>0</v>
      </c>
      <c r="DX32" s="981">
        <f>IF(ISNA(VLOOKUP($CG32,'G9'!$P$75:$CB$94,62,FALSE)),0,(VLOOKUP($CG32,'G9'!$P$75:$CB$94,62,FALSE)))</f>
        <v>0</v>
      </c>
      <c r="DY32" s="979">
        <f>IF(ISNA(VLOOKUP($CG32,'G9'!$P$109:$CB$128,62,FALSE)),0,(VLOOKUP($CG32,'G9'!$P$109:$CB$128,62,FALSE)))</f>
        <v>0</v>
      </c>
      <c r="DZ32" s="979">
        <f>IF(ISNA(VLOOKUP($CG32,'G9'!$P$143:$CB$162,62,FALSE)),0,(VLOOKUP($CG32,'G9'!$P$143:$CB$162,62,FALSE)))</f>
        <v>0</v>
      </c>
      <c r="EA32" s="979">
        <f>IF(ISNA(VLOOKUP($CG32,'G9'!$P$177:$CB$196,62,FALSE)),0,(VLOOKUP($CG32,'G9'!$P$177:$CB$196,62,FALSE)))</f>
        <v>0</v>
      </c>
      <c r="EB32" s="982">
        <f>IF(ISNA(VLOOKUP($CG32,'G9'!$P$211:$CB$230,62,FALSE)),0,(VLOOKUP($CG32,'G9'!$P$211:$CB$230,62,FALSE)))</f>
        <v>0</v>
      </c>
      <c r="EC32" s="981">
        <f>IF(ISNA(VLOOKUP($CG32,'G10'!$P$75:$CB$94,62,FALSE)),0,(VLOOKUP($CG32,'G10'!$P$75:$CB$94,62,FALSE)))</f>
        <v>0</v>
      </c>
      <c r="ED32" s="979">
        <f>IF(ISNA(VLOOKUP($CG32,'G10'!$P$109:$CB$128,62,FALSE)),0,(VLOOKUP($CG32,'G10'!$P$109:$CB$128,62,FALSE)))</f>
        <v>0</v>
      </c>
      <c r="EE32" s="979">
        <f>IF(ISNA(VLOOKUP($CG32,'G10'!$P$143:$CB$162,62,FALSE)),0,(VLOOKUP($CG32,'G10'!$P$143:$CB$162,62,FALSE)))</f>
        <v>0</v>
      </c>
      <c r="EF32" s="979">
        <f>IF(ISNA(VLOOKUP($CG32,'G10'!$P$177:$CB$196,62,FALSE)),0,(VLOOKUP($CG32,'G10'!$P$177:$CB$196,62,FALSE)))</f>
        <v>0</v>
      </c>
      <c r="EG32" s="982">
        <f>IF(ISNA(VLOOKUP($CG32,'G10'!$P$211:$CB$230,62,FALSE)),0,(VLOOKUP($CG32,'G10'!$P$211:$CB$230,62,FALSE)))</f>
        <v>0</v>
      </c>
      <c r="EH32" s="981">
        <f>IF(ISNA(VLOOKUP($CG32,'G11'!$P$75:$CB$94,62,FALSE)),0,(VLOOKUP($CG32,'G11'!$P$75:$CB$94,62,FALSE)))</f>
        <v>0</v>
      </c>
      <c r="EI32" s="979">
        <f>IF(ISNA(VLOOKUP($CG32,'G11'!$P$109:$CB$128,62,FALSE)),0,(VLOOKUP($CG32,'G11'!$P$109:$CB$128,62,FALSE)))</f>
        <v>0</v>
      </c>
      <c r="EJ32" s="979">
        <f>IF(ISNA(VLOOKUP($CG32,'G11'!$P$143:$CB$162,62,FALSE)),0,(VLOOKUP($CG32,'G11'!$P$143:$CB$162,62,FALSE)))</f>
        <v>0</v>
      </c>
      <c r="EK32" s="979">
        <f>IF(ISNA(VLOOKUP($CG32,'G11'!$P$177:$CB$196,62,FALSE)),0,(VLOOKUP($CG32,'G11'!$P$177:$CB$196,62,FALSE)))</f>
        <v>0</v>
      </c>
      <c r="EL32" s="982">
        <f>IF(ISNA(VLOOKUP($CG32,'G11'!$P$211:$CB$230,62,FALSE)),0,(VLOOKUP($CG32,'G11'!$P$211:$CB$230,62,FALSE)))</f>
        <v>0</v>
      </c>
      <c r="EM32" s="981">
        <f>IF(ISNA(VLOOKUP($CG32,'G12'!$P$75:$CB$94,62,FALSE)),0,(VLOOKUP($CG32,'G12'!$P$75:$CB$94,62,FALSE)))</f>
        <v>0</v>
      </c>
      <c r="EN32" s="979">
        <f>IF(ISNA(VLOOKUP($CG32,'G12'!$P$109:$CB$128,62,FALSE)),0,(VLOOKUP($CG32,'G12'!$P$109:$CB$128,62,FALSE)))</f>
        <v>0</v>
      </c>
      <c r="EO32" s="979">
        <f>IF(ISNA(VLOOKUP($CG32,'G12'!$P$143:$CB$162,62,FALSE)),0,(VLOOKUP($CG32,'G12'!$P$143:$CB$162,62,FALSE)))</f>
        <v>0</v>
      </c>
      <c r="EP32" s="979">
        <f>IF(ISNA(VLOOKUP($CG32,'G12'!$P$177:$CB$196,62,FALSE)),0,(VLOOKUP($CG32,'G12'!$P$177:$CB$196,62,FALSE)))</f>
        <v>0</v>
      </c>
      <c r="EQ32" s="982">
        <f>IF(ISNA(VLOOKUP($CG32,'G12'!$P$211:$CB$230,62,FALSE)),0,(VLOOKUP($CG32,'G12'!$P$211:$CB$230,62,FALSE)))</f>
        <v>0</v>
      </c>
      <c r="ER32" s="981">
        <f>IF(ISNA(VLOOKUP($CG32,'G13'!$P$75:$CB$94,62,FALSE)),0,(VLOOKUP($CG32,'G13'!$P$75:$CB$94,62,FALSE)))</f>
        <v>0</v>
      </c>
      <c r="ES32" s="979">
        <f>IF(ISNA(VLOOKUP($CG32,'G13'!$P$109:$CB$128,62,FALSE)),0,(VLOOKUP($CG32,'G13'!$P$109:$CB$128,62,FALSE)))</f>
        <v>0</v>
      </c>
      <c r="ET32" s="979">
        <f>IF(ISNA(VLOOKUP($CG32,'G13'!$P$143:$CB$162,62,FALSE)),0,(VLOOKUP($CG32,'G13'!$P$143:$CB$162,62,FALSE)))</f>
        <v>0</v>
      </c>
      <c r="EU32" s="979">
        <f>IF(ISNA(VLOOKUP($CG32,'G13'!$P$177:$CB$196,62,FALSE)),0,(VLOOKUP($CG32,'G13'!$P$177:$CB$196,62,FALSE)))</f>
        <v>0</v>
      </c>
      <c r="EV32" s="982">
        <f>IF(ISNA(VLOOKUP($CG32,'G13'!$P$211:$CB$230,62,FALSE)),0,(VLOOKUP($CG32,'G13'!$P$211:$CB$230,62,FALSE)))</f>
        <v>0</v>
      </c>
      <c r="EW32" s="981">
        <f>IF(ISNA(VLOOKUP($CG32,'G14'!$P$75:$CB$94,62,FALSE)),0,(VLOOKUP($CG32,'G14'!$P$75:$CB$94,62,FALSE)))</f>
        <v>0</v>
      </c>
      <c r="EX32" s="979">
        <f>IF(ISNA(VLOOKUP($CG32,'G14'!$P$109:$CB$128,62,FALSE)),0,(VLOOKUP($CG32,'G14'!$P$109:$CB$128,62,FALSE)))</f>
        <v>0</v>
      </c>
      <c r="EY32" s="979">
        <f>IF(ISNA(VLOOKUP($CG32,'G14'!$P$143:$CB$162,62,FALSE)),0,(VLOOKUP($CG32,'G14'!$P$143:$CB$162,62,FALSE)))</f>
        <v>0</v>
      </c>
      <c r="EZ32" s="979">
        <f>IF(ISNA(VLOOKUP($CG32,'G14'!$P$177:$CB$196,62,FALSE)),0,(VLOOKUP($CG32,'G14'!$P$177:$CB$196,62,FALSE)))</f>
        <v>0</v>
      </c>
      <c r="FA32" s="982">
        <f>IF(ISNA(VLOOKUP($CG32,'G14'!$P$211:$CB$230,62,FALSE)),0,(VLOOKUP($CG32,'G14'!$P$211:$CB$230,62,FALSE)))</f>
        <v>0</v>
      </c>
      <c r="FB32" s="981">
        <f>IF(ISNA(VLOOKUP($CG32,'G15'!$P$75:$CB$94,62,FALSE)),0,(VLOOKUP($CG32,'G15'!$P$75:$CB$94,62,FALSE)))</f>
        <v>0</v>
      </c>
      <c r="FC32" s="979">
        <f>IF(ISNA(VLOOKUP($CG32,'G15'!$P$109:$CB$128,62,FALSE)),0,(VLOOKUP($CG32,'G15'!$P$109:$CB$128,62,FALSE)))</f>
        <v>0</v>
      </c>
      <c r="FD32" s="979">
        <f>IF(ISNA(VLOOKUP($CG32,'G15'!$P$143:$CB$162,62,FALSE)),0,(VLOOKUP($CG32,'G15'!$P$143:$CB$162,62,FALSE)))</f>
        <v>0</v>
      </c>
      <c r="FE32" s="979">
        <f>IF(ISNA(VLOOKUP($CG32,'G15'!$P$177:$CB$196,62,FALSE)),0,(VLOOKUP($CG32,'G15'!$P$177:$CB$196,62,FALSE)))</f>
        <v>0</v>
      </c>
      <c r="FF32" s="982">
        <f>IF(ISNA(VLOOKUP($CG32,'G15'!$P$211:$CB$230,62,FALSE)),0,(VLOOKUP($CG32,'G15'!$P$211:$CB$230,62,FALSE)))</f>
        <v>0</v>
      </c>
      <c r="FG32" s="989">
        <f t="shared" si="18"/>
        <v>0</v>
      </c>
      <c r="FH32" s="987">
        <f t="shared" si="18"/>
        <v>0</v>
      </c>
      <c r="FI32" s="987">
        <f t="shared" si="18"/>
        <v>0</v>
      </c>
      <c r="FJ32" s="987">
        <f t="shared" si="18"/>
        <v>0</v>
      </c>
      <c r="FK32" s="990">
        <f t="shared" si="18"/>
        <v>0</v>
      </c>
    </row>
    <row r="33" spans="1:167" ht="18.75" customHeight="1" thickBot="1" x14ac:dyDescent="0.25">
      <c r="A33" s="975">
        <f t="shared" si="0"/>
        <v>0</v>
      </c>
      <c r="B33" s="959" t="str">
        <f t="shared" si="1"/>
        <v>b</v>
      </c>
      <c r="C33" s="960" t="str">
        <f t="shared" si="1"/>
        <v>b</v>
      </c>
      <c r="D33" s="960" t="str">
        <f t="shared" si="1"/>
        <v>b</v>
      </c>
      <c r="E33" s="960" t="str">
        <f t="shared" si="1"/>
        <v>b</v>
      </c>
      <c r="F33" s="961" t="str">
        <f t="shared" si="1"/>
        <v>b</v>
      </c>
      <c r="G33" s="959" t="str">
        <f t="shared" si="2"/>
        <v>b</v>
      </c>
      <c r="H33" s="960" t="str">
        <f t="shared" si="2"/>
        <v>b</v>
      </c>
      <c r="I33" s="960" t="str">
        <f t="shared" si="2"/>
        <v>b</v>
      </c>
      <c r="J33" s="960" t="str">
        <f t="shared" si="2"/>
        <v>b</v>
      </c>
      <c r="K33" s="961" t="str">
        <f t="shared" si="2"/>
        <v>b</v>
      </c>
      <c r="L33" s="959" t="str">
        <f t="shared" si="3"/>
        <v>b</v>
      </c>
      <c r="M33" s="960" t="str">
        <f t="shared" si="3"/>
        <v>b</v>
      </c>
      <c r="N33" s="960" t="str">
        <f t="shared" si="3"/>
        <v>b</v>
      </c>
      <c r="O33" s="960" t="str">
        <f t="shared" si="3"/>
        <v>b</v>
      </c>
      <c r="P33" s="961" t="str">
        <f t="shared" si="3"/>
        <v>b</v>
      </c>
      <c r="Q33" s="959" t="str">
        <f t="shared" si="4"/>
        <v>b</v>
      </c>
      <c r="R33" s="960" t="str">
        <f t="shared" si="4"/>
        <v>b</v>
      </c>
      <c r="S33" s="960" t="str">
        <f t="shared" si="4"/>
        <v>b</v>
      </c>
      <c r="T33" s="960" t="str">
        <f t="shared" si="4"/>
        <v>b</v>
      </c>
      <c r="U33" s="961" t="str">
        <f t="shared" si="4"/>
        <v>b</v>
      </c>
      <c r="V33" s="959" t="str">
        <f t="shared" si="5"/>
        <v>b</v>
      </c>
      <c r="W33" s="960" t="str">
        <f t="shared" si="5"/>
        <v>b</v>
      </c>
      <c r="X33" s="960" t="str">
        <f t="shared" si="5"/>
        <v>b</v>
      </c>
      <c r="Y33" s="960" t="str">
        <f t="shared" si="5"/>
        <v>b</v>
      </c>
      <c r="Z33" s="961" t="str">
        <f t="shared" si="5"/>
        <v>b</v>
      </c>
      <c r="AA33" s="959" t="str">
        <f t="shared" si="6"/>
        <v>b</v>
      </c>
      <c r="AB33" s="960" t="str">
        <f t="shared" si="6"/>
        <v>b</v>
      </c>
      <c r="AC33" s="960" t="str">
        <f t="shared" si="6"/>
        <v>b</v>
      </c>
      <c r="AD33" s="960" t="str">
        <f t="shared" si="6"/>
        <v>b</v>
      </c>
      <c r="AE33" s="961" t="str">
        <f t="shared" si="6"/>
        <v>b</v>
      </c>
      <c r="AF33" s="959" t="str">
        <f t="shared" si="7"/>
        <v>b</v>
      </c>
      <c r="AG33" s="960" t="str">
        <f t="shared" si="7"/>
        <v>b</v>
      </c>
      <c r="AH33" s="960" t="str">
        <f t="shared" si="7"/>
        <v>b</v>
      </c>
      <c r="AI33" s="960" t="str">
        <f t="shared" si="7"/>
        <v>b</v>
      </c>
      <c r="AJ33" s="961" t="str">
        <f t="shared" si="7"/>
        <v>b</v>
      </c>
      <c r="AK33" s="959" t="str">
        <f t="shared" si="8"/>
        <v>b</v>
      </c>
      <c r="AL33" s="960" t="str">
        <f t="shared" si="8"/>
        <v>b</v>
      </c>
      <c r="AM33" s="960" t="str">
        <f t="shared" si="8"/>
        <v>b</v>
      </c>
      <c r="AN33" s="960" t="str">
        <f t="shared" si="8"/>
        <v>b</v>
      </c>
      <c r="AO33" s="961" t="str">
        <f t="shared" si="8"/>
        <v>b</v>
      </c>
      <c r="AP33" s="959" t="str">
        <f t="shared" si="9"/>
        <v>b</v>
      </c>
      <c r="AQ33" s="960" t="str">
        <f t="shared" si="9"/>
        <v>b</v>
      </c>
      <c r="AR33" s="960" t="str">
        <f t="shared" si="9"/>
        <v>b</v>
      </c>
      <c r="AS33" s="960" t="str">
        <f t="shared" si="9"/>
        <v>b</v>
      </c>
      <c r="AT33" s="961" t="str">
        <f t="shared" si="9"/>
        <v>b</v>
      </c>
      <c r="AU33" s="959" t="str">
        <f t="shared" si="10"/>
        <v>b</v>
      </c>
      <c r="AV33" s="960" t="str">
        <f t="shared" si="10"/>
        <v>b</v>
      </c>
      <c r="AW33" s="960" t="str">
        <f t="shared" si="10"/>
        <v>b</v>
      </c>
      <c r="AX33" s="960" t="str">
        <f t="shared" si="10"/>
        <v>b</v>
      </c>
      <c r="AY33" s="961" t="str">
        <f t="shared" si="10"/>
        <v>b</v>
      </c>
      <c r="AZ33" s="959" t="str">
        <f t="shared" si="11"/>
        <v>b</v>
      </c>
      <c r="BA33" s="960" t="str">
        <f t="shared" si="11"/>
        <v>b</v>
      </c>
      <c r="BB33" s="960" t="str">
        <f t="shared" si="11"/>
        <v>b</v>
      </c>
      <c r="BC33" s="960" t="str">
        <f t="shared" si="11"/>
        <v>b</v>
      </c>
      <c r="BD33" s="961" t="str">
        <f t="shared" si="11"/>
        <v>b</v>
      </c>
      <c r="BE33" s="959" t="str">
        <f t="shared" si="12"/>
        <v>b</v>
      </c>
      <c r="BF33" s="960" t="str">
        <f t="shared" si="12"/>
        <v>b</v>
      </c>
      <c r="BG33" s="960" t="str">
        <f t="shared" si="12"/>
        <v>b</v>
      </c>
      <c r="BH33" s="960" t="str">
        <f t="shared" si="12"/>
        <v>b</v>
      </c>
      <c r="BI33" s="961" t="str">
        <f t="shared" si="12"/>
        <v>b</v>
      </c>
      <c r="BJ33" s="959" t="str">
        <f t="shared" si="13"/>
        <v>b</v>
      </c>
      <c r="BK33" s="960" t="str">
        <f t="shared" si="13"/>
        <v>b</v>
      </c>
      <c r="BL33" s="960" t="str">
        <f t="shared" si="13"/>
        <v>b</v>
      </c>
      <c r="BM33" s="960" t="str">
        <f t="shared" si="13"/>
        <v>b</v>
      </c>
      <c r="BN33" s="961" t="str">
        <f t="shared" si="13"/>
        <v>b</v>
      </c>
      <c r="BO33" s="959" t="str">
        <f t="shared" si="14"/>
        <v>b</v>
      </c>
      <c r="BP33" s="960" t="str">
        <f t="shared" si="14"/>
        <v>b</v>
      </c>
      <c r="BQ33" s="960" t="str">
        <f t="shared" si="14"/>
        <v>b</v>
      </c>
      <c r="BR33" s="960" t="str">
        <f t="shared" si="14"/>
        <v>b</v>
      </c>
      <c r="BS33" s="961" t="str">
        <f t="shared" si="14"/>
        <v>b</v>
      </c>
      <c r="BT33" s="959" t="str">
        <f t="shared" si="15"/>
        <v>b</v>
      </c>
      <c r="BU33" s="960" t="str">
        <f t="shared" si="15"/>
        <v>b</v>
      </c>
      <c r="BV33" s="960" t="str">
        <f t="shared" si="15"/>
        <v>b</v>
      </c>
      <c r="BW33" s="960" t="str">
        <f t="shared" si="15"/>
        <v>b</v>
      </c>
      <c r="BX33" s="961" t="str">
        <f t="shared" si="15"/>
        <v>b</v>
      </c>
      <c r="BY33" s="976">
        <f t="shared" si="16"/>
        <v>0</v>
      </c>
      <c r="BZ33" s="976">
        <f t="shared" si="16"/>
        <v>0</v>
      </c>
      <c r="CA33" s="976">
        <f t="shared" si="16"/>
        <v>0</v>
      </c>
      <c r="CB33" s="976">
        <f t="shared" si="16"/>
        <v>0</v>
      </c>
      <c r="CC33" s="976">
        <f t="shared" si="16"/>
        <v>0</v>
      </c>
      <c r="CD33" s="954">
        <f t="shared" si="17"/>
        <v>0</v>
      </c>
      <c r="CF33" s="997">
        <v>18</v>
      </c>
      <c r="CG33" s="998">
        <f>Personnel!D38</f>
        <v>0</v>
      </c>
      <c r="CH33" s="999">
        <f>Personnel!E38</f>
        <v>0</v>
      </c>
      <c r="CI33" s="1000">
        <f>Personnel!F38</f>
        <v>0</v>
      </c>
      <c r="CJ33" s="981">
        <f>IF(ISNA(VLOOKUP($CG33,'G1'!$P$75:$CB$94,62,FALSE)),0,(VLOOKUP($CG33,'G1'!$P$75:$CB$94,62,FALSE)))</f>
        <v>0</v>
      </c>
      <c r="CK33" s="979">
        <f>IF(ISNA(VLOOKUP($CG33,'G1'!$P$109:$CB$128,62,FALSE)),0,(VLOOKUP($CG33,'G1'!$P$109:$CB$128,62,FALSE)))</f>
        <v>0</v>
      </c>
      <c r="CL33" s="979">
        <f>IF(ISNA(VLOOKUP($CG33,'G1'!$P$143:$CB$162,62,FALSE)),0,(VLOOKUP($CG33,'G1'!$P$143:$CB$162,62,FALSE)))</f>
        <v>0</v>
      </c>
      <c r="CM33" s="979">
        <f>IF(ISNA(VLOOKUP($CG33,'G1'!$P$177:$CB$196,62,FALSE)),0,(VLOOKUP($CG33,'G1'!$P$177:$CB$196,62,FALSE)))</f>
        <v>0</v>
      </c>
      <c r="CN33" s="982">
        <f>IF(ISNA(VLOOKUP($CG33,'G1'!$P$211:$CB$230,62,FALSE)),0,(VLOOKUP($CG33,'G1'!$P$211:$CB$230,62,FALSE)))</f>
        <v>0</v>
      </c>
      <c r="CO33" s="981">
        <f>IF(ISNA(VLOOKUP($CG33,'G2'!$P$75:$CB$94,62,FALSE)),0,(VLOOKUP($CG33,'G2'!$P$75:$CB$94,62,FALSE)))</f>
        <v>0</v>
      </c>
      <c r="CP33" s="979">
        <f>IF(ISNA(VLOOKUP($CG33,'G2'!$P$109:$CB$128,62,FALSE)),0,(VLOOKUP($CG33,'G2'!$P$109:$CB$128,62,FALSE)))</f>
        <v>0</v>
      </c>
      <c r="CQ33" s="979">
        <f>IF(ISNA(VLOOKUP($CG33,'G2'!$P$143:$CB$162,62,FALSE)),0,(VLOOKUP($CG33,'G2'!$P$143:$CB$162,62,FALSE)))</f>
        <v>0</v>
      </c>
      <c r="CR33" s="979">
        <f>IF(ISNA(VLOOKUP($CG33,'G2'!$P$177:$CB$196,62,FALSE)),0,(VLOOKUP($CG33,'G2'!$P$177:$CB$196,62,FALSE)))</f>
        <v>0</v>
      </c>
      <c r="CS33" s="982">
        <f>IF(ISNA(VLOOKUP($CG33,'G2'!$P$211:$CB$230,62,FALSE)),0,(VLOOKUP($CG33,'G2'!$P$211:$CB$230,62,FALSE)))</f>
        <v>0</v>
      </c>
      <c r="CT33" s="981">
        <f>IF(ISNA(VLOOKUP($CG33,'G3'!$P$75:$CB$94,62,FALSE)),0,(VLOOKUP($CG33,'G3'!$P$75:$CB$94,62,FALSE)))</f>
        <v>0</v>
      </c>
      <c r="CU33" s="979">
        <f>IF(ISNA(VLOOKUP($CG33,'G3'!$P$109:$CB$128,62,FALSE)),0,(VLOOKUP($CG33,'G3'!$P$109:$CB$128,62,FALSE)))</f>
        <v>0</v>
      </c>
      <c r="CV33" s="979">
        <f>IF(ISNA(VLOOKUP($CG33,'G3'!$P$143:$CB$162,62,FALSE)),0,(VLOOKUP($CG33,'G3'!$P$143:$CB$162,62,FALSE)))</f>
        <v>0</v>
      </c>
      <c r="CW33" s="979">
        <f>IF(ISNA(VLOOKUP($CG33,'G3'!$P$177:$CB$196,62,FALSE)),0,(VLOOKUP($CG33,'G3'!$P$177:$CB$196,62,FALSE)))</f>
        <v>0</v>
      </c>
      <c r="CX33" s="982">
        <f>IF(ISNA(VLOOKUP($CG33,'G3'!$P$211:$CB$230,62,FALSE)),0,(VLOOKUP($CG33,'G3'!$P$211:$CB$230,62,FALSE)))</f>
        <v>0</v>
      </c>
      <c r="CY33" s="981">
        <f>IF(ISNA(VLOOKUP($CG33,'G4'!$P$75:$CB$94,62,FALSE)),0,(VLOOKUP($CG33,'G4'!$P$75:$CB$94,62,FALSE)))</f>
        <v>0</v>
      </c>
      <c r="CZ33" s="979">
        <f>IF(ISNA(VLOOKUP($CG33,'G4'!$P$109:$CB$128,62,FALSE)),0,(VLOOKUP($CG33,'G4'!$P$109:$CB$128,62,FALSE)))</f>
        <v>0</v>
      </c>
      <c r="DA33" s="979">
        <f>IF(ISNA(VLOOKUP($CG33,'G4'!$P$143:$CB$162,62,FALSE)),0,(VLOOKUP($CG33,'G4'!$P$143:$CB$162,62,FALSE)))</f>
        <v>0</v>
      </c>
      <c r="DB33" s="979">
        <f>IF(ISNA(VLOOKUP($CG33,'G4'!$P$177:$CB$196,62,FALSE)),0,(VLOOKUP($CG33,'G4'!$P$177:$CB$196,62,FALSE)))</f>
        <v>0</v>
      </c>
      <c r="DC33" s="982">
        <f>IF(ISNA(VLOOKUP($CG33,'G4'!$P$211:$CB$230,62,FALSE)),0,(VLOOKUP($CG33,'G4'!$P$211:$CB$230,62,FALSE)))</f>
        <v>0</v>
      </c>
      <c r="DD33" s="981">
        <f>IF(ISNA(VLOOKUP($CG33,'G5'!$P$75:$CB$94,62,FALSE)),0,(VLOOKUP($CG33,'G5'!$P$75:$CB$94,62,FALSE)))</f>
        <v>0</v>
      </c>
      <c r="DE33" s="979">
        <f>IF(ISNA(VLOOKUP($CG33,'G5'!$P$109:$CB$128,62,FALSE)),0,(VLOOKUP($CG33,'G5'!$P$109:$CB$128,62,FALSE)))</f>
        <v>0</v>
      </c>
      <c r="DF33" s="979">
        <f>IF(ISNA(VLOOKUP($CG33,'G5'!$P$143:$CB$162,62,FALSE)),0,(VLOOKUP($CG33,'G5'!$P$143:$CB$162,62,FALSE)))</f>
        <v>0</v>
      </c>
      <c r="DG33" s="979">
        <f>IF(ISNA(VLOOKUP($CG33,'G5'!$P$177:$CB$196,62,FALSE)),0,(VLOOKUP($CG33,'G5'!$P$177:$CB$196,62,FALSE)))</f>
        <v>0</v>
      </c>
      <c r="DH33" s="982">
        <f>IF(ISNA(VLOOKUP($CG33,'G5'!$P$211:$CB$230,62,FALSE)),0,(VLOOKUP($CG33,'G5'!$P$211:$CB$230,62,FALSE)))</f>
        <v>0</v>
      </c>
      <c r="DI33" s="981">
        <f>IF(ISNA(VLOOKUP($CG33,'G6'!$P$75:$CB$94,62,FALSE)),0,(VLOOKUP($CG33,'G6'!$P$75:$CB$94,62,FALSE)))</f>
        <v>0</v>
      </c>
      <c r="DJ33" s="979">
        <f>IF(ISNA(VLOOKUP($CG33,'G6'!$P$109:$CB$128,62,FALSE)),0,(VLOOKUP($CG33,'G6'!$P$109:$CB$128,62,FALSE)))</f>
        <v>0</v>
      </c>
      <c r="DK33" s="979">
        <f>IF(ISNA(VLOOKUP($CG33,'G6'!$P$143:$CB$162,62,FALSE)),0,(VLOOKUP($CG33,'G6'!$P$143:$CB$162,62,FALSE)))</f>
        <v>0</v>
      </c>
      <c r="DL33" s="979">
        <f>IF(ISNA(VLOOKUP($CG33,'G6'!$P$177:$CB$196,62,FALSE)),0,(VLOOKUP($CG33,'G6'!$P$177:$CB$196,62,FALSE)))</f>
        <v>0</v>
      </c>
      <c r="DM33" s="982">
        <f>IF(ISNA(VLOOKUP($CG33,'G6'!$P$211:$CB$230,62,FALSE)),0,(VLOOKUP($CG33,'G6'!$P$211:$CB$230,62,FALSE)))</f>
        <v>0</v>
      </c>
      <c r="DN33" s="981">
        <f>IF(ISNA(VLOOKUP($CG33,'G7'!$P$75:$CB$94,62,FALSE)),0,(VLOOKUP($CG33,'G7'!$P$75:$CB$94,62,FALSE)))</f>
        <v>0</v>
      </c>
      <c r="DO33" s="979">
        <f>IF(ISNA(VLOOKUP($CG33,'G7'!$P$109:$CB$128,62,FALSE)),0,(VLOOKUP($CG33,'G7'!$P$109:$CB$128,62,FALSE)))</f>
        <v>0</v>
      </c>
      <c r="DP33" s="979">
        <f>IF(ISNA(VLOOKUP($CG33,'G7'!$P$143:$CB$162,62,FALSE)),0,(VLOOKUP($CG33,'G7'!$P$143:$CB$162,62,FALSE)))</f>
        <v>0</v>
      </c>
      <c r="DQ33" s="979">
        <f>IF(ISNA(VLOOKUP($CG33,'G7'!$P$177:$CB$196,62,FALSE)),0,(VLOOKUP($CG33,'G7'!$P$177:$CB$196,62,FALSE)))</f>
        <v>0</v>
      </c>
      <c r="DR33" s="982">
        <f>IF(ISNA(VLOOKUP($CG33,'G7'!$P$211:$CB$230,62,FALSE)),0,(VLOOKUP($CG33,'G7'!$P$211:$CB$230,62,FALSE)))</f>
        <v>0</v>
      </c>
      <c r="DS33" s="981">
        <f>IF(ISNA(VLOOKUP($CG33,'G8'!$P$75:$CB$94,62,FALSE)),0,(VLOOKUP($CG33,'G8'!$P$75:$CB$94,62,FALSE)))</f>
        <v>0</v>
      </c>
      <c r="DT33" s="979">
        <f>IF(ISNA(VLOOKUP($CG33,'G8'!$P$109:$CB$128,62,FALSE)),0,(VLOOKUP($CG33,'G8'!$P$109:$CB$128,62,FALSE)))</f>
        <v>0</v>
      </c>
      <c r="DU33" s="979">
        <f>IF(ISNA(VLOOKUP($CG33,'G8'!$P$143:$CB$162,62,FALSE)),0,(VLOOKUP($CG33,'G8'!$P$143:$CB$162,62,FALSE)))</f>
        <v>0</v>
      </c>
      <c r="DV33" s="979">
        <f>IF(ISNA(VLOOKUP($CG33,'G8'!$P$177:$CB$196,62,FALSE)),0,(VLOOKUP($CG33,'G8'!$P$177:$CB$196,62,FALSE)))</f>
        <v>0</v>
      </c>
      <c r="DW33" s="982">
        <f>IF(ISNA(VLOOKUP($CG33,'G8'!$P$211:$CB$230,62,FALSE)),0,(VLOOKUP($CG33,'G8'!$P$211:$CB$230,62,FALSE)))</f>
        <v>0</v>
      </c>
      <c r="DX33" s="981">
        <f>IF(ISNA(VLOOKUP($CG33,'G9'!$P$75:$CB$94,62,FALSE)),0,(VLOOKUP($CG33,'G9'!$P$75:$CB$94,62,FALSE)))</f>
        <v>0</v>
      </c>
      <c r="DY33" s="979">
        <f>IF(ISNA(VLOOKUP($CG33,'G9'!$P$109:$CB$128,62,FALSE)),0,(VLOOKUP($CG33,'G9'!$P$109:$CB$128,62,FALSE)))</f>
        <v>0</v>
      </c>
      <c r="DZ33" s="979">
        <f>IF(ISNA(VLOOKUP($CG33,'G9'!$P$143:$CB$162,62,FALSE)),0,(VLOOKUP($CG33,'G9'!$P$143:$CB$162,62,FALSE)))</f>
        <v>0</v>
      </c>
      <c r="EA33" s="979">
        <f>IF(ISNA(VLOOKUP($CG33,'G9'!$P$177:$CB$196,62,FALSE)),0,(VLOOKUP($CG33,'G9'!$P$177:$CB$196,62,FALSE)))</f>
        <v>0</v>
      </c>
      <c r="EB33" s="982">
        <f>IF(ISNA(VLOOKUP($CG33,'G9'!$P$211:$CB$230,62,FALSE)),0,(VLOOKUP($CG33,'G9'!$P$211:$CB$230,62,FALSE)))</f>
        <v>0</v>
      </c>
      <c r="EC33" s="981">
        <f>IF(ISNA(VLOOKUP($CG33,'G10'!$P$75:$CB$94,62,FALSE)),0,(VLOOKUP($CG33,'G10'!$P$75:$CB$94,62,FALSE)))</f>
        <v>0</v>
      </c>
      <c r="ED33" s="979">
        <f>IF(ISNA(VLOOKUP($CG33,'G10'!$P$109:$CB$128,62,FALSE)),0,(VLOOKUP($CG33,'G10'!$P$109:$CB$128,62,FALSE)))</f>
        <v>0</v>
      </c>
      <c r="EE33" s="979">
        <f>IF(ISNA(VLOOKUP($CG33,'G10'!$P$143:$CB$162,62,FALSE)),0,(VLOOKUP($CG33,'G10'!$P$143:$CB$162,62,FALSE)))</f>
        <v>0</v>
      </c>
      <c r="EF33" s="979">
        <f>IF(ISNA(VLOOKUP($CG33,'G10'!$P$177:$CB$196,62,FALSE)),0,(VLOOKUP($CG33,'G10'!$P$177:$CB$196,62,FALSE)))</f>
        <v>0</v>
      </c>
      <c r="EG33" s="982">
        <f>IF(ISNA(VLOOKUP($CG33,'G10'!$P$211:$CB$230,62,FALSE)),0,(VLOOKUP($CG33,'G10'!$P$211:$CB$230,62,FALSE)))</f>
        <v>0</v>
      </c>
      <c r="EH33" s="981">
        <f>IF(ISNA(VLOOKUP($CG33,'G11'!$P$75:$CB$94,62,FALSE)),0,(VLOOKUP($CG33,'G11'!$P$75:$CB$94,62,FALSE)))</f>
        <v>0</v>
      </c>
      <c r="EI33" s="979">
        <f>IF(ISNA(VLOOKUP($CG33,'G11'!$P$109:$CB$128,62,FALSE)),0,(VLOOKUP($CG33,'G11'!$P$109:$CB$128,62,FALSE)))</f>
        <v>0</v>
      </c>
      <c r="EJ33" s="979">
        <f>IF(ISNA(VLOOKUP($CG33,'G11'!$P$143:$CB$162,62,FALSE)),0,(VLOOKUP($CG33,'G11'!$P$143:$CB$162,62,FALSE)))</f>
        <v>0</v>
      </c>
      <c r="EK33" s="979">
        <f>IF(ISNA(VLOOKUP($CG33,'G11'!$P$177:$CB$196,62,FALSE)),0,(VLOOKUP($CG33,'G11'!$P$177:$CB$196,62,FALSE)))</f>
        <v>0</v>
      </c>
      <c r="EL33" s="982">
        <f>IF(ISNA(VLOOKUP($CG33,'G11'!$P$211:$CB$230,62,FALSE)),0,(VLOOKUP($CG33,'G11'!$P$211:$CB$230,62,FALSE)))</f>
        <v>0</v>
      </c>
      <c r="EM33" s="981">
        <f>IF(ISNA(VLOOKUP($CG33,'G12'!$P$75:$CB$94,62,FALSE)),0,(VLOOKUP($CG33,'G12'!$P$75:$CB$94,62,FALSE)))</f>
        <v>0</v>
      </c>
      <c r="EN33" s="979">
        <f>IF(ISNA(VLOOKUP($CG33,'G12'!$P$109:$CB$128,62,FALSE)),0,(VLOOKUP($CG33,'G12'!$P$109:$CB$128,62,FALSE)))</f>
        <v>0</v>
      </c>
      <c r="EO33" s="979">
        <f>IF(ISNA(VLOOKUP($CG33,'G12'!$P$143:$CB$162,62,FALSE)),0,(VLOOKUP($CG33,'G12'!$P$143:$CB$162,62,FALSE)))</f>
        <v>0</v>
      </c>
      <c r="EP33" s="979">
        <f>IF(ISNA(VLOOKUP($CG33,'G12'!$P$177:$CB$196,62,FALSE)),0,(VLOOKUP($CG33,'G12'!$P$177:$CB$196,62,FALSE)))</f>
        <v>0</v>
      </c>
      <c r="EQ33" s="982">
        <f>IF(ISNA(VLOOKUP($CG33,'G12'!$P$211:$CB$230,62,FALSE)),0,(VLOOKUP($CG33,'G12'!$P$211:$CB$230,62,FALSE)))</f>
        <v>0</v>
      </c>
      <c r="ER33" s="981">
        <f>IF(ISNA(VLOOKUP($CG33,'G13'!$P$75:$CB$94,62,FALSE)),0,(VLOOKUP($CG33,'G13'!$P$75:$CB$94,62,FALSE)))</f>
        <v>0</v>
      </c>
      <c r="ES33" s="979">
        <f>IF(ISNA(VLOOKUP($CG33,'G13'!$P$109:$CB$128,62,FALSE)),0,(VLOOKUP($CG33,'G13'!$P$109:$CB$128,62,FALSE)))</f>
        <v>0</v>
      </c>
      <c r="ET33" s="979">
        <f>IF(ISNA(VLOOKUP($CG33,'G13'!$P$143:$CB$162,62,FALSE)),0,(VLOOKUP($CG33,'G13'!$P$143:$CB$162,62,FALSE)))</f>
        <v>0</v>
      </c>
      <c r="EU33" s="979">
        <f>IF(ISNA(VLOOKUP($CG33,'G13'!$P$177:$CB$196,62,FALSE)),0,(VLOOKUP($CG33,'G13'!$P$177:$CB$196,62,FALSE)))</f>
        <v>0</v>
      </c>
      <c r="EV33" s="982">
        <f>IF(ISNA(VLOOKUP($CG33,'G13'!$P$211:$CB$230,62,FALSE)),0,(VLOOKUP($CG33,'G13'!$P$211:$CB$230,62,FALSE)))</f>
        <v>0</v>
      </c>
      <c r="EW33" s="981">
        <f>IF(ISNA(VLOOKUP($CG33,'G14'!$P$75:$CB$94,62,FALSE)),0,(VLOOKUP($CG33,'G14'!$P$75:$CB$94,62,FALSE)))</f>
        <v>0</v>
      </c>
      <c r="EX33" s="979">
        <f>IF(ISNA(VLOOKUP($CG33,'G14'!$P$109:$CB$128,62,FALSE)),0,(VLOOKUP($CG33,'G14'!$P$109:$CB$128,62,FALSE)))</f>
        <v>0</v>
      </c>
      <c r="EY33" s="979">
        <f>IF(ISNA(VLOOKUP($CG33,'G14'!$P$143:$CB$162,62,FALSE)),0,(VLOOKUP($CG33,'G14'!$P$143:$CB$162,62,FALSE)))</f>
        <v>0</v>
      </c>
      <c r="EZ33" s="979">
        <f>IF(ISNA(VLOOKUP($CG33,'G14'!$P$177:$CB$196,62,FALSE)),0,(VLOOKUP($CG33,'G14'!$P$177:$CB$196,62,FALSE)))</f>
        <v>0</v>
      </c>
      <c r="FA33" s="982">
        <f>IF(ISNA(VLOOKUP($CG33,'G14'!$P$211:$CB$230,62,FALSE)),0,(VLOOKUP($CG33,'G14'!$P$211:$CB$230,62,FALSE)))</f>
        <v>0</v>
      </c>
      <c r="FB33" s="981">
        <f>IF(ISNA(VLOOKUP($CG33,'G15'!$P$75:$CB$94,62,FALSE)),0,(VLOOKUP($CG33,'G15'!$P$75:$CB$94,62,FALSE)))</f>
        <v>0</v>
      </c>
      <c r="FC33" s="979">
        <f>IF(ISNA(VLOOKUP($CG33,'G15'!$P$109:$CB$128,62,FALSE)),0,(VLOOKUP($CG33,'G15'!$P$109:$CB$128,62,FALSE)))</f>
        <v>0</v>
      </c>
      <c r="FD33" s="979">
        <f>IF(ISNA(VLOOKUP($CG33,'G15'!$P$143:$CB$162,62,FALSE)),0,(VLOOKUP($CG33,'G15'!$P$143:$CB$162,62,FALSE)))</f>
        <v>0</v>
      </c>
      <c r="FE33" s="979">
        <f>IF(ISNA(VLOOKUP($CG33,'G15'!$P$177:$CB$196,62,FALSE)),0,(VLOOKUP($CG33,'G15'!$P$177:$CB$196,62,FALSE)))</f>
        <v>0</v>
      </c>
      <c r="FF33" s="982">
        <f>IF(ISNA(VLOOKUP($CG33,'G15'!$P$211:$CB$230,62,FALSE)),0,(VLOOKUP($CG33,'G15'!$P$211:$CB$230,62,FALSE)))</f>
        <v>0</v>
      </c>
      <c r="FG33" s="989">
        <f t="shared" si="18"/>
        <v>0</v>
      </c>
      <c r="FH33" s="987">
        <f t="shared" si="18"/>
        <v>0</v>
      </c>
      <c r="FI33" s="987">
        <f t="shared" si="18"/>
        <v>0</v>
      </c>
      <c r="FJ33" s="987">
        <f t="shared" si="18"/>
        <v>0</v>
      </c>
      <c r="FK33" s="990">
        <f t="shared" si="18"/>
        <v>0</v>
      </c>
    </row>
    <row r="34" spans="1:167" ht="18.75" customHeight="1" thickBot="1" x14ac:dyDescent="0.25">
      <c r="A34" s="975">
        <f t="shared" si="0"/>
        <v>0</v>
      </c>
      <c r="B34" s="959" t="str">
        <f t="shared" si="1"/>
        <v>b</v>
      </c>
      <c r="C34" s="960" t="str">
        <f t="shared" si="1"/>
        <v>b</v>
      </c>
      <c r="D34" s="960" t="str">
        <f t="shared" si="1"/>
        <v>b</v>
      </c>
      <c r="E34" s="960" t="str">
        <f t="shared" si="1"/>
        <v>b</v>
      </c>
      <c r="F34" s="961" t="str">
        <f t="shared" si="1"/>
        <v>b</v>
      </c>
      <c r="G34" s="959" t="str">
        <f t="shared" si="2"/>
        <v>b</v>
      </c>
      <c r="H34" s="960" t="str">
        <f t="shared" si="2"/>
        <v>b</v>
      </c>
      <c r="I34" s="960" t="str">
        <f t="shared" si="2"/>
        <v>b</v>
      </c>
      <c r="J34" s="960" t="str">
        <f t="shared" si="2"/>
        <v>b</v>
      </c>
      <c r="K34" s="961" t="str">
        <f t="shared" si="2"/>
        <v>b</v>
      </c>
      <c r="L34" s="959" t="str">
        <f t="shared" si="3"/>
        <v>b</v>
      </c>
      <c r="M34" s="960" t="str">
        <f t="shared" si="3"/>
        <v>b</v>
      </c>
      <c r="N34" s="960" t="str">
        <f t="shared" si="3"/>
        <v>b</v>
      </c>
      <c r="O34" s="960" t="str">
        <f t="shared" si="3"/>
        <v>b</v>
      </c>
      <c r="P34" s="961" t="str">
        <f t="shared" si="3"/>
        <v>b</v>
      </c>
      <c r="Q34" s="959" t="str">
        <f t="shared" si="4"/>
        <v>b</v>
      </c>
      <c r="R34" s="960" t="str">
        <f t="shared" si="4"/>
        <v>b</v>
      </c>
      <c r="S34" s="960" t="str">
        <f t="shared" si="4"/>
        <v>b</v>
      </c>
      <c r="T34" s="960" t="str">
        <f t="shared" si="4"/>
        <v>b</v>
      </c>
      <c r="U34" s="961" t="str">
        <f t="shared" si="4"/>
        <v>b</v>
      </c>
      <c r="V34" s="959" t="str">
        <f t="shared" si="5"/>
        <v>b</v>
      </c>
      <c r="W34" s="960" t="str">
        <f t="shared" si="5"/>
        <v>b</v>
      </c>
      <c r="X34" s="960" t="str">
        <f t="shared" si="5"/>
        <v>b</v>
      </c>
      <c r="Y34" s="960" t="str">
        <f t="shared" si="5"/>
        <v>b</v>
      </c>
      <c r="Z34" s="961" t="str">
        <f t="shared" si="5"/>
        <v>b</v>
      </c>
      <c r="AA34" s="959" t="str">
        <f t="shared" si="6"/>
        <v>b</v>
      </c>
      <c r="AB34" s="960" t="str">
        <f t="shared" si="6"/>
        <v>b</v>
      </c>
      <c r="AC34" s="960" t="str">
        <f t="shared" si="6"/>
        <v>b</v>
      </c>
      <c r="AD34" s="960" t="str">
        <f t="shared" si="6"/>
        <v>b</v>
      </c>
      <c r="AE34" s="961" t="str">
        <f t="shared" si="6"/>
        <v>b</v>
      </c>
      <c r="AF34" s="959" t="str">
        <f t="shared" si="7"/>
        <v>b</v>
      </c>
      <c r="AG34" s="960" t="str">
        <f t="shared" si="7"/>
        <v>b</v>
      </c>
      <c r="AH34" s="960" t="str">
        <f t="shared" si="7"/>
        <v>b</v>
      </c>
      <c r="AI34" s="960" t="str">
        <f t="shared" si="7"/>
        <v>b</v>
      </c>
      <c r="AJ34" s="961" t="str">
        <f t="shared" si="7"/>
        <v>b</v>
      </c>
      <c r="AK34" s="959" t="str">
        <f t="shared" si="8"/>
        <v>b</v>
      </c>
      <c r="AL34" s="960" t="str">
        <f t="shared" si="8"/>
        <v>b</v>
      </c>
      <c r="AM34" s="960" t="str">
        <f t="shared" si="8"/>
        <v>b</v>
      </c>
      <c r="AN34" s="960" t="str">
        <f t="shared" si="8"/>
        <v>b</v>
      </c>
      <c r="AO34" s="961" t="str">
        <f t="shared" si="8"/>
        <v>b</v>
      </c>
      <c r="AP34" s="959" t="str">
        <f t="shared" si="9"/>
        <v>b</v>
      </c>
      <c r="AQ34" s="960" t="str">
        <f t="shared" si="9"/>
        <v>b</v>
      </c>
      <c r="AR34" s="960" t="str">
        <f t="shared" si="9"/>
        <v>b</v>
      </c>
      <c r="AS34" s="960" t="str">
        <f t="shared" si="9"/>
        <v>b</v>
      </c>
      <c r="AT34" s="961" t="str">
        <f t="shared" si="9"/>
        <v>b</v>
      </c>
      <c r="AU34" s="959" t="str">
        <f t="shared" si="10"/>
        <v>b</v>
      </c>
      <c r="AV34" s="960" t="str">
        <f t="shared" si="10"/>
        <v>b</v>
      </c>
      <c r="AW34" s="960" t="str">
        <f t="shared" si="10"/>
        <v>b</v>
      </c>
      <c r="AX34" s="960" t="str">
        <f t="shared" si="10"/>
        <v>b</v>
      </c>
      <c r="AY34" s="961" t="str">
        <f t="shared" si="10"/>
        <v>b</v>
      </c>
      <c r="AZ34" s="959" t="str">
        <f t="shared" si="11"/>
        <v>b</v>
      </c>
      <c r="BA34" s="960" t="str">
        <f t="shared" si="11"/>
        <v>b</v>
      </c>
      <c r="BB34" s="960" t="str">
        <f t="shared" si="11"/>
        <v>b</v>
      </c>
      <c r="BC34" s="960" t="str">
        <f t="shared" si="11"/>
        <v>b</v>
      </c>
      <c r="BD34" s="961" t="str">
        <f t="shared" si="11"/>
        <v>b</v>
      </c>
      <c r="BE34" s="959" t="str">
        <f t="shared" si="12"/>
        <v>b</v>
      </c>
      <c r="BF34" s="960" t="str">
        <f t="shared" si="12"/>
        <v>b</v>
      </c>
      <c r="BG34" s="960" t="str">
        <f t="shared" si="12"/>
        <v>b</v>
      </c>
      <c r="BH34" s="960" t="str">
        <f t="shared" si="12"/>
        <v>b</v>
      </c>
      <c r="BI34" s="961" t="str">
        <f t="shared" si="12"/>
        <v>b</v>
      </c>
      <c r="BJ34" s="959" t="str">
        <f t="shared" si="13"/>
        <v>b</v>
      </c>
      <c r="BK34" s="960" t="str">
        <f t="shared" si="13"/>
        <v>b</v>
      </c>
      <c r="BL34" s="960" t="str">
        <f t="shared" si="13"/>
        <v>b</v>
      </c>
      <c r="BM34" s="960" t="str">
        <f t="shared" si="13"/>
        <v>b</v>
      </c>
      <c r="BN34" s="961" t="str">
        <f t="shared" si="13"/>
        <v>b</v>
      </c>
      <c r="BO34" s="959" t="str">
        <f t="shared" si="14"/>
        <v>b</v>
      </c>
      <c r="BP34" s="960" t="str">
        <f t="shared" si="14"/>
        <v>b</v>
      </c>
      <c r="BQ34" s="960" t="str">
        <f t="shared" si="14"/>
        <v>b</v>
      </c>
      <c r="BR34" s="960" t="str">
        <f t="shared" si="14"/>
        <v>b</v>
      </c>
      <c r="BS34" s="961" t="str">
        <f t="shared" si="14"/>
        <v>b</v>
      </c>
      <c r="BT34" s="959" t="str">
        <f t="shared" si="15"/>
        <v>b</v>
      </c>
      <c r="BU34" s="960" t="str">
        <f t="shared" si="15"/>
        <v>b</v>
      </c>
      <c r="BV34" s="960" t="str">
        <f t="shared" si="15"/>
        <v>b</v>
      </c>
      <c r="BW34" s="960" t="str">
        <f t="shared" si="15"/>
        <v>b</v>
      </c>
      <c r="BX34" s="961" t="str">
        <f t="shared" si="15"/>
        <v>b</v>
      </c>
      <c r="BY34" s="976">
        <f t="shared" si="16"/>
        <v>0</v>
      </c>
      <c r="BZ34" s="976">
        <f t="shared" si="16"/>
        <v>0</v>
      </c>
      <c r="CA34" s="976">
        <f t="shared" si="16"/>
        <v>0</v>
      </c>
      <c r="CB34" s="976">
        <f t="shared" si="16"/>
        <v>0</v>
      </c>
      <c r="CC34" s="976">
        <f t="shared" si="16"/>
        <v>0</v>
      </c>
      <c r="CD34" s="954">
        <f t="shared" si="17"/>
        <v>0</v>
      </c>
      <c r="CF34" s="985">
        <v>19</v>
      </c>
      <c r="CG34" s="986">
        <f>Personnel!D39</f>
        <v>0</v>
      </c>
      <c r="CH34" s="987">
        <f>Personnel!E39</f>
        <v>0</v>
      </c>
      <c r="CI34" s="988">
        <f>Personnel!F39</f>
        <v>0</v>
      </c>
      <c r="CJ34" s="981">
        <f>IF(ISNA(VLOOKUP($CG34,'G1'!$P$75:$CB$94,62,FALSE)),0,(VLOOKUP($CG34,'G1'!$P$75:$CB$94,62,FALSE)))</f>
        <v>0</v>
      </c>
      <c r="CK34" s="979">
        <f>IF(ISNA(VLOOKUP($CG34,'G1'!$P$109:$CB$128,62,FALSE)),0,(VLOOKUP($CG34,'G1'!$P$109:$CB$128,62,FALSE)))</f>
        <v>0</v>
      </c>
      <c r="CL34" s="979">
        <f>IF(ISNA(VLOOKUP($CG34,'G1'!$P$143:$CB$162,62,FALSE)),0,(VLOOKUP($CG34,'G1'!$P$143:$CB$162,62,FALSE)))</f>
        <v>0</v>
      </c>
      <c r="CM34" s="979">
        <f>IF(ISNA(VLOOKUP($CG34,'G1'!$P$177:$CB$196,62,FALSE)),0,(VLOOKUP($CG34,'G1'!$P$177:$CB$196,62,FALSE)))</f>
        <v>0</v>
      </c>
      <c r="CN34" s="982">
        <f>IF(ISNA(VLOOKUP($CG34,'G1'!$P$211:$CB$230,62,FALSE)),0,(VLOOKUP($CG34,'G1'!$P$211:$CB$230,62,FALSE)))</f>
        <v>0</v>
      </c>
      <c r="CO34" s="981">
        <f>IF(ISNA(VLOOKUP($CG34,'G2'!$P$75:$CB$94,62,FALSE)),0,(VLOOKUP($CG34,'G2'!$P$75:$CB$94,62,FALSE)))</f>
        <v>0</v>
      </c>
      <c r="CP34" s="979">
        <f>IF(ISNA(VLOOKUP($CG34,'G2'!$P$109:$CB$128,62,FALSE)),0,(VLOOKUP($CG34,'G2'!$P$109:$CB$128,62,FALSE)))</f>
        <v>0</v>
      </c>
      <c r="CQ34" s="979">
        <f>IF(ISNA(VLOOKUP($CG34,'G2'!$P$143:$CB$162,62,FALSE)),0,(VLOOKUP($CG34,'G2'!$P$143:$CB$162,62,FALSE)))</f>
        <v>0</v>
      </c>
      <c r="CR34" s="979">
        <f>IF(ISNA(VLOOKUP($CG34,'G2'!$P$177:$CB$196,62,FALSE)),0,(VLOOKUP($CG34,'G2'!$P$177:$CB$196,62,FALSE)))</f>
        <v>0</v>
      </c>
      <c r="CS34" s="982">
        <f>IF(ISNA(VLOOKUP($CG34,'G2'!$P$211:$CB$230,62,FALSE)),0,(VLOOKUP($CG34,'G2'!$P$211:$CB$230,62,FALSE)))</f>
        <v>0</v>
      </c>
      <c r="CT34" s="981">
        <f>IF(ISNA(VLOOKUP($CG34,'G3'!$P$75:$CB$94,62,FALSE)),0,(VLOOKUP($CG34,'G3'!$P$75:$CB$94,62,FALSE)))</f>
        <v>0</v>
      </c>
      <c r="CU34" s="979">
        <f>IF(ISNA(VLOOKUP($CG34,'G3'!$P$109:$CB$128,62,FALSE)),0,(VLOOKUP($CG34,'G3'!$P$109:$CB$128,62,FALSE)))</f>
        <v>0</v>
      </c>
      <c r="CV34" s="979">
        <f>IF(ISNA(VLOOKUP($CG34,'G3'!$P$143:$CB$162,62,FALSE)),0,(VLOOKUP($CG34,'G3'!$P$143:$CB$162,62,FALSE)))</f>
        <v>0</v>
      </c>
      <c r="CW34" s="979">
        <f>IF(ISNA(VLOOKUP($CG34,'G3'!$P$177:$CB$196,62,FALSE)),0,(VLOOKUP($CG34,'G3'!$P$177:$CB$196,62,FALSE)))</f>
        <v>0</v>
      </c>
      <c r="CX34" s="982">
        <f>IF(ISNA(VLOOKUP($CG34,'G3'!$P$211:$CB$230,62,FALSE)),0,(VLOOKUP($CG34,'G3'!$P$211:$CB$230,62,FALSE)))</f>
        <v>0</v>
      </c>
      <c r="CY34" s="981">
        <f>IF(ISNA(VLOOKUP($CG34,'G4'!$P$75:$CB$94,62,FALSE)),0,(VLOOKUP($CG34,'G4'!$P$75:$CB$94,62,FALSE)))</f>
        <v>0</v>
      </c>
      <c r="CZ34" s="979">
        <f>IF(ISNA(VLOOKUP($CG34,'G4'!$P$109:$CB$128,62,FALSE)),0,(VLOOKUP($CG34,'G4'!$P$109:$CB$128,62,FALSE)))</f>
        <v>0</v>
      </c>
      <c r="DA34" s="979">
        <f>IF(ISNA(VLOOKUP($CG34,'G4'!$P$143:$CB$162,62,FALSE)),0,(VLOOKUP($CG34,'G4'!$P$143:$CB$162,62,FALSE)))</f>
        <v>0</v>
      </c>
      <c r="DB34" s="979">
        <f>IF(ISNA(VLOOKUP($CG34,'G4'!$P$177:$CB$196,62,FALSE)),0,(VLOOKUP($CG34,'G4'!$P$177:$CB$196,62,FALSE)))</f>
        <v>0</v>
      </c>
      <c r="DC34" s="982">
        <f>IF(ISNA(VLOOKUP($CG34,'G4'!$P$211:$CB$230,62,FALSE)),0,(VLOOKUP($CG34,'G4'!$P$211:$CB$230,62,FALSE)))</f>
        <v>0</v>
      </c>
      <c r="DD34" s="981">
        <f>IF(ISNA(VLOOKUP($CG34,'G5'!$P$75:$CB$94,62,FALSE)),0,(VLOOKUP($CG34,'G5'!$P$75:$CB$94,62,FALSE)))</f>
        <v>0</v>
      </c>
      <c r="DE34" s="979">
        <f>IF(ISNA(VLOOKUP($CG34,'G5'!$P$109:$CB$128,62,FALSE)),0,(VLOOKUP($CG34,'G5'!$P$109:$CB$128,62,FALSE)))</f>
        <v>0</v>
      </c>
      <c r="DF34" s="979">
        <f>IF(ISNA(VLOOKUP($CG34,'G5'!$P$143:$CB$162,62,FALSE)),0,(VLOOKUP($CG34,'G5'!$P$143:$CB$162,62,FALSE)))</f>
        <v>0</v>
      </c>
      <c r="DG34" s="979">
        <f>IF(ISNA(VLOOKUP($CG34,'G5'!$P$177:$CB$196,62,FALSE)),0,(VLOOKUP($CG34,'G5'!$P$177:$CB$196,62,FALSE)))</f>
        <v>0</v>
      </c>
      <c r="DH34" s="982">
        <f>IF(ISNA(VLOOKUP($CG34,'G5'!$P$211:$CB$230,62,FALSE)),0,(VLOOKUP($CG34,'G5'!$P$211:$CB$230,62,FALSE)))</f>
        <v>0</v>
      </c>
      <c r="DI34" s="981">
        <f>IF(ISNA(VLOOKUP($CG34,'G6'!$P$75:$CB$94,62,FALSE)),0,(VLOOKUP($CG34,'G6'!$P$75:$CB$94,62,FALSE)))</f>
        <v>0</v>
      </c>
      <c r="DJ34" s="979">
        <f>IF(ISNA(VLOOKUP($CG34,'G6'!$P$109:$CB$128,62,FALSE)),0,(VLOOKUP($CG34,'G6'!$P$109:$CB$128,62,FALSE)))</f>
        <v>0</v>
      </c>
      <c r="DK34" s="979">
        <f>IF(ISNA(VLOOKUP($CG34,'G6'!$P$143:$CB$162,62,FALSE)),0,(VLOOKUP($CG34,'G6'!$P$143:$CB$162,62,FALSE)))</f>
        <v>0</v>
      </c>
      <c r="DL34" s="979">
        <f>IF(ISNA(VLOOKUP($CG34,'G6'!$P$177:$CB$196,62,FALSE)),0,(VLOOKUP($CG34,'G6'!$P$177:$CB$196,62,FALSE)))</f>
        <v>0</v>
      </c>
      <c r="DM34" s="982">
        <f>IF(ISNA(VLOOKUP($CG34,'G6'!$P$211:$CB$230,62,FALSE)),0,(VLOOKUP($CG34,'G6'!$P$211:$CB$230,62,FALSE)))</f>
        <v>0</v>
      </c>
      <c r="DN34" s="981">
        <f>IF(ISNA(VLOOKUP($CG34,'G7'!$P$75:$CB$94,62,FALSE)),0,(VLOOKUP($CG34,'G7'!$P$75:$CB$94,62,FALSE)))</f>
        <v>0</v>
      </c>
      <c r="DO34" s="979">
        <f>IF(ISNA(VLOOKUP($CG34,'G7'!$P$109:$CB$128,62,FALSE)),0,(VLOOKUP($CG34,'G7'!$P$109:$CB$128,62,FALSE)))</f>
        <v>0</v>
      </c>
      <c r="DP34" s="979">
        <f>IF(ISNA(VLOOKUP($CG34,'G7'!$P$143:$CB$162,62,FALSE)),0,(VLOOKUP($CG34,'G7'!$P$143:$CB$162,62,FALSE)))</f>
        <v>0</v>
      </c>
      <c r="DQ34" s="979">
        <f>IF(ISNA(VLOOKUP($CG34,'G7'!$P$177:$CB$196,62,FALSE)),0,(VLOOKUP($CG34,'G7'!$P$177:$CB$196,62,FALSE)))</f>
        <v>0</v>
      </c>
      <c r="DR34" s="982">
        <f>IF(ISNA(VLOOKUP($CG34,'G7'!$P$211:$CB$230,62,FALSE)),0,(VLOOKUP($CG34,'G7'!$P$211:$CB$230,62,FALSE)))</f>
        <v>0</v>
      </c>
      <c r="DS34" s="981">
        <f>IF(ISNA(VLOOKUP($CG34,'G8'!$P$75:$CB$94,62,FALSE)),0,(VLOOKUP($CG34,'G8'!$P$75:$CB$94,62,FALSE)))</f>
        <v>0</v>
      </c>
      <c r="DT34" s="979">
        <f>IF(ISNA(VLOOKUP($CG34,'G8'!$P$109:$CB$128,62,FALSE)),0,(VLOOKUP($CG34,'G8'!$P$109:$CB$128,62,FALSE)))</f>
        <v>0</v>
      </c>
      <c r="DU34" s="979">
        <f>IF(ISNA(VLOOKUP($CG34,'G8'!$P$143:$CB$162,62,FALSE)),0,(VLOOKUP($CG34,'G8'!$P$143:$CB$162,62,FALSE)))</f>
        <v>0</v>
      </c>
      <c r="DV34" s="979">
        <f>IF(ISNA(VLOOKUP($CG34,'G8'!$P$177:$CB$196,62,FALSE)),0,(VLOOKUP($CG34,'G8'!$P$177:$CB$196,62,FALSE)))</f>
        <v>0</v>
      </c>
      <c r="DW34" s="982">
        <f>IF(ISNA(VLOOKUP($CG34,'G8'!$P$211:$CB$230,62,FALSE)),0,(VLOOKUP($CG34,'G8'!$P$211:$CB$230,62,FALSE)))</f>
        <v>0</v>
      </c>
      <c r="DX34" s="981">
        <f>IF(ISNA(VLOOKUP($CG34,'G9'!$P$75:$CB$94,62,FALSE)),0,(VLOOKUP($CG34,'G9'!$P$75:$CB$94,62,FALSE)))</f>
        <v>0</v>
      </c>
      <c r="DY34" s="979">
        <f>IF(ISNA(VLOOKUP($CG34,'G9'!$P$109:$CB$128,62,FALSE)),0,(VLOOKUP($CG34,'G9'!$P$109:$CB$128,62,FALSE)))</f>
        <v>0</v>
      </c>
      <c r="DZ34" s="979">
        <f>IF(ISNA(VLOOKUP($CG34,'G9'!$P$143:$CB$162,62,FALSE)),0,(VLOOKUP($CG34,'G9'!$P$143:$CB$162,62,FALSE)))</f>
        <v>0</v>
      </c>
      <c r="EA34" s="979">
        <f>IF(ISNA(VLOOKUP($CG34,'G9'!$P$177:$CB$196,62,FALSE)),0,(VLOOKUP($CG34,'G9'!$P$177:$CB$196,62,FALSE)))</f>
        <v>0</v>
      </c>
      <c r="EB34" s="982">
        <f>IF(ISNA(VLOOKUP($CG34,'G9'!$P$211:$CB$230,62,FALSE)),0,(VLOOKUP($CG34,'G9'!$P$211:$CB$230,62,FALSE)))</f>
        <v>0</v>
      </c>
      <c r="EC34" s="981">
        <f>IF(ISNA(VLOOKUP($CG34,'G10'!$P$75:$CB$94,62,FALSE)),0,(VLOOKUP($CG34,'G10'!$P$75:$CB$94,62,FALSE)))</f>
        <v>0</v>
      </c>
      <c r="ED34" s="979">
        <f>IF(ISNA(VLOOKUP($CG34,'G10'!$P$109:$CB$128,62,FALSE)),0,(VLOOKUP($CG34,'G10'!$P$109:$CB$128,62,FALSE)))</f>
        <v>0</v>
      </c>
      <c r="EE34" s="979">
        <f>IF(ISNA(VLOOKUP($CG34,'G10'!$P$143:$CB$162,62,FALSE)),0,(VLOOKUP($CG34,'G10'!$P$143:$CB$162,62,FALSE)))</f>
        <v>0</v>
      </c>
      <c r="EF34" s="979">
        <f>IF(ISNA(VLOOKUP($CG34,'G10'!$P$177:$CB$196,62,FALSE)),0,(VLOOKUP($CG34,'G10'!$P$177:$CB$196,62,FALSE)))</f>
        <v>0</v>
      </c>
      <c r="EG34" s="982">
        <f>IF(ISNA(VLOOKUP($CG34,'G10'!$P$211:$CB$230,62,FALSE)),0,(VLOOKUP($CG34,'G10'!$P$211:$CB$230,62,FALSE)))</f>
        <v>0</v>
      </c>
      <c r="EH34" s="981">
        <f>IF(ISNA(VLOOKUP($CG34,'G11'!$P$75:$CB$94,62,FALSE)),0,(VLOOKUP($CG34,'G11'!$P$75:$CB$94,62,FALSE)))</f>
        <v>0</v>
      </c>
      <c r="EI34" s="979">
        <f>IF(ISNA(VLOOKUP($CG34,'G11'!$P$109:$CB$128,62,FALSE)),0,(VLOOKUP($CG34,'G11'!$P$109:$CB$128,62,FALSE)))</f>
        <v>0</v>
      </c>
      <c r="EJ34" s="979">
        <f>IF(ISNA(VLOOKUP($CG34,'G11'!$P$143:$CB$162,62,FALSE)),0,(VLOOKUP($CG34,'G11'!$P$143:$CB$162,62,FALSE)))</f>
        <v>0</v>
      </c>
      <c r="EK34" s="979">
        <f>IF(ISNA(VLOOKUP($CG34,'G11'!$P$177:$CB$196,62,FALSE)),0,(VLOOKUP($CG34,'G11'!$P$177:$CB$196,62,FALSE)))</f>
        <v>0</v>
      </c>
      <c r="EL34" s="982">
        <f>IF(ISNA(VLOOKUP($CG34,'G11'!$P$211:$CB$230,62,FALSE)),0,(VLOOKUP($CG34,'G11'!$P$211:$CB$230,62,FALSE)))</f>
        <v>0</v>
      </c>
      <c r="EM34" s="981">
        <f>IF(ISNA(VLOOKUP($CG34,'G12'!$P$75:$CB$94,62,FALSE)),0,(VLOOKUP($CG34,'G12'!$P$75:$CB$94,62,FALSE)))</f>
        <v>0</v>
      </c>
      <c r="EN34" s="979">
        <f>IF(ISNA(VLOOKUP($CG34,'G12'!$P$109:$CB$128,62,FALSE)),0,(VLOOKUP($CG34,'G12'!$P$109:$CB$128,62,FALSE)))</f>
        <v>0</v>
      </c>
      <c r="EO34" s="979">
        <f>IF(ISNA(VLOOKUP($CG34,'G12'!$P$143:$CB$162,62,FALSE)),0,(VLOOKUP($CG34,'G12'!$P$143:$CB$162,62,FALSE)))</f>
        <v>0</v>
      </c>
      <c r="EP34" s="979">
        <f>IF(ISNA(VLOOKUP($CG34,'G12'!$P$177:$CB$196,62,FALSE)),0,(VLOOKUP($CG34,'G12'!$P$177:$CB$196,62,FALSE)))</f>
        <v>0</v>
      </c>
      <c r="EQ34" s="982">
        <f>IF(ISNA(VLOOKUP($CG34,'G12'!$P$211:$CB$230,62,FALSE)),0,(VLOOKUP($CG34,'G12'!$P$211:$CB$230,62,FALSE)))</f>
        <v>0</v>
      </c>
      <c r="ER34" s="981">
        <f>IF(ISNA(VLOOKUP($CG34,'G13'!$P$75:$CB$94,62,FALSE)),0,(VLOOKUP($CG34,'G13'!$P$75:$CB$94,62,FALSE)))</f>
        <v>0</v>
      </c>
      <c r="ES34" s="979">
        <f>IF(ISNA(VLOOKUP($CG34,'G13'!$P$109:$CB$128,62,FALSE)),0,(VLOOKUP($CG34,'G13'!$P$109:$CB$128,62,FALSE)))</f>
        <v>0</v>
      </c>
      <c r="ET34" s="979">
        <f>IF(ISNA(VLOOKUP($CG34,'G13'!$P$143:$CB$162,62,FALSE)),0,(VLOOKUP($CG34,'G13'!$P$143:$CB$162,62,FALSE)))</f>
        <v>0</v>
      </c>
      <c r="EU34" s="979">
        <f>IF(ISNA(VLOOKUP($CG34,'G13'!$P$177:$CB$196,62,FALSE)),0,(VLOOKUP($CG34,'G13'!$P$177:$CB$196,62,FALSE)))</f>
        <v>0</v>
      </c>
      <c r="EV34" s="982">
        <f>IF(ISNA(VLOOKUP($CG34,'G13'!$P$211:$CB$230,62,FALSE)),0,(VLOOKUP($CG34,'G13'!$P$211:$CB$230,62,FALSE)))</f>
        <v>0</v>
      </c>
      <c r="EW34" s="981">
        <f>IF(ISNA(VLOOKUP($CG34,'G14'!$P$75:$CB$94,62,FALSE)),0,(VLOOKUP($CG34,'G14'!$P$75:$CB$94,62,FALSE)))</f>
        <v>0</v>
      </c>
      <c r="EX34" s="979">
        <f>IF(ISNA(VLOOKUP($CG34,'G14'!$P$109:$CB$128,62,FALSE)),0,(VLOOKUP($CG34,'G14'!$P$109:$CB$128,62,FALSE)))</f>
        <v>0</v>
      </c>
      <c r="EY34" s="979">
        <f>IF(ISNA(VLOOKUP($CG34,'G14'!$P$143:$CB$162,62,FALSE)),0,(VLOOKUP($CG34,'G14'!$P$143:$CB$162,62,FALSE)))</f>
        <v>0</v>
      </c>
      <c r="EZ34" s="979">
        <f>IF(ISNA(VLOOKUP($CG34,'G14'!$P$177:$CB$196,62,FALSE)),0,(VLOOKUP($CG34,'G14'!$P$177:$CB$196,62,FALSE)))</f>
        <v>0</v>
      </c>
      <c r="FA34" s="982">
        <f>IF(ISNA(VLOOKUP($CG34,'G14'!$P$211:$CB$230,62,FALSE)),0,(VLOOKUP($CG34,'G14'!$P$211:$CB$230,62,FALSE)))</f>
        <v>0</v>
      </c>
      <c r="FB34" s="981">
        <f>IF(ISNA(VLOOKUP($CG34,'G15'!$P$75:$CB$94,62,FALSE)),0,(VLOOKUP($CG34,'G15'!$P$75:$CB$94,62,FALSE)))</f>
        <v>0</v>
      </c>
      <c r="FC34" s="979">
        <f>IF(ISNA(VLOOKUP($CG34,'G15'!$P$109:$CB$128,62,FALSE)),0,(VLOOKUP($CG34,'G15'!$P$109:$CB$128,62,FALSE)))</f>
        <v>0</v>
      </c>
      <c r="FD34" s="979">
        <f>IF(ISNA(VLOOKUP($CG34,'G15'!$P$143:$CB$162,62,FALSE)),0,(VLOOKUP($CG34,'G15'!$P$143:$CB$162,62,FALSE)))</f>
        <v>0</v>
      </c>
      <c r="FE34" s="979">
        <f>IF(ISNA(VLOOKUP($CG34,'G15'!$P$177:$CB$196,62,FALSE)),0,(VLOOKUP($CG34,'G15'!$P$177:$CB$196,62,FALSE)))</f>
        <v>0</v>
      </c>
      <c r="FF34" s="982">
        <f>IF(ISNA(VLOOKUP($CG34,'G15'!$P$211:$CB$230,62,FALSE)),0,(VLOOKUP($CG34,'G15'!$P$211:$CB$230,62,FALSE)))</f>
        <v>0</v>
      </c>
      <c r="FG34" s="989">
        <f t="shared" si="18"/>
        <v>0</v>
      </c>
      <c r="FH34" s="987">
        <f t="shared" si="18"/>
        <v>0</v>
      </c>
      <c r="FI34" s="987">
        <f t="shared" si="18"/>
        <v>0</v>
      </c>
      <c r="FJ34" s="987">
        <f t="shared" si="18"/>
        <v>0</v>
      </c>
      <c r="FK34" s="990">
        <f t="shared" si="18"/>
        <v>0</v>
      </c>
    </row>
    <row r="35" spans="1:167" ht="18.75" customHeight="1" thickBot="1" x14ac:dyDescent="0.25">
      <c r="A35" s="975">
        <f t="shared" si="0"/>
        <v>0</v>
      </c>
      <c r="B35" s="959" t="str">
        <f t="shared" si="1"/>
        <v>b</v>
      </c>
      <c r="C35" s="960" t="str">
        <f t="shared" si="1"/>
        <v>b</v>
      </c>
      <c r="D35" s="960" t="str">
        <f t="shared" si="1"/>
        <v>b</v>
      </c>
      <c r="E35" s="960" t="str">
        <f t="shared" si="1"/>
        <v>b</v>
      </c>
      <c r="F35" s="961" t="str">
        <f t="shared" si="1"/>
        <v>b</v>
      </c>
      <c r="G35" s="959" t="str">
        <f t="shared" si="2"/>
        <v>b</v>
      </c>
      <c r="H35" s="960" t="str">
        <f t="shared" si="2"/>
        <v>b</v>
      </c>
      <c r="I35" s="960" t="str">
        <f t="shared" si="2"/>
        <v>b</v>
      </c>
      <c r="J35" s="960" t="str">
        <f t="shared" si="2"/>
        <v>b</v>
      </c>
      <c r="K35" s="961" t="str">
        <f t="shared" si="2"/>
        <v>b</v>
      </c>
      <c r="L35" s="959" t="str">
        <f t="shared" si="3"/>
        <v>b</v>
      </c>
      <c r="M35" s="960" t="str">
        <f t="shared" si="3"/>
        <v>b</v>
      </c>
      <c r="N35" s="960" t="str">
        <f t="shared" si="3"/>
        <v>b</v>
      </c>
      <c r="O35" s="960" t="str">
        <f t="shared" si="3"/>
        <v>b</v>
      </c>
      <c r="P35" s="961" t="str">
        <f t="shared" si="3"/>
        <v>b</v>
      </c>
      <c r="Q35" s="959" t="str">
        <f t="shared" si="4"/>
        <v>b</v>
      </c>
      <c r="R35" s="960" t="str">
        <f t="shared" si="4"/>
        <v>b</v>
      </c>
      <c r="S35" s="960" t="str">
        <f t="shared" si="4"/>
        <v>b</v>
      </c>
      <c r="T35" s="960" t="str">
        <f t="shared" si="4"/>
        <v>b</v>
      </c>
      <c r="U35" s="961" t="str">
        <f t="shared" si="4"/>
        <v>b</v>
      </c>
      <c r="V35" s="959" t="str">
        <f t="shared" si="5"/>
        <v>b</v>
      </c>
      <c r="W35" s="960" t="str">
        <f t="shared" si="5"/>
        <v>b</v>
      </c>
      <c r="X35" s="960" t="str">
        <f t="shared" si="5"/>
        <v>b</v>
      </c>
      <c r="Y35" s="960" t="str">
        <f t="shared" si="5"/>
        <v>b</v>
      </c>
      <c r="Z35" s="961" t="str">
        <f t="shared" si="5"/>
        <v>b</v>
      </c>
      <c r="AA35" s="959" t="str">
        <f t="shared" si="6"/>
        <v>b</v>
      </c>
      <c r="AB35" s="960" t="str">
        <f t="shared" si="6"/>
        <v>b</v>
      </c>
      <c r="AC35" s="960" t="str">
        <f t="shared" si="6"/>
        <v>b</v>
      </c>
      <c r="AD35" s="960" t="str">
        <f t="shared" si="6"/>
        <v>b</v>
      </c>
      <c r="AE35" s="961" t="str">
        <f t="shared" si="6"/>
        <v>b</v>
      </c>
      <c r="AF35" s="959" t="str">
        <f t="shared" si="7"/>
        <v>b</v>
      </c>
      <c r="AG35" s="960" t="str">
        <f t="shared" si="7"/>
        <v>b</v>
      </c>
      <c r="AH35" s="960" t="str">
        <f t="shared" si="7"/>
        <v>b</v>
      </c>
      <c r="AI35" s="960" t="str">
        <f t="shared" si="7"/>
        <v>b</v>
      </c>
      <c r="AJ35" s="961" t="str">
        <f t="shared" si="7"/>
        <v>b</v>
      </c>
      <c r="AK35" s="959" t="str">
        <f t="shared" si="8"/>
        <v>b</v>
      </c>
      <c r="AL35" s="960" t="str">
        <f t="shared" si="8"/>
        <v>b</v>
      </c>
      <c r="AM35" s="960" t="str">
        <f t="shared" si="8"/>
        <v>b</v>
      </c>
      <c r="AN35" s="960" t="str">
        <f t="shared" si="8"/>
        <v>b</v>
      </c>
      <c r="AO35" s="961" t="str">
        <f t="shared" si="8"/>
        <v>b</v>
      </c>
      <c r="AP35" s="959" t="str">
        <f t="shared" si="9"/>
        <v>b</v>
      </c>
      <c r="AQ35" s="960" t="str">
        <f t="shared" si="9"/>
        <v>b</v>
      </c>
      <c r="AR35" s="960" t="str">
        <f t="shared" si="9"/>
        <v>b</v>
      </c>
      <c r="AS35" s="960" t="str">
        <f t="shared" si="9"/>
        <v>b</v>
      </c>
      <c r="AT35" s="961" t="str">
        <f t="shared" si="9"/>
        <v>b</v>
      </c>
      <c r="AU35" s="959" t="str">
        <f t="shared" si="10"/>
        <v>b</v>
      </c>
      <c r="AV35" s="960" t="str">
        <f t="shared" si="10"/>
        <v>b</v>
      </c>
      <c r="AW35" s="960" t="str">
        <f t="shared" si="10"/>
        <v>b</v>
      </c>
      <c r="AX35" s="960" t="str">
        <f t="shared" si="10"/>
        <v>b</v>
      </c>
      <c r="AY35" s="961" t="str">
        <f t="shared" si="10"/>
        <v>b</v>
      </c>
      <c r="AZ35" s="959" t="str">
        <f t="shared" si="11"/>
        <v>b</v>
      </c>
      <c r="BA35" s="960" t="str">
        <f t="shared" si="11"/>
        <v>b</v>
      </c>
      <c r="BB35" s="960" t="str">
        <f t="shared" si="11"/>
        <v>b</v>
      </c>
      <c r="BC35" s="960" t="str">
        <f t="shared" si="11"/>
        <v>b</v>
      </c>
      <c r="BD35" s="961" t="str">
        <f t="shared" si="11"/>
        <v>b</v>
      </c>
      <c r="BE35" s="959" t="str">
        <f t="shared" si="12"/>
        <v>b</v>
      </c>
      <c r="BF35" s="960" t="str">
        <f t="shared" si="12"/>
        <v>b</v>
      </c>
      <c r="BG35" s="960" t="str">
        <f t="shared" si="12"/>
        <v>b</v>
      </c>
      <c r="BH35" s="960" t="str">
        <f t="shared" si="12"/>
        <v>b</v>
      </c>
      <c r="BI35" s="961" t="str">
        <f t="shared" si="12"/>
        <v>b</v>
      </c>
      <c r="BJ35" s="959" t="str">
        <f t="shared" si="13"/>
        <v>b</v>
      </c>
      <c r="BK35" s="960" t="str">
        <f t="shared" si="13"/>
        <v>b</v>
      </c>
      <c r="BL35" s="960" t="str">
        <f t="shared" si="13"/>
        <v>b</v>
      </c>
      <c r="BM35" s="960" t="str">
        <f t="shared" si="13"/>
        <v>b</v>
      </c>
      <c r="BN35" s="961" t="str">
        <f t="shared" si="13"/>
        <v>b</v>
      </c>
      <c r="BO35" s="959" t="str">
        <f t="shared" si="14"/>
        <v>b</v>
      </c>
      <c r="BP35" s="960" t="str">
        <f t="shared" si="14"/>
        <v>b</v>
      </c>
      <c r="BQ35" s="960" t="str">
        <f t="shared" si="14"/>
        <v>b</v>
      </c>
      <c r="BR35" s="960" t="str">
        <f t="shared" si="14"/>
        <v>b</v>
      </c>
      <c r="BS35" s="961" t="str">
        <f t="shared" si="14"/>
        <v>b</v>
      </c>
      <c r="BT35" s="959" t="str">
        <f t="shared" si="15"/>
        <v>b</v>
      </c>
      <c r="BU35" s="960" t="str">
        <f t="shared" si="15"/>
        <v>b</v>
      </c>
      <c r="BV35" s="960" t="str">
        <f t="shared" si="15"/>
        <v>b</v>
      </c>
      <c r="BW35" s="960" t="str">
        <f t="shared" si="15"/>
        <v>b</v>
      </c>
      <c r="BX35" s="961" t="str">
        <f t="shared" si="15"/>
        <v>b</v>
      </c>
      <c r="BY35" s="976">
        <f t="shared" si="16"/>
        <v>0</v>
      </c>
      <c r="BZ35" s="976">
        <f t="shared" si="16"/>
        <v>0</v>
      </c>
      <c r="CA35" s="976">
        <f t="shared" si="16"/>
        <v>0</v>
      </c>
      <c r="CB35" s="976">
        <f t="shared" si="16"/>
        <v>0</v>
      </c>
      <c r="CC35" s="976">
        <f t="shared" si="16"/>
        <v>0</v>
      </c>
      <c r="CD35" s="954">
        <f t="shared" si="17"/>
        <v>0</v>
      </c>
      <c r="CF35" s="1001">
        <v>20</v>
      </c>
      <c r="CG35" s="1002">
        <f>Personnel!D40</f>
        <v>0</v>
      </c>
      <c r="CH35" s="1003">
        <f>Personnel!E40</f>
        <v>0</v>
      </c>
      <c r="CI35" s="1004">
        <f>Personnel!F40</f>
        <v>0</v>
      </c>
      <c r="CJ35" s="981">
        <f>IF(ISNA(VLOOKUP($CG35,'G1'!$P$75:$CB$94,62,FALSE)),0,(VLOOKUP($CG35,'G1'!$P$75:$CB$94,62,FALSE)))</f>
        <v>0</v>
      </c>
      <c r="CK35" s="979">
        <f>IF(ISNA(VLOOKUP($CG35,'G1'!$P$109:$CB$128,62,FALSE)),0,(VLOOKUP($CG35,'G1'!$P$109:$CB$128,62,FALSE)))</f>
        <v>0</v>
      </c>
      <c r="CL35" s="979">
        <f>IF(ISNA(VLOOKUP($CG35,'G1'!$P$143:$CB$162,62,FALSE)),0,(VLOOKUP($CG35,'G1'!$P$143:$CB$162,62,FALSE)))</f>
        <v>0</v>
      </c>
      <c r="CM35" s="979">
        <f>IF(ISNA(VLOOKUP($CG35,'G1'!$P$177:$CB$196,62,FALSE)),0,(VLOOKUP($CG35,'G1'!$P$177:$CB$196,62,FALSE)))</f>
        <v>0</v>
      </c>
      <c r="CN35" s="982">
        <f>IF(ISNA(VLOOKUP($CG35,'G1'!$P$211:$CB$230,62,FALSE)),0,(VLOOKUP($CG35,'G1'!$P$211:$CB$230,62,FALSE)))</f>
        <v>0</v>
      </c>
      <c r="CO35" s="981">
        <f>IF(ISNA(VLOOKUP($CG35,'G2'!$P$75:$CB$94,62,FALSE)),0,(VLOOKUP($CG35,'G2'!$P$75:$CB$94,62,FALSE)))</f>
        <v>0</v>
      </c>
      <c r="CP35" s="979">
        <f>IF(ISNA(VLOOKUP($CG35,'G2'!$P$109:$CB$128,62,FALSE)),0,(VLOOKUP($CG35,'G2'!$P$109:$CB$128,62,FALSE)))</f>
        <v>0</v>
      </c>
      <c r="CQ35" s="979">
        <f>IF(ISNA(VLOOKUP($CG35,'G2'!$P$143:$CB$162,62,FALSE)),0,(VLOOKUP($CG35,'G2'!$P$143:$CB$162,62,FALSE)))</f>
        <v>0</v>
      </c>
      <c r="CR35" s="979">
        <f>IF(ISNA(VLOOKUP($CG35,'G2'!$P$177:$CB$196,62,FALSE)),0,(VLOOKUP($CG35,'G2'!$P$177:$CB$196,62,FALSE)))</f>
        <v>0</v>
      </c>
      <c r="CS35" s="982">
        <f>IF(ISNA(VLOOKUP($CG35,'G2'!$P$211:$CB$230,62,FALSE)),0,(VLOOKUP($CG35,'G2'!$P$211:$CB$230,62,FALSE)))</f>
        <v>0</v>
      </c>
      <c r="CT35" s="981">
        <f>IF(ISNA(VLOOKUP($CG35,'G3'!$P$75:$CB$94,62,FALSE)),0,(VLOOKUP($CG35,'G3'!$P$75:$CB$94,62,FALSE)))</f>
        <v>0</v>
      </c>
      <c r="CU35" s="979">
        <f>IF(ISNA(VLOOKUP($CG35,'G3'!$P$109:$CB$128,62,FALSE)),0,(VLOOKUP($CG35,'G3'!$P$109:$CB$128,62,FALSE)))</f>
        <v>0</v>
      </c>
      <c r="CV35" s="979">
        <f>IF(ISNA(VLOOKUP($CG35,'G3'!$P$143:$CB$162,62,FALSE)),0,(VLOOKUP($CG35,'G3'!$P$143:$CB$162,62,FALSE)))</f>
        <v>0</v>
      </c>
      <c r="CW35" s="979">
        <f>IF(ISNA(VLOOKUP($CG35,'G3'!$P$177:$CB$196,62,FALSE)),0,(VLOOKUP($CG35,'G3'!$P$177:$CB$196,62,FALSE)))</f>
        <v>0</v>
      </c>
      <c r="CX35" s="982">
        <f>IF(ISNA(VLOOKUP($CG35,'G3'!$P$211:$CB$230,62,FALSE)),0,(VLOOKUP($CG35,'G3'!$P$211:$CB$230,62,FALSE)))</f>
        <v>0</v>
      </c>
      <c r="CY35" s="981">
        <f>IF(ISNA(VLOOKUP($CG35,'G4'!$P$75:$CB$94,62,FALSE)),0,(VLOOKUP($CG35,'G4'!$P$75:$CB$94,62,FALSE)))</f>
        <v>0</v>
      </c>
      <c r="CZ35" s="979">
        <f>IF(ISNA(VLOOKUP($CG35,'G4'!$P$109:$CB$128,62,FALSE)),0,(VLOOKUP($CG35,'G4'!$P$109:$CB$128,62,FALSE)))</f>
        <v>0</v>
      </c>
      <c r="DA35" s="979">
        <f>IF(ISNA(VLOOKUP($CG35,'G4'!$P$143:$CB$162,62,FALSE)),0,(VLOOKUP($CG35,'G4'!$P$143:$CB$162,62,FALSE)))</f>
        <v>0</v>
      </c>
      <c r="DB35" s="979">
        <f>IF(ISNA(VLOOKUP($CG35,'G4'!$P$177:$CB$196,62,FALSE)),0,(VLOOKUP($CG35,'G4'!$P$177:$CB$196,62,FALSE)))</f>
        <v>0</v>
      </c>
      <c r="DC35" s="982">
        <f>IF(ISNA(VLOOKUP($CG35,'G4'!$P$211:$CB$230,62,FALSE)),0,(VLOOKUP($CG35,'G4'!$P$211:$CB$230,62,FALSE)))</f>
        <v>0</v>
      </c>
      <c r="DD35" s="981">
        <f>IF(ISNA(VLOOKUP($CG35,'G5'!$P$75:$CB$94,62,FALSE)),0,(VLOOKUP($CG35,'G5'!$P$75:$CB$94,62,FALSE)))</f>
        <v>0</v>
      </c>
      <c r="DE35" s="979">
        <f>IF(ISNA(VLOOKUP($CG35,'G5'!$P$109:$CB$128,62,FALSE)),0,(VLOOKUP($CG35,'G5'!$P$109:$CB$128,62,FALSE)))</f>
        <v>0</v>
      </c>
      <c r="DF35" s="979">
        <f>IF(ISNA(VLOOKUP($CG35,'G5'!$P$143:$CB$162,62,FALSE)),0,(VLOOKUP($CG35,'G5'!$P$143:$CB$162,62,FALSE)))</f>
        <v>0</v>
      </c>
      <c r="DG35" s="979">
        <f>IF(ISNA(VLOOKUP($CG35,'G5'!$P$177:$CB$196,62,FALSE)),0,(VLOOKUP($CG35,'G5'!$P$177:$CB$196,62,FALSE)))</f>
        <v>0</v>
      </c>
      <c r="DH35" s="982">
        <f>IF(ISNA(VLOOKUP($CG35,'G5'!$P$211:$CB$230,62,FALSE)),0,(VLOOKUP($CG35,'G5'!$P$211:$CB$230,62,FALSE)))</f>
        <v>0</v>
      </c>
      <c r="DI35" s="981">
        <f>IF(ISNA(VLOOKUP($CG35,'G6'!$P$75:$CB$94,62,FALSE)),0,(VLOOKUP($CG35,'G6'!$P$75:$CB$94,62,FALSE)))</f>
        <v>0</v>
      </c>
      <c r="DJ35" s="979">
        <f>IF(ISNA(VLOOKUP($CG35,'G6'!$P$109:$CB$128,62,FALSE)),0,(VLOOKUP($CG35,'G6'!$P$109:$CB$128,62,FALSE)))</f>
        <v>0</v>
      </c>
      <c r="DK35" s="979">
        <f>IF(ISNA(VLOOKUP($CG35,'G6'!$P$143:$CB$162,62,FALSE)),0,(VLOOKUP($CG35,'G6'!$P$143:$CB$162,62,FALSE)))</f>
        <v>0</v>
      </c>
      <c r="DL35" s="979">
        <f>IF(ISNA(VLOOKUP($CG35,'G6'!$P$177:$CB$196,62,FALSE)),0,(VLOOKUP($CG35,'G6'!$P$177:$CB$196,62,FALSE)))</f>
        <v>0</v>
      </c>
      <c r="DM35" s="982">
        <f>IF(ISNA(VLOOKUP($CG35,'G6'!$P$211:$CB$230,62,FALSE)),0,(VLOOKUP($CG35,'G6'!$P$211:$CB$230,62,FALSE)))</f>
        <v>0</v>
      </c>
      <c r="DN35" s="981">
        <f>IF(ISNA(VLOOKUP($CG35,'G7'!$P$75:$CB$94,62,FALSE)),0,(VLOOKUP($CG35,'G7'!$P$75:$CB$94,62,FALSE)))</f>
        <v>0</v>
      </c>
      <c r="DO35" s="979">
        <f>IF(ISNA(VLOOKUP($CG35,'G7'!$P$109:$CB$128,62,FALSE)),0,(VLOOKUP($CG35,'G7'!$P$109:$CB$128,62,FALSE)))</f>
        <v>0</v>
      </c>
      <c r="DP35" s="979">
        <f>IF(ISNA(VLOOKUP($CG35,'G7'!$P$143:$CB$162,62,FALSE)),0,(VLOOKUP($CG35,'G7'!$P$143:$CB$162,62,FALSE)))</f>
        <v>0</v>
      </c>
      <c r="DQ35" s="979">
        <f>IF(ISNA(VLOOKUP($CG35,'G7'!$P$177:$CB$196,62,FALSE)),0,(VLOOKUP($CG35,'G7'!$P$177:$CB$196,62,FALSE)))</f>
        <v>0</v>
      </c>
      <c r="DR35" s="982">
        <f>IF(ISNA(VLOOKUP($CG35,'G7'!$P$211:$CB$230,62,FALSE)),0,(VLOOKUP($CG35,'G7'!$P$211:$CB$230,62,FALSE)))</f>
        <v>0</v>
      </c>
      <c r="DS35" s="981">
        <f>IF(ISNA(VLOOKUP($CG35,'G8'!$P$75:$CB$94,62,FALSE)),0,(VLOOKUP($CG35,'G8'!$P$75:$CB$94,62,FALSE)))</f>
        <v>0</v>
      </c>
      <c r="DT35" s="979">
        <f>IF(ISNA(VLOOKUP($CG35,'G8'!$P$109:$CB$128,62,FALSE)),0,(VLOOKUP($CG35,'G8'!$P$109:$CB$128,62,FALSE)))</f>
        <v>0</v>
      </c>
      <c r="DU35" s="979">
        <f>IF(ISNA(VLOOKUP($CG35,'G8'!$P$143:$CB$162,62,FALSE)),0,(VLOOKUP($CG35,'G8'!$P$143:$CB$162,62,FALSE)))</f>
        <v>0</v>
      </c>
      <c r="DV35" s="979">
        <f>IF(ISNA(VLOOKUP($CG35,'G8'!$P$177:$CB$196,62,FALSE)),0,(VLOOKUP($CG35,'G8'!$P$177:$CB$196,62,FALSE)))</f>
        <v>0</v>
      </c>
      <c r="DW35" s="982">
        <f>IF(ISNA(VLOOKUP($CG35,'G8'!$P$211:$CB$230,62,FALSE)),0,(VLOOKUP($CG35,'G8'!$P$211:$CB$230,62,FALSE)))</f>
        <v>0</v>
      </c>
      <c r="DX35" s="981">
        <f>IF(ISNA(VLOOKUP($CG35,'G9'!$P$75:$CB$94,62,FALSE)),0,(VLOOKUP($CG35,'G9'!$P$75:$CB$94,62,FALSE)))</f>
        <v>0</v>
      </c>
      <c r="DY35" s="979">
        <f>IF(ISNA(VLOOKUP($CG35,'G9'!$P$109:$CB$128,62,FALSE)),0,(VLOOKUP($CG35,'G9'!$P$109:$CB$128,62,FALSE)))</f>
        <v>0</v>
      </c>
      <c r="DZ35" s="979">
        <f>IF(ISNA(VLOOKUP($CG35,'G9'!$P$143:$CB$162,62,FALSE)),0,(VLOOKUP($CG35,'G9'!$P$143:$CB$162,62,FALSE)))</f>
        <v>0</v>
      </c>
      <c r="EA35" s="979">
        <f>IF(ISNA(VLOOKUP($CG35,'G9'!$P$177:$CB$196,62,FALSE)),0,(VLOOKUP($CG35,'G9'!$P$177:$CB$196,62,FALSE)))</f>
        <v>0</v>
      </c>
      <c r="EB35" s="982">
        <f>IF(ISNA(VLOOKUP($CG35,'G9'!$P$211:$CB$230,62,FALSE)),0,(VLOOKUP($CG35,'G9'!$P$211:$CB$230,62,FALSE)))</f>
        <v>0</v>
      </c>
      <c r="EC35" s="981">
        <f>IF(ISNA(VLOOKUP($CG35,'G10'!$P$75:$CB$94,62,FALSE)),0,(VLOOKUP($CG35,'G10'!$P$75:$CB$94,62,FALSE)))</f>
        <v>0</v>
      </c>
      <c r="ED35" s="979">
        <f>IF(ISNA(VLOOKUP($CG35,'G10'!$P$109:$CB$128,62,FALSE)),0,(VLOOKUP($CG35,'G10'!$P$109:$CB$128,62,FALSE)))</f>
        <v>0</v>
      </c>
      <c r="EE35" s="979">
        <f>IF(ISNA(VLOOKUP($CG35,'G10'!$P$143:$CB$162,62,FALSE)),0,(VLOOKUP($CG35,'G10'!$P$143:$CB$162,62,FALSE)))</f>
        <v>0</v>
      </c>
      <c r="EF35" s="979">
        <f>IF(ISNA(VLOOKUP($CG35,'G10'!$P$177:$CB$196,62,FALSE)),0,(VLOOKUP($CG35,'G10'!$P$177:$CB$196,62,FALSE)))</f>
        <v>0</v>
      </c>
      <c r="EG35" s="982">
        <f>IF(ISNA(VLOOKUP($CG35,'G10'!$P$211:$CB$230,62,FALSE)),0,(VLOOKUP($CG35,'G10'!$P$211:$CB$230,62,FALSE)))</f>
        <v>0</v>
      </c>
      <c r="EH35" s="981">
        <f>IF(ISNA(VLOOKUP($CG35,'G11'!$P$75:$CB$94,62,FALSE)),0,(VLOOKUP($CG35,'G11'!$P$75:$CB$94,62,FALSE)))</f>
        <v>0</v>
      </c>
      <c r="EI35" s="979">
        <f>IF(ISNA(VLOOKUP($CG35,'G11'!$P$109:$CB$128,62,FALSE)),0,(VLOOKUP($CG35,'G11'!$P$109:$CB$128,62,FALSE)))</f>
        <v>0</v>
      </c>
      <c r="EJ35" s="979">
        <f>IF(ISNA(VLOOKUP($CG35,'G11'!$P$143:$CB$162,62,FALSE)),0,(VLOOKUP($CG35,'G11'!$P$143:$CB$162,62,FALSE)))</f>
        <v>0</v>
      </c>
      <c r="EK35" s="979">
        <f>IF(ISNA(VLOOKUP($CG35,'G11'!$P$177:$CB$196,62,FALSE)),0,(VLOOKUP($CG35,'G11'!$P$177:$CB$196,62,FALSE)))</f>
        <v>0</v>
      </c>
      <c r="EL35" s="982">
        <f>IF(ISNA(VLOOKUP($CG35,'G11'!$P$211:$CB$230,62,FALSE)),0,(VLOOKUP($CG35,'G11'!$P$211:$CB$230,62,FALSE)))</f>
        <v>0</v>
      </c>
      <c r="EM35" s="981">
        <f>IF(ISNA(VLOOKUP($CG35,'G12'!$P$75:$CB$94,62,FALSE)),0,(VLOOKUP($CG35,'G12'!$P$75:$CB$94,62,FALSE)))</f>
        <v>0</v>
      </c>
      <c r="EN35" s="979">
        <f>IF(ISNA(VLOOKUP($CG35,'G12'!$P$109:$CB$128,62,FALSE)),0,(VLOOKUP($CG35,'G12'!$P$109:$CB$128,62,FALSE)))</f>
        <v>0</v>
      </c>
      <c r="EO35" s="979">
        <f>IF(ISNA(VLOOKUP($CG35,'G12'!$P$143:$CB$162,62,FALSE)),0,(VLOOKUP($CG35,'G12'!$P$143:$CB$162,62,FALSE)))</f>
        <v>0</v>
      </c>
      <c r="EP35" s="979">
        <f>IF(ISNA(VLOOKUP($CG35,'G12'!$P$177:$CB$196,62,FALSE)),0,(VLOOKUP($CG35,'G12'!$P$177:$CB$196,62,FALSE)))</f>
        <v>0</v>
      </c>
      <c r="EQ35" s="982">
        <f>IF(ISNA(VLOOKUP($CG35,'G12'!$P$211:$CB$230,62,FALSE)),0,(VLOOKUP($CG35,'G12'!$P$211:$CB$230,62,FALSE)))</f>
        <v>0</v>
      </c>
      <c r="ER35" s="981">
        <f>IF(ISNA(VLOOKUP($CG35,'G13'!$P$75:$CB$94,62,FALSE)),0,(VLOOKUP($CG35,'G13'!$P$75:$CB$94,62,FALSE)))</f>
        <v>0</v>
      </c>
      <c r="ES35" s="979">
        <f>IF(ISNA(VLOOKUP($CG35,'G13'!$P$109:$CB$128,62,FALSE)),0,(VLOOKUP($CG35,'G13'!$P$109:$CB$128,62,FALSE)))</f>
        <v>0</v>
      </c>
      <c r="ET35" s="979">
        <f>IF(ISNA(VLOOKUP($CG35,'G13'!$P$143:$CB$162,62,FALSE)),0,(VLOOKUP($CG35,'G13'!$P$143:$CB$162,62,FALSE)))</f>
        <v>0</v>
      </c>
      <c r="EU35" s="979">
        <f>IF(ISNA(VLOOKUP($CG35,'G13'!$P$177:$CB$196,62,FALSE)),0,(VLOOKUP($CG35,'G13'!$P$177:$CB$196,62,FALSE)))</f>
        <v>0</v>
      </c>
      <c r="EV35" s="982">
        <f>IF(ISNA(VLOOKUP($CG35,'G13'!$P$211:$CB$230,62,FALSE)),0,(VLOOKUP($CG35,'G13'!$P$211:$CB$230,62,FALSE)))</f>
        <v>0</v>
      </c>
      <c r="EW35" s="981">
        <f>IF(ISNA(VLOOKUP($CG35,'G14'!$P$75:$CB$94,62,FALSE)),0,(VLOOKUP($CG35,'G14'!$P$75:$CB$94,62,FALSE)))</f>
        <v>0</v>
      </c>
      <c r="EX35" s="979">
        <f>IF(ISNA(VLOOKUP($CG35,'G14'!$P$109:$CB$128,62,FALSE)),0,(VLOOKUP($CG35,'G14'!$P$109:$CB$128,62,FALSE)))</f>
        <v>0</v>
      </c>
      <c r="EY35" s="979">
        <f>IF(ISNA(VLOOKUP($CG35,'G14'!$P$143:$CB$162,62,FALSE)),0,(VLOOKUP($CG35,'G14'!$P$143:$CB$162,62,FALSE)))</f>
        <v>0</v>
      </c>
      <c r="EZ35" s="979">
        <f>IF(ISNA(VLOOKUP($CG35,'G14'!$P$177:$CB$196,62,FALSE)),0,(VLOOKUP($CG35,'G14'!$P$177:$CB$196,62,FALSE)))</f>
        <v>0</v>
      </c>
      <c r="FA35" s="982">
        <f>IF(ISNA(VLOOKUP($CG35,'G14'!$P$211:$CB$230,62,FALSE)),0,(VLOOKUP($CG35,'G14'!$P$211:$CB$230,62,FALSE)))</f>
        <v>0</v>
      </c>
      <c r="FB35" s="981">
        <f>IF(ISNA(VLOOKUP($CG35,'G15'!$P$75:$CB$94,62,FALSE)),0,(VLOOKUP($CG35,'G15'!$P$75:$CB$94,62,FALSE)))</f>
        <v>0</v>
      </c>
      <c r="FC35" s="979">
        <f>IF(ISNA(VLOOKUP($CG35,'G15'!$P$109:$CB$128,62,FALSE)),0,(VLOOKUP($CG35,'G15'!$P$109:$CB$128,62,FALSE)))</f>
        <v>0</v>
      </c>
      <c r="FD35" s="979">
        <f>IF(ISNA(VLOOKUP($CG35,'G15'!$P$143:$CB$162,62,FALSE)),0,(VLOOKUP($CG35,'G15'!$P$143:$CB$162,62,FALSE)))</f>
        <v>0</v>
      </c>
      <c r="FE35" s="979">
        <f>IF(ISNA(VLOOKUP($CG35,'G15'!$P$177:$CB$196,62,FALSE)),0,(VLOOKUP($CG35,'G15'!$P$177:$CB$196,62,FALSE)))</f>
        <v>0</v>
      </c>
      <c r="FF35" s="982">
        <f>IF(ISNA(VLOOKUP($CG35,'G15'!$P$211:$CB$230,62,FALSE)),0,(VLOOKUP($CG35,'G15'!$P$211:$CB$230,62,FALSE)))</f>
        <v>0</v>
      </c>
      <c r="FG35" s="995">
        <f t="shared" si="18"/>
        <v>0</v>
      </c>
      <c r="FH35" s="993">
        <f t="shared" si="18"/>
        <v>0</v>
      </c>
      <c r="FI35" s="993">
        <f t="shared" si="18"/>
        <v>0</v>
      </c>
      <c r="FJ35" s="993">
        <f t="shared" si="18"/>
        <v>0</v>
      </c>
      <c r="FK35" s="996">
        <f t="shared" si="18"/>
        <v>0</v>
      </c>
    </row>
    <row r="36" spans="1:167" ht="18.75" customHeight="1" thickBot="1" x14ac:dyDescent="0.25">
      <c r="A36" s="975">
        <f t="shared" si="0"/>
        <v>0</v>
      </c>
      <c r="B36" s="959" t="str">
        <f t="shared" si="1"/>
        <v>b</v>
      </c>
      <c r="C36" s="960" t="str">
        <f t="shared" si="1"/>
        <v>b</v>
      </c>
      <c r="D36" s="960" t="str">
        <f t="shared" si="1"/>
        <v>b</v>
      </c>
      <c r="E36" s="960" t="str">
        <f t="shared" si="1"/>
        <v>b</v>
      </c>
      <c r="F36" s="961" t="str">
        <f t="shared" si="1"/>
        <v>b</v>
      </c>
      <c r="G36" s="959" t="str">
        <f t="shared" si="2"/>
        <v>b</v>
      </c>
      <c r="H36" s="960" t="str">
        <f t="shared" si="2"/>
        <v>b</v>
      </c>
      <c r="I36" s="960" t="str">
        <f t="shared" si="2"/>
        <v>b</v>
      </c>
      <c r="J36" s="960" t="str">
        <f t="shared" si="2"/>
        <v>b</v>
      </c>
      <c r="K36" s="961" t="str">
        <f t="shared" si="2"/>
        <v>b</v>
      </c>
      <c r="L36" s="959" t="str">
        <f t="shared" si="3"/>
        <v>b</v>
      </c>
      <c r="M36" s="960" t="str">
        <f t="shared" si="3"/>
        <v>b</v>
      </c>
      <c r="N36" s="960" t="str">
        <f t="shared" si="3"/>
        <v>b</v>
      </c>
      <c r="O36" s="960" t="str">
        <f t="shared" si="3"/>
        <v>b</v>
      </c>
      <c r="P36" s="961" t="str">
        <f t="shared" si="3"/>
        <v>b</v>
      </c>
      <c r="Q36" s="959" t="str">
        <f t="shared" si="4"/>
        <v>b</v>
      </c>
      <c r="R36" s="960" t="str">
        <f t="shared" si="4"/>
        <v>b</v>
      </c>
      <c r="S36" s="960" t="str">
        <f t="shared" si="4"/>
        <v>b</v>
      </c>
      <c r="T36" s="960" t="str">
        <f t="shared" si="4"/>
        <v>b</v>
      </c>
      <c r="U36" s="961" t="str">
        <f t="shared" si="4"/>
        <v>b</v>
      </c>
      <c r="V36" s="959" t="str">
        <f t="shared" si="5"/>
        <v>b</v>
      </c>
      <c r="W36" s="960" t="str">
        <f t="shared" si="5"/>
        <v>b</v>
      </c>
      <c r="X36" s="960" t="str">
        <f t="shared" si="5"/>
        <v>b</v>
      </c>
      <c r="Y36" s="960" t="str">
        <f t="shared" si="5"/>
        <v>b</v>
      </c>
      <c r="Z36" s="961" t="str">
        <f t="shared" si="5"/>
        <v>b</v>
      </c>
      <c r="AA36" s="959" t="str">
        <f t="shared" si="6"/>
        <v>b</v>
      </c>
      <c r="AB36" s="960" t="str">
        <f t="shared" si="6"/>
        <v>b</v>
      </c>
      <c r="AC36" s="960" t="str">
        <f t="shared" si="6"/>
        <v>b</v>
      </c>
      <c r="AD36" s="960" t="str">
        <f t="shared" si="6"/>
        <v>b</v>
      </c>
      <c r="AE36" s="961" t="str">
        <f t="shared" si="6"/>
        <v>b</v>
      </c>
      <c r="AF36" s="959" t="str">
        <f t="shared" si="7"/>
        <v>b</v>
      </c>
      <c r="AG36" s="960" t="str">
        <f t="shared" si="7"/>
        <v>b</v>
      </c>
      <c r="AH36" s="960" t="str">
        <f t="shared" si="7"/>
        <v>b</v>
      </c>
      <c r="AI36" s="960" t="str">
        <f t="shared" si="7"/>
        <v>b</v>
      </c>
      <c r="AJ36" s="961" t="str">
        <f t="shared" si="7"/>
        <v>b</v>
      </c>
      <c r="AK36" s="959" t="str">
        <f t="shared" si="8"/>
        <v>b</v>
      </c>
      <c r="AL36" s="960" t="str">
        <f t="shared" si="8"/>
        <v>b</v>
      </c>
      <c r="AM36" s="960" t="str">
        <f t="shared" si="8"/>
        <v>b</v>
      </c>
      <c r="AN36" s="960" t="str">
        <f t="shared" si="8"/>
        <v>b</v>
      </c>
      <c r="AO36" s="961" t="str">
        <f t="shared" si="8"/>
        <v>b</v>
      </c>
      <c r="AP36" s="959" t="str">
        <f t="shared" si="9"/>
        <v>b</v>
      </c>
      <c r="AQ36" s="960" t="str">
        <f t="shared" si="9"/>
        <v>b</v>
      </c>
      <c r="AR36" s="960" t="str">
        <f t="shared" si="9"/>
        <v>b</v>
      </c>
      <c r="AS36" s="960" t="str">
        <f t="shared" si="9"/>
        <v>b</v>
      </c>
      <c r="AT36" s="961" t="str">
        <f t="shared" si="9"/>
        <v>b</v>
      </c>
      <c r="AU36" s="959" t="str">
        <f t="shared" si="10"/>
        <v>b</v>
      </c>
      <c r="AV36" s="960" t="str">
        <f t="shared" si="10"/>
        <v>b</v>
      </c>
      <c r="AW36" s="960" t="str">
        <f t="shared" si="10"/>
        <v>b</v>
      </c>
      <c r="AX36" s="960" t="str">
        <f t="shared" si="10"/>
        <v>b</v>
      </c>
      <c r="AY36" s="961" t="str">
        <f t="shared" si="10"/>
        <v>b</v>
      </c>
      <c r="AZ36" s="959" t="str">
        <f t="shared" si="11"/>
        <v>b</v>
      </c>
      <c r="BA36" s="960" t="str">
        <f t="shared" si="11"/>
        <v>b</v>
      </c>
      <c r="BB36" s="960" t="str">
        <f t="shared" si="11"/>
        <v>b</v>
      </c>
      <c r="BC36" s="960" t="str">
        <f t="shared" si="11"/>
        <v>b</v>
      </c>
      <c r="BD36" s="961" t="str">
        <f t="shared" si="11"/>
        <v>b</v>
      </c>
      <c r="BE36" s="959" t="str">
        <f t="shared" si="12"/>
        <v>b</v>
      </c>
      <c r="BF36" s="960" t="str">
        <f t="shared" si="12"/>
        <v>b</v>
      </c>
      <c r="BG36" s="960" t="str">
        <f t="shared" si="12"/>
        <v>b</v>
      </c>
      <c r="BH36" s="960" t="str">
        <f t="shared" si="12"/>
        <v>b</v>
      </c>
      <c r="BI36" s="961" t="str">
        <f t="shared" si="12"/>
        <v>b</v>
      </c>
      <c r="BJ36" s="959" t="str">
        <f t="shared" si="13"/>
        <v>b</v>
      </c>
      <c r="BK36" s="960" t="str">
        <f t="shared" si="13"/>
        <v>b</v>
      </c>
      <c r="BL36" s="960" t="str">
        <f t="shared" si="13"/>
        <v>b</v>
      </c>
      <c r="BM36" s="960" t="str">
        <f t="shared" si="13"/>
        <v>b</v>
      </c>
      <c r="BN36" s="961" t="str">
        <f t="shared" si="13"/>
        <v>b</v>
      </c>
      <c r="BO36" s="959" t="str">
        <f t="shared" si="14"/>
        <v>b</v>
      </c>
      <c r="BP36" s="960" t="str">
        <f t="shared" si="14"/>
        <v>b</v>
      </c>
      <c r="BQ36" s="960" t="str">
        <f t="shared" si="14"/>
        <v>b</v>
      </c>
      <c r="BR36" s="960" t="str">
        <f t="shared" si="14"/>
        <v>b</v>
      </c>
      <c r="BS36" s="961" t="str">
        <f t="shared" si="14"/>
        <v>b</v>
      </c>
      <c r="BT36" s="959" t="str">
        <f t="shared" si="15"/>
        <v>b</v>
      </c>
      <c r="BU36" s="960" t="str">
        <f t="shared" si="15"/>
        <v>b</v>
      </c>
      <c r="BV36" s="960" t="str">
        <f t="shared" si="15"/>
        <v>b</v>
      </c>
      <c r="BW36" s="960" t="str">
        <f t="shared" si="15"/>
        <v>b</v>
      </c>
      <c r="BX36" s="961" t="str">
        <f t="shared" si="15"/>
        <v>b</v>
      </c>
      <c r="BY36" s="976">
        <f t="shared" si="16"/>
        <v>0</v>
      </c>
      <c r="BZ36" s="976">
        <f t="shared" si="16"/>
        <v>0</v>
      </c>
      <c r="CA36" s="976">
        <f t="shared" si="16"/>
        <v>0</v>
      </c>
      <c r="CB36" s="976">
        <f t="shared" si="16"/>
        <v>0</v>
      </c>
      <c r="CC36" s="976">
        <f t="shared" si="16"/>
        <v>0</v>
      </c>
      <c r="CD36" s="954">
        <f t="shared" si="17"/>
        <v>0</v>
      </c>
      <c r="CF36" s="977">
        <v>21</v>
      </c>
      <c r="CG36" s="978">
        <f>Personnel!D41</f>
        <v>0</v>
      </c>
      <c r="CH36" s="979">
        <f>Personnel!E41</f>
        <v>0</v>
      </c>
      <c r="CI36" s="980">
        <f>Personnel!F41</f>
        <v>0</v>
      </c>
      <c r="CJ36" s="981">
        <f>IF(ISNA(VLOOKUP($CG36,'G1'!$P$75:$CB$94,62,FALSE)),0,(VLOOKUP($CG36,'G1'!$P$75:$CB$94,62,FALSE)))</f>
        <v>0</v>
      </c>
      <c r="CK36" s="979">
        <f>IF(ISNA(VLOOKUP($CG36,'G1'!$P$109:$CB$128,62,FALSE)),0,(VLOOKUP($CG36,'G1'!$P$109:$CB$128,62,FALSE)))</f>
        <v>0</v>
      </c>
      <c r="CL36" s="979">
        <f>IF(ISNA(VLOOKUP($CG36,'G1'!$P$143:$CB$162,62,FALSE)),0,(VLOOKUP($CG36,'G1'!$P$143:$CB$162,62,FALSE)))</f>
        <v>0</v>
      </c>
      <c r="CM36" s="979">
        <f>IF(ISNA(VLOOKUP($CG36,'G1'!$P$177:$CB$196,62,FALSE)),0,(VLOOKUP($CG36,'G1'!$P$177:$CB$196,62,FALSE)))</f>
        <v>0</v>
      </c>
      <c r="CN36" s="982">
        <f>IF(ISNA(VLOOKUP($CG36,'G1'!$P$211:$CB$230,62,FALSE)),0,(VLOOKUP($CG36,'G1'!$P$211:$CB$230,62,FALSE)))</f>
        <v>0</v>
      </c>
      <c r="CO36" s="981">
        <f>IF(ISNA(VLOOKUP($CG36,'G2'!$P$75:$CB$94,62,FALSE)),0,(VLOOKUP($CG36,'G2'!$P$75:$CB$94,62,FALSE)))</f>
        <v>0</v>
      </c>
      <c r="CP36" s="979">
        <f>IF(ISNA(VLOOKUP($CG36,'G2'!$P$109:$CB$128,62,FALSE)),0,(VLOOKUP($CG36,'G2'!$P$109:$CB$128,62,FALSE)))</f>
        <v>0</v>
      </c>
      <c r="CQ36" s="979">
        <f>IF(ISNA(VLOOKUP($CG36,'G2'!$P$143:$CB$162,62,FALSE)),0,(VLOOKUP($CG36,'G2'!$P$143:$CB$162,62,FALSE)))</f>
        <v>0</v>
      </c>
      <c r="CR36" s="979">
        <f>IF(ISNA(VLOOKUP($CG36,'G2'!$P$177:$CB$196,62,FALSE)),0,(VLOOKUP($CG36,'G2'!$P$177:$CB$196,62,FALSE)))</f>
        <v>0</v>
      </c>
      <c r="CS36" s="982">
        <f>IF(ISNA(VLOOKUP($CG36,'G2'!$P$211:$CB$230,62,FALSE)),0,(VLOOKUP($CG36,'G2'!$P$211:$CB$230,62,FALSE)))</f>
        <v>0</v>
      </c>
      <c r="CT36" s="981">
        <f>IF(ISNA(VLOOKUP($CG36,'G3'!$P$75:$CB$94,62,FALSE)),0,(VLOOKUP($CG36,'G3'!$P$75:$CB$94,62,FALSE)))</f>
        <v>0</v>
      </c>
      <c r="CU36" s="979">
        <f>IF(ISNA(VLOOKUP($CG36,'G3'!$P$109:$CB$128,62,FALSE)),0,(VLOOKUP($CG36,'G3'!$P$109:$CB$128,62,FALSE)))</f>
        <v>0</v>
      </c>
      <c r="CV36" s="979">
        <f>IF(ISNA(VLOOKUP($CG36,'G3'!$P$143:$CB$162,62,FALSE)),0,(VLOOKUP($CG36,'G3'!$P$143:$CB$162,62,FALSE)))</f>
        <v>0</v>
      </c>
      <c r="CW36" s="979">
        <f>IF(ISNA(VLOOKUP($CG36,'G3'!$P$177:$CB$196,62,FALSE)),0,(VLOOKUP($CG36,'G3'!$P$177:$CB$196,62,FALSE)))</f>
        <v>0</v>
      </c>
      <c r="CX36" s="982">
        <f>IF(ISNA(VLOOKUP($CG36,'G3'!$P$211:$CB$230,62,FALSE)),0,(VLOOKUP($CG36,'G3'!$P$211:$CB$230,62,FALSE)))</f>
        <v>0</v>
      </c>
      <c r="CY36" s="981">
        <f>IF(ISNA(VLOOKUP($CG36,'G4'!$P$75:$CB$94,62,FALSE)),0,(VLOOKUP($CG36,'G4'!$P$75:$CB$94,62,FALSE)))</f>
        <v>0</v>
      </c>
      <c r="CZ36" s="979">
        <f>IF(ISNA(VLOOKUP($CG36,'G4'!$P$109:$CB$128,62,FALSE)),0,(VLOOKUP($CG36,'G4'!$P$109:$CB$128,62,FALSE)))</f>
        <v>0</v>
      </c>
      <c r="DA36" s="979">
        <f>IF(ISNA(VLOOKUP($CG36,'G4'!$P$143:$CB$162,62,FALSE)),0,(VLOOKUP($CG36,'G4'!$P$143:$CB$162,62,FALSE)))</f>
        <v>0</v>
      </c>
      <c r="DB36" s="979">
        <f>IF(ISNA(VLOOKUP($CG36,'G4'!$P$177:$CB$196,62,FALSE)),0,(VLOOKUP($CG36,'G4'!$P$177:$CB$196,62,FALSE)))</f>
        <v>0</v>
      </c>
      <c r="DC36" s="982">
        <f>IF(ISNA(VLOOKUP($CG36,'G4'!$P$211:$CB$230,62,FALSE)),0,(VLOOKUP($CG36,'G4'!$P$211:$CB$230,62,FALSE)))</f>
        <v>0</v>
      </c>
      <c r="DD36" s="981">
        <f>IF(ISNA(VLOOKUP($CG36,'G5'!$P$75:$CB$94,62,FALSE)),0,(VLOOKUP($CG36,'G5'!$P$75:$CB$94,62,FALSE)))</f>
        <v>0</v>
      </c>
      <c r="DE36" s="979">
        <f>IF(ISNA(VLOOKUP($CG36,'G5'!$P$109:$CB$128,62,FALSE)),0,(VLOOKUP($CG36,'G5'!$P$109:$CB$128,62,FALSE)))</f>
        <v>0</v>
      </c>
      <c r="DF36" s="979">
        <f>IF(ISNA(VLOOKUP($CG36,'G5'!$P$143:$CB$162,62,FALSE)),0,(VLOOKUP($CG36,'G5'!$P$143:$CB$162,62,FALSE)))</f>
        <v>0</v>
      </c>
      <c r="DG36" s="979">
        <f>IF(ISNA(VLOOKUP($CG36,'G5'!$P$177:$CB$196,62,FALSE)),0,(VLOOKUP($CG36,'G5'!$P$177:$CB$196,62,FALSE)))</f>
        <v>0</v>
      </c>
      <c r="DH36" s="982">
        <f>IF(ISNA(VLOOKUP($CG36,'G5'!$P$211:$CB$230,62,FALSE)),0,(VLOOKUP($CG36,'G5'!$P$211:$CB$230,62,FALSE)))</f>
        <v>0</v>
      </c>
      <c r="DI36" s="981">
        <f>IF(ISNA(VLOOKUP($CG36,'G6'!$P$75:$CB$94,62,FALSE)),0,(VLOOKUP($CG36,'G6'!$P$75:$CB$94,62,FALSE)))</f>
        <v>0</v>
      </c>
      <c r="DJ36" s="979">
        <f>IF(ISNA(VLOOKUP($CG36,'G6'!$P$109:$CB$128,62,FALSE)),0,(VLOOKUP($CG36,'G6'!$P$109:$CB$128,62,FALSE)))</f>
        <v>0</v>
      </c>
      <c r="DK36" s="979">
        <f>IF(ISNA(VLOOKUP($CG36,'G6'!$P$143:$CB$162,62,FALSE)),0,(VLOOKUP($CG36,'G6'!$P$143:$CB$162,62,FALSE)))</f>
        <v>0</v>
      </c>
      <c r="DL36" s="979">
        <f>IF(ISNA(VLOOKUP($CG36,'G6'!$P$177:$CB$196,62,FALSE)),0,(VLOOKUP($CG36,'G6'!$P$177:$CB$196,62,FALSE)))</f>
        <v>0</v>
      </c>
      <c r="DM36" s="982">
        <f>IF(ISNA(VLOOKUP($CG36,'G6'!$P$211:$CB$230,62,FALSE)),0,(VLOOKUP($CG36,'G6'!$P$211:$CB$230,62,FALSE)))</f>
        <v>0</v>
      </c>
      <c r="DN36" s="981">
        <f>IF(ISNA(VLOOKUP($CG36,'G7'!$P$75:$CB$94,62,FALSE)),0,(VLOOKUP($CG36,'G7'!$P$75:$CB$94,62,FALSE)))</f>
        <v>0</v>
      </c>
      <c r="DO36" s="979">
        <f>IF(ISNA(VLOOKUP($CG36,'G7'!$P$109:$CB$128,62,FALSE)),0,(VLOOKUP($CG36,'G7'!$P$109:$CB$128,62,FALSE)))</f>
        <v>0</v>
      </c>
      <c r="DP36" s="979">
        <f>IF(ISNA(VLOOKUP($CG36,'G7'!$P$143:$CB$162,62,FALSE)),0,(VLOOKUP($CG36,'G7'!$P$143:$CB$162,62,FALSE)))</f>
        <v>0</v>
      </c>
      <c r="DQ36" s="979">
        <f>IF(ISNA(VLOOKUP($CG36,'G7'!$P$177:$CB$196,62,FALSE)),0,(VLOOKUP($CG36,'G7'!$P$177:$CB$196,62,FALSE)))</f>
        <v>0</v>
      </c>
      <c r="DR36" s="982">
        <f>IF(ISNA(VLOOKUP($CG36,'G7'!$P$211:$CB$230,62,FALSE)),0,(VLOOKUP($CG36,'G7'!$P$211:$CB$230,62,FALSE)))</f>
        <v>0</v>
      </c>
      <c r="DS36" s="981">
        <f>IF(ISNA(VLOOKUP($CG36,'G8'!$P$75:$CB$94,62,FALSE)),0,(VLOOKUP($CG36,'G8'!$P$75:$CB$94,62,FALSE)))</f>
        <v>0</v>
      </c>
      <c r="DT36" s="979">
        <f>IF(ISNA(VLOOKUP($CG36,'G8'!$P$109:$CB$128,62,FALSE)),0,(VLOOKUP($CG36,'G8'!$P$109:$CB$128,62,FALSE)))</f>
        <v>0</v>
      </c>
      <c r="DU36" s="979">
        <f>IF(ISNA(VLOOKUP($CG36,'G8'!$P$143:$CB$162,62,FALSE)),0,(VLOOKUP($CG36,'G8'!$P$143:$CB$162,62,FALSE)))</f>
        <v>0</v>
      </c>
      <c r="DV36" s="979">
        <f>IF(ISNA(VLOOKUP($CG36,'G8'!$P$177:$CB$196,62,FALSE)),0,(VLOOKUP($CG36,'G8'!$P$177:$CB$196,62,FALSE)))</f>
        <v>0</v>
      </c>
      <c r="DW36" s="982">
        <f>IF(ISNA(VLOOKUP($CG36,'G8'!$P$211:$CB$230,62,FALSE)),0,(VLOOKUP($CG36,'G8'!$P$211:$CB$230,62,FALSE)))</f>
        <v>0</v>
      </c>
      <c r="DX36" s="981">
        <f>IF(ISNA(VLOOKUP($CG36,'G9'!$P$75:$CB$94,62,FALSE)),0,(VLOOKUP($CG36,'G9'!$P$75:$CB$94,62,FALSE)))</f>
        <v>0</v>
      </c>
      <c r="DY36" s="979">
        <f>IF(ISNA(VLOOKUP($CG36,'G9'!$P$109:$CB$128,62,FALSE)),0,(VLOOKUP($CG36,'G9'!$P$109:$CB$128,62,FALSE)))</f>
        <v>0</v>
      </c>
      <c r="DZ36" s="979">
        <f>IF(ISNA(VLOOKUP($CG36,'G9'!$P$143:$CB$162,62,FALSE)),0,(VLOOKUP($CG36,'G9'!$P$143:$CB$162,62,FALSE)))</f>
        <v>0</v>
      </c>
      <c r="EA36" s="979">
        <f>IF(ISNA(VLOOKUP($CG36,'G9'!$P$177:$CB$196,62,FALSE)),0,(VLOOKUP($CG36,'G9'!$P$177:$CB$196,62,FALSE)))</f>
        <v>0</v>
      </c>
      <c r="EB36" s="982">
        <f>IF(ISNA(VLOOKUP($CG36,'G9'!$P$211:$CB$230,62,FALSE)),0,(VLOOKUP($CG36,'G9'!$P$211:$CB$230,62,FALSE)))</f>
        <v>0</v>
      </c>
      <c r="EC36" s="981">
        <f>IF(ISNA(VLOOKUP($CG36,'G10'!$P$75:$CB$94,62,FALSE)),0,(VLOOKUP($CG36,'G10'!$P$75:$CB$94,62,FALSE)))</f>
        <v>0</v>
      </c>
      <c r="ED36" s="979">
        <f>IF(ISNA(VLOOKUP($CG36,'G10'!$P$109:$CB$128,62,FALSE)),0,(VLOOKUP($CG36,'G10'!$P$109:$CB$128,62,FALSE)))</f>
        <v>0</v>
      </c>
      <c r="EE36" s="979">
        <f>IF(ISNA(VLOOKUP($CG36,'G10'!$P$143:$CB$162,62,FALSE)),0,(VLOOKUP($CG36,'G10'!$P$143:$CB$162,62,FALSE)))</f>
        <v>0</v>
      </c>
      <c r="EF36" s="979">
        <f>IF(ISNA(VLOOKUP($CG36,'G10'!$P$177:$CB$196,62,FALSE)),0,(VLOOKUP($CG36,'G10'!$P$177:$CB$196,62,FALSE)))</f>
        <v>0</v>
      </c>
      <c r="EG36" s="982">
        <f>IF(ISNA(VLOOKUP($CG36,'G10'!$P$211:$CB$230,62,FALSE)),0,(VLOOKUP($CG36,'G10'!$P$211:$CB$230,62,FALSE)))</f>
        <v>0</v>
      </c>
      <c r="EH36" s="981">
        <f>IF(ISNA(VLOOKUP($CG36,'G11'!$P$75:$CB$94,62,FALSE)),0,(VLOOKUP($CG36,'G11'!$P$75:$CB$94,62,FALSE)))</f>
        <v>0</v>
      </c>
      <c r="EI36" s="979">
        <f>IF(ISNA(VLOOKUP($CG36,'G11'!$P$109:$CB$128,62,FALSE)),0,(VLOOKUP($CG36,'G11'!$P$109:$CB$128,62,FALSE)))</f>
        <v>0</v>
      </c>
      <c r="EJ36" s="979">
        <f>IF(ISNA(VLOOKUP($CG36,'G11'!$P$143:$CB$162,62,FALSE)),0,(VLOOKUP($CG36,'G11'!$P$143:$CB$162,62,FALSE)))</f>
        <v>0</v>
      </c>
      <c r="EK36" s="979">
        <f>IF(ISNA(VLOOKUP($CG36,'G11'!$P$177:$CB$196,62,FALSE)),0,(VLOOKUP($CG36,'G11'!$P$177:$CB$196,62,FALSE)))</f>
        <v>0</v>
      </c>
      <c r="EL36" s="982">
        <f>IF(ISNA(VLOOKUP($CG36,'G11'!$P$211:$CB$230,62,FALSE)),0,(VLOOKUP($CG36,'G11'!$P$211:$CB$230,62,FALSE)))</f>
        <v>0</v>
      </c>
      <c r="EM36" s="981">
        <f>IF(ISNA(VLOOKUP($CG36,'G12'!$P$75:$CB$94,62,FALSE)),0,(VLOOKUP($CG36,'G12'!$P$75:$CB$94,62,FALSE)))</f>
        <v>0</v>
      </c>
      <c r="EN36" s="979">
        <f>IF(ISNA(VLOOKUP($CG36,'G12'!$P$109:$CB$128,62,FALSE)),0,(VLOOKUP($CG36,'G12'!$P$109:$CB$128,62,FALSE)))</f>
        <v>0</v>
      </c>
      <c r="EO36" s="979">
        <f>IF(ISNA(VLOOKUP($CG36,'G12'!$P$143:$CB$162,62,FALSE)),0,(VLOOKUP($CG36,'G12'!$P$143:$CB$162,62,FALSE)))</f>
        <v>0</v>
      </c>
      <c r="EP36" s="979">
        <f>IF(ISNA(VLOOKUP($CG36,'G12'!$P$177:$CB$196,62,FALSE)),0,(VLOOKUP($CG36,'G12'!$P$177:$CB$196,62,FALSE)))</f>
        <v>0</v>
      </c>
      <c r="EQ36" s="982">
        <f>IF(ISNA(VLOOKUP($CG36,'G12'!$P$211:$CB$230,62,FALSE)),0,(VLOOKUP($CG36,'G12'!$P$211:$CB$230,62,FALSE)))</f>
        <v>0</v>
      </c>
      <c r="ER36" s="981">
        <f>IF(ISNA(VLOOKUP($CG36,'G13'!$P$75:$CB$94,62,FALSE)),0,(VLOOKUP($CG36,'G13'!$P$75:$CB$94,62,FALSE)))</f>
        <v>0</v>
      </c>
      <c r="ES36" s="979">
        <f>IF(ISNA(VLOOKUP($CG36,'G13'!$P$109:$CB$128,62,FALSE)),0,(VLOOKUP($CG36,'G13'!$P$109:$CB$128,62,FALSE)))</f>
        <v>0</v>
      </c>
      <c r="ET36" s="979">
        <f>IF(ISNA(VLOOKUP($CG36,'G13'!$P$143:$CB$162,62,FALSE)),0,(VLOOKUP($CG36,'G13'!$P$143:$CB$162,62,FALSE)))</f>
        <v>0</v>
      </c>
      <c r="EU36" s="979">
        <f>IF(ISNA(VLOOKUP($CG36,'G13'!$P$177:$CB$196,62,FALSE)),0,(VLOOKUP($CG36,'G13'!$P$177:$CB$196,62,FALSE)))</f>
        <v>0</v>
      </c>
      <c r="EV36" s="982">
        <f>IF(ISNA(VLOOKUP($CG36,'G13'!$P$211:$CB$230,62,FALSE)),0,(VLOOKUP($CG36,'G13'!$P$211:$CB$230,62,FALSE)))</f>
        <v>0</v>
      </c>
      <c r="EW36" s="981">
        <f>IF(ISNA(VLOOKUP($CG36,'G14'!$P$75:$CB$94,62,FALSE)),0,(VLOOKUP($CG36,'G14'!$P$75:$CB$94,62,FALSE)))</f>
        <v>0</v>
      </c>
      <c r="EX36" s="979">
        <f>IF(ISNA(VLOOKUP($CG36,'G14'!$P$109:$CB$128,62,FALSE)),0,(VLOOKUP($CG36,'G14'!$P$109:$CB$128,62,FALSE)))</f>
        <v>0</v>
      </c>
      <c r="EY36" s="979">
        <f>IF(ISNA(VLOOKUP($CG36,'G14'!$P$143:$CB$162,62,FALSE)),0,(VLOOKUP($CG36,'G14'!$P$143:$CB$162,62,FALSE)))</f>
        <v>0</v>
      </c>
      <c r="EZ36" s="979">
        <f>IF(ISNA(VLOOKUP($CG36,'G14'!$P$177:$CB$196,62,FALSE)),0,(VLOOKUP($CG36,'G14'!$P$177:$CB$196,62,FALSE)))</f>
        <v>0</v>
      </c>
      <c r="FA36" s="982">
        <f>IF(ISNA(VLOOKUP($CG36,'G14'!$P$211:$CB$230,62,FALSE)),0,(VLOOKUP($CG36,'G14'!$P$211:$CB$230,62,FALSE)))</f>
        <v>0</v>
      </c>
      <c r="FB36" s="981">
        <f>IF(ISNA(VLOOKUP($CG36,'G15'!$P$75:$CB$94,62,FALSE)),0,(VLOOKUP($CG36,'G15'!$P$75:$CB$94,62,FALSE)))</f>
        <v>0</v>
      </c>
      <c r="FC36" s="979">
        <f>IF(ISNA(VLOOKUP($CG36,'G15'!$P$109:$CB$128,62,FALSE)),0,(VLOOKUP($CG36,'G15'!$P$109:$CB$128,62,FALSE)))</f>
        <v>0</v>
      </c>
      <c r="FD36" s="979">
        <f>IF(ISNA(VLOOKUP($CG36,'G15'!$P$143:$CB$162,62,FALSE)),0,(VLOOKUP($CG36,'G15'!$P$143:$CB$162,62,FALSE)))</f>
        <v>0</v>
      </c>
      <c r="FE36" s="979">
        <f>IF(ISNA(VLOOKUP($CG36,'G15'!$P$177:$CB$196,62,FALSE)),0,(VLOOKUP($CG36,'G15'!$P$177:$CB$196,62,FALSE)))</f>
        <v>0</v>
      </c>
      <c r="FF36" s="982">
        <f>IF(ISNA(VLOOKUP($CG36,'G15'!$P$211:$CB$230,62,FALSE)),0,(VLOOKUP($CG36,'G15'!$P$211:$CB$230,62,FALSE)))</f>
        <v>0</v>
      </c>
      <c r="FG36" s="983">
        <f t="shared" si="18"/>
        <v>0</v>
      </c>
      <c r="FH36" s="979">
        <f t="shared" si="18"/>
        <v>0</v>
      </c>
      <c r="FI36" s="979">
        <f t="shared" si="18"/>
        <v>0</v>
      </c>
      <c r="FJ36" s="979">
        <f t="shared" si="18"/>
        <v>0</v>
      </c>
      <c r="FK36" s="982">
        <f t="shared" si="18"/>
        <v>0</v>
      </c>
    </row>
    <row r="37" spans="1:167" ht="18.75" customHeight="1" thickBot="1" x14ac:dyDescent="0.25">
      <c r="A37" s="975">
        <f t="shared" si="0"/>
        <v>0</v>
      </c>
      <c r="B37" s="959" t="str">
        <f t="shared" si="1"/>
        <v>b</v>
      </c>
      <c r="C37" s="960" t="str">
        <f t="shared" si="1"/>
        <v>b</v>
      </c>
      <c r="D37" s="960" t="str">
        <f t="shared" si="1"/>
        <v>b</v>
      </c>
      <c r="E37" s="960" t="str">
        <f t="shared" si="1"/>
        <v>b</v>
      </c>
      <c r="F37" s="961" t="str">
        <f t="shared" si="1"/>
        <v>b</v>
      </c>
      <c r="G37" s="959" t="str">
        <f t="shared" si="2"/>
        <v>b</v>
      </c>
      <c r="H37" s="960" t="str">
        <f t="shared" si="2"/>
        <v>b</v>
      </c>
      <c r="I37" s="960" t="str">
        <f t="shared" si="2"/>
        <v>b</v>
      </c>
      <c r="J37" s="960" t="str">
        <f t="shared" si="2"/>
        <v>b</v>
      </c>
      <c r="K37" s="961" t="str">
        <f t="shared" si="2"/>
        <v>b</v>
      </c>
      <c r="L37" s="959" t="str">
        <f t="shared" si="3"/>
        <v>b</v>
      </c>
      <c r="M37" s="960" t="str">
        <f t="shared" si="3"/>
        <v>b</v>
      </c>
      <c r="N37" s="960" t="str">
        <f t="shared" si="3"/>
        <v>b</v>
      </c>
      <c r="O37" s="960" t="str">
        <f t="shared" si="3"/>
        <v>b</v>
      </c>
      <c r="P37" s="961" t="str">
        <f t="shared" si="3"/>
        <v>b</v>
      </c>
      <c r="Q37" s="959" t="str">
        <f t="shared" si="4"/>
        <v>b</v>
      </c>
      <c r="R37" s="960" t="str">
        <f t="shared" si="4"/>
        <v>b</v>
      </c>
      <c r="S37" s="960" t="str">
        <f t="shared" si="4"/>
        <v>b</v>
      </c>
      <c r="T37" s="960" t="str">
        <f t="shared" si="4"/>
        <v>b</v>
      </c>
      <c r="U37" s="961" t="str">
        <f t="shared" si="4"/>
        <v>b</v>
      </c>
      <c r="V37" s="959" t="str">
        <f t="shared" si="5"/>
        <v>b</v>
      </c>
      <c r="W37" s="960" t="str">
        <f t="shared" si="5"/>
        <v>b</v>
      </c>
      <c r="X37" s="960" t="str">
        <f t="shared" si="5"/>
        <v>b</v>
      </c>
      <c r="Y37" s="960" t="str">
        <f t="shared" si="5"/>
        <v>b</v>
      </c>
      <c r="Z37" s="961" t="str">
        <f t="shared" si="5"/>
        <v>b</v>
      </c>
      <c r="AA37" s="959" t="str">
        <f t="shared" si="6"/>
        <v>b</v>
      </c>
      <c r="AB37" s="960" t="str">
        <f t="shared" si="6"/>
        <v>b</v>
      </c>
      <c r="AC37" s="960" t="str">
        <f t="shared" si="6"/>
        <v>b</v>
      </c>
      <c r="AD37" s="960" t="str">
        <f t="shared" si="6"/>
        <v>b</v>
      </c>
      <c r="AE37" s="961" t="str">
        <f t="shared" si="6"/>
        <v>b</v>
      </c>
      <c r="AF37" s="959" t="str">
        <f t="shared" si="7"/>
        <v>b</v>
      </c>
      <c r="AG37" s="960" t="str">
        <f t="shared" si="7"/>
        <v>b</v>
      </c>
      <c r="AH37" s="960" t="str">
        <f t="shared" si="7"/>
        <v>b</v>
      </c>
      <c r="AI37" s="960" t="str">
        <f t="shared" si="7"/>
        <v>b</v>
      </c>
      <c r="AJ37" s="961" t="str">
        <f t="shared" si="7"/>
        <v>b</v>
      </c>
      <c r="AK37" s="959" t="str">
        <f t="shared" si="8"/>
        <v>b</v>
      </c>
      <c r="AL37" s="960" t="str">
        <f t="shared" si="8"/>
        <v>b</v>
      </c>
      <c r="AM37" s="960" t="str">
        <f t="shared" si="8"/>
        <v>b</v>
      </c>
      <c r="AN37" s="960" t="str">
        <f t="shared" si="8"/>
        <v>b</v>
      </c>
      <c r="AO37" s="961" t="str">
        <f t="shared" si="8"/>
        <v>b</v>
      </c>
      <c r="AP37" s="959" t="str">
        <f t="shared" si="9"/>
        <v>b</v>
      </c>
      <c r="AQ37" s="960" t="str">
        <f t="shared" si="9"/>
        <v>b</v>
      </c>
      <c r="AR37" s="960" t="str">
        <f t="shared" si="9"/>
        <v>b</v>
      </c>
      <c r="AS37" s="960" t="str">
        <f t="shared" si="9"/>
        <v>b</v>
      </c>
      <c r="AT37" s="961" t="str">
        <f t="shared" si="9"/>
        <v>b</v>
      </c>
      <c r="AU37" s="959" t="str">
        <f t="shared" si="10"/>
        <v>b</v>
      </c>
      <c r="AV37" s="960" t="str">
        <f t="shared" si="10"/>
        <v>b</v>
      </c>
      <c r="AW37" s="960" t="str">
        <f t="shared" si="10"/>
        <v>b</v>
      </c>
      <c r="AX37" s="960" t="str">
        <f t="shared" si="10"/>
        <v>b</v>
      </c>
      <c r="AY37" s="961" t="str">
        <f t="shared" si="10"/>
        <v>b</v>
      </c>
      <c r="AZ37" s="959" t="str">
        <f t="shared" si="11"/>
        <v>b</v>
      </c>
      <c r="BA37" s="960" t="str">
        <f t="shared" si="11"/>
        <v>b</v>
      </c>
      <c r="BB37" s="960" t="str">
        <f t="shared" si="11"/>
        <v>b</v>
      </c>
      <c r="BC37" s="960" t="str">
        <f t="shared" si="11"/>
        <v>b</v>
      </c>
      <c r="BD37" s="961" t="str">
        <f t="shared" si="11"/>
        <v>b</v>
      </c>
      <c r="BE37" s="959" t="str">
        <f t="shared" si="12"/>
        <v>b</v>
      </c>
      <c r="BF37" s="960" t="str">
        <f t="shared" si="12"/>
        <v>b</v>
      </c>
      <c r="BG37" s="960" t="str">
        <f t="shared" si="12"/>
        <v>b</v>
      </c>
      <c r="BH37" s="960" t="str">
        <f t="shared" si="12"/>
        <v>b</v>
      </c>
      <c r="BI37" s="961" t="str">
        <f t="shared" si="12"/>
        <v>b</v>
      </c>
      <c r="BJ37" s="959" t="str">
        <f t="shared" si="13"/>
        <v>b</v>
      </c>
      <c r="BK37" s="960" t="str">
        <f t="shared" si="13"/>
        <v>b</v>
      </c>
      <c r="BL37" s="960" t="str">
        <f t="shared" si="13"/>
        <v>b</v>
      </c>
      <c r="BM37" s="960" t="str">
        <f t="shared" si="13"/>
        <v>b</v>
      </c>
      <c r="BN37" s="961" t="str">
        <f t="shared" si="13"/>
        <v>b</v>
      </c>
      <c r="BO37" s="959" t="str">
        <f t="shared" si="14"/>
        <v>b</v>
      </c>
      <c r="BP37" s="960" t="str">
        <f t="shared" si="14"/>
        <v>b</v>
      </c>
      <c r="BQ37" s="960" t="str">
        <f t="shared" si="14"/>
        <v>b</v>
      </c>
      <c r="BR37" s="960" t="str">
        <f t="shared" si="14"/>
        <v>b</v>
      </c>
      <c r="BS37" s="961" t="str">
        <f t="shared" si="14"/>
        <v>b</v>
      </c>
      <c r="BT37" s="959" t="str">
        <f t="shared" si="15"/>
        <v>b</v>
      </c>
      <c r="BU37" s="960" t="str">
        <f t="shared" si="15"/>
        <v>b</v>
      </c>
      <c r="BV37" s="960" t="str">
        <f t="shared" si="15"/>
        <v>b</v>
      </c>
      <c r="BW37" s="960" t="str">
        <f t="shared" si="15"/>
        <v>b</v>
      </c>
      <c r="BX37" s="961" t="str">
        <f t="shared" si="15"/>
        <v>b</v>
      </c>
      <c r="BY37" s="976">
        <f t="shared" si="16"/>
        <v>0</v>
      </c>
      <c r="BZ37" s="976">
        <f t="shared" si="16"/>
        <v>0</v>
      </c>
      <c r="CA37" s="976">
        <f t="shared" si="16"/>
        <v>0</v>
      </c>
      <c r="CB37" s="976">
        <f t="shared" si="16"/>
        <v>0</v>
      </c>
      <c r="CC37" s="976">
        <f t="shared" si="16"/>
        <v>0</v>
      </c>
      <c r="CD37" s="954">
        <f t="shared" si="17"/>
        <v>0</v>
      </c>
      <c r="CF37" s="985">
        <v>22</v>
      </c>
      <c r="CG37" s="986">
        <f>Personnel!D42</f>
        <v>0</v>
      </c>
      <c r="CH37" s="987">
        <f>Personnel!E42</f>
        <v>0</v>
      </c>
      <c r="CI37" s="988">
        <f>Personnel!F42</f>
        <v>0</v>
      </c>
      <c r="CJ37" s="981">
        <f>IF(ISNA(VLOOKUP($CG37,'G1'!$P$75:$CB$94,62,FALSE)),0,(VLOOKUP($CG37,'G1'!$P$75:$CB$94,62,FALSE)))</f>
        <v>0</v>
      </c>
      <c r="CK37" s="979">
        <f>IF(ISNA(VLOOKUP($CG37,'G1'!$P$109:$CB$128,62,FALSE)),0,(VLOOKUP($CG37,'G1'!$P$109:$CB$128,62,FALSE)))</f>
        <v>0</v>
      </c>
      <c r="CL37" s="979">
        <f>IF(ISNA(VLOOKUP($CG37,'G1'!$P$143:$CB$162,62,FALSE)),0,(VLOOKUP($CG37,'G1'!$P$143:$CB$162,62,FALSE)))</f>
        <v>0</v>
      </c>
      <c r="CM37" s="979">
        <f>IF(ISNA(VLOOKUP($CG37,'G1'!$P$177:$CB$196,62,FALSE)),0,(VLOOKUP($CG37,'G1'!$P$177:$CB$196,62,FALSE)))</f>
        <v>0</v>
      </c>
      <c r="CN37" s="982">
        <f>IF(ISNA(VLOOKUP($CG37,'G1'!$P$211:$CB$230,62,FALSE)),0,(VLOOKUP($CG37,'G1'!$P$211:$CB$230,62,FALSE)))</f>
        <v>0</v>
      </c>
      <c r="CO37" s="981">
        <f>IF(ISNA(VLOOKUP($CG37,'G2'!$P$75:$CB$94,62,FALSE)),0,(VLOOKUP($CG37,'G2'!$P$75:$CB$94,62,FALSE)))</f>
        <v>0</v>
      </c>
      <c r="CP37" s="979">
        <f>IF(ISNA(VLOOKUP($CG37,'G2'!$P$109:$CB$128,62,FALSE)),0,(VLOOKUP($CG37,'G2'!$P$109:$CB$128,62,FALSE)))</f>
        <v>0</v>
      </c>
      <c r="CQ37" s="979">
        <f>IF(ISNA(VLOOKUP($CG37,'G2'!$P$143:$CB$162,62,FALSE)),0,(VLOOKUP($CG37,'G2'!$P$143:$CB$162,62,FALSE)))</f>
        <v>0</v>
      </c>
      <c r="CR37" s="979">
        <f>IF(ISNA(VLOOKUP($CG37,'G2'!$P$177:$CB$196,62,FALSE)),0,(VLOOKUP($CG37,'G2'!$P$177:$CB$196,62,FALSE)))</f>
        <v>0</v>
      </c>
      <c r="CS37" s="982">
        <f>IF(ISNA(VLOOKUP($CG37,'G2'!$P$211:$CB$230,62,FALSE)),0,(VLOOKUP($CG37,'G2'!$P$211:$CB$230,62,FALSE)))</f>
        <v>0</v>
      </c>
      <c r="CT37" s="981">
        <f>IF(ISNA(VLOOKUP($CG37,'G3'!$P$75:$CB$94,62,FALSE)),0,(VLOOKUP($CG37,'G3'!$P$75:$CB$94,62,FALSE)))</f>
        <v>0</v>
      </c>
      <c r="CU37" s="979">
        <f>IF(ISNA(VLOOKUP($CG37,'G3'!$P$109:$CB$128,62,FALSE)),0,(VLOOKUP($CG37,'G3'!$P$109:$CB$128,62,FALSE)))</f>
        <v>0</v>
      </c>
      <c r="CV37" s="979">
        <f>IF(ISNA(VLOOKUP($CG37,'G3'!$P$143:$CB$162,62,FALSE)),0,(VLOOKUP($CG37,'G3'!$P$143:$CB$162,62,FALSE)))</f>
        <v>0</v>
      </c>
      <c r="CW37" s="979">
        <f>IF(ISNA(VLOOKUP($CG37,'G3'!$P$177:$CB$196,62,FALSE)),0,(VLOOKUP($CG37,'G3'!$P$177:$CB$196,62,FALSE)))</f>
        <v>0</v>
      </c>
      <c r="CX37" s="982">
        <f>IF(ISNA(VLOOKUP($CG37,'G3'!$P$211:$CB$230,62,FALSE)),0,(VLOOKUP($CG37,'G3'!$P$211:$CB$230,62,FALSE)))</f>
        <v>0</v>
      </c>
      <c r="CY37" s="981">
        <f>IF(ISNA(VLOOKUP($CG37,'G4'!$P$75:$CB$94,62,FALSE)),0,(VLOOKUP($CG37,'G4'!$P$75:$CB$94,62,FALSE)))</f>
        <v>0</v>
      </c>
      <c r="CZ37" s="979">
        <f>IF(ISNA(VLOOKUP($CG37,'G4'!$P$109:$CB$128,62,FALSE)),0,(VLOOKUP($CG37,'G4'!$P$109:$CB$128,62,FALSE)))</f>
        <v>0</v>
      </c>
      <c r="DA37" s="979">
        <f>IF(ISNA(VLOOKUP($CG37,'G4'!$P$143:$CB$162,62,FALSE)),0,(VLOOKUP($CG37,'G4'!$P$143:$CB$162,62,FALSE)))</f>
        <v>0</v>
      </c>
      <c r="DB37" s="979">
        <f>IF(ISNA(VLOOKUP($CG37,'G4'!$P$177:$CB$196,62,FALSE)),0,(VLOOKUP($CG37,'G4'!$P$177:$CB$196,62,FALSE)))</f>
        <v>0</v>
      </c>
      <c r="DC37" s="982">
        <f>IF(ISNA(VLOOKUP($CG37,'G4'!$P$211:$CB$230,62,FALSE)),0,(VLOOKUP($CG37,'G4'!$P$211:$CB$230,62,FALSE)))</f>
        <v>0</v>
      </c>
      <c r="DD37" s="981">
        <f>IF(ISNA(VLOOKUP($CG37,'G5'!$P$75:$CB$94,62,FALSE)),0,(VLOOKUP($CG37,'G5'!$P$75:$CB$94,62,FALSE)))</f>
        <v>0</v>
      </c>
      <c r="DE37" s="979">
        <f>IF(ISNA(VLOOKUP($CG37,'G5'!$P$109:$CB$128,62,FALSE)),0,(VLOOKUP($CG37,'G5'!$P$109:$CB$128,62,FALSE)))</f>
        <v>0</v>
      </c>
      <c r="DF37" s="979">
        <f>IF(ISNA(VLOOKUP($CG37,'G5'!$P$143:$CB$162,62,FALSE)),0,(VLOOKUP($CG37,'G5'!$P$143:$CB$162,62,FALSE)))</f>
        <v>0</v>
      </c>
      <c r="DG37" s="979">
        <f>IF(ISNA(VLOOKUP($CG37,'G5'!$P$177:$CB$196,62,FALSE)),0,(VLOOKUP($CG37,'G5'!$P$177:$CB$196,62,FALSE)))</f>
        <v>0</v>
      </c>
      <c r="DH37" s="982">
        <f>IF(ISNA(VLOOKUP($CG37,'G5'!$P$211:$CB$230,62,FALSE)),0,(VLOOKUP($CG37,'G5'!$P$211:$CB$230,62,FALSE)))</f>
        <v>0</v>
      </c>
      <c r="DI37" s="981">
        <f>IF(ISNA(VLOOKUP($CG37,'G6'!$P$75:$CB$94,62,FALSE)),0,(VLOOKUP($CG37,'G6'!$P$75:$CB$94,62,FALSE)))</f>
        <v>0</v>
      </c>
      <c r="DJ37" s="979">
        <f>IF(ISNA(VLOOKUP($CG37,'G6'!$P$109:$CB$128,62,FALSE)),0,(VLOOKUP($CG37,'G6'!$P$109:$CB$128,62,FALSE)))</f>
        <v>0</v>
      </c>
      <c r="DK37" s="979">
        <f>IF(ISNA(VLOOKUP($CG37,'G6'!$P$143:$CB$162,62,FALSE)),0,(VLOOKUP($CG37,'G6'!$P$143:$CB$162,62,FALSE)))</f>
        <v>0</v>
      </c>
      <c r="DL37" s="979">
        <f>IF(ISNA(VLOOKUP($CG37,'G6'!$P$177:$CB$196,62,FALSE)),0,(VLOOKUP($CG37,'G6'!$P$177:$CB$196,62,FALSE)))</f>
        <v>0</v>
      </c>
      <c r="DM37" s="982">
        <f>IF(ISNA(VLOOKUP($CG37,'G6'!$P$211:$CB$230,62,FALSE)),0,(VLOOKUP($CG37,'G6'!$P$211:$CB$230,62,FALSE)))</f>
        <v>0</v>
      </c>
      <c r="DN37" s="981">
        <f>IF(ISNA(VLOOKUP($CG37,'G7'!$P$75:$CB$94,62,FALSE)),0,(VLOOKUP($CG37,'G7'!$P$75:$CB$94,62,FALSE)))</f>
        <v>0</v>
      </c>
      <c r="DO37" s="979">
        <f>IF(ISNA(VLOOKUP($CG37,'G7'!$P$109:$CB$128,62,FALSE)),0,(VLOOKUP($CG37,'G7'!$P$109:$CB$128,62,FALSE)))</f>
        <v>0</v>
      </c>
      <c r="DP37" s="979">
        <f>IF(ISNA(VLOOKUP($CG37,'G7'!$P$143:$CB$162,62,FALSE)),0,(VLOOKUP($CG37,'G7'!$P$143:$CB$162,62,FALSE)))</f>
        <v>0</v>
      </c>
      <c r="DQ37" s="979">
        <f>IF(ISNA(VLOOKUP($CG37,'G7'!$P$177:$CB$196,62,FALSE)),0,(VLOOKUP($CG37,'G7'!$P$177:$CB$196,62,FALSE)))</f>
        <v>0</v>
      </c>
      <c r="DR37" s="982">
        <f>IF(ISNA(VLOOKUP($CG37,'G7'!$P$211:$CB$230,62,FALSE)),0,(VLOOKUP($CG37,'G7'!$P$211:$CB$230,62,FALSE)))</f>
        <v>0</v>
      </c>
      <c r="DS37" s="981">
        <f>IF(ISNA(VLOOKUP($CG37,'G8'!$P$75:$CB$94,62,FALSE)),0,(VLOOKUP($CG37,'G8'!$P$75:$CB$94,62,FALSE)))</f>
        <v>0</v>
      </c>
      <c r="DT37" s="979">
        <f>IF(ISNA(VLOOKUP($CG37,'G8'!$P$109:$CB$128,62,FALSE)),0,(VLOOKUP($CG37,'G8'!$P$109:$CB$128,62,FALSE)))</f>
        <v>0</v>
      </c>
      <c r="DU37" s="979">
        <f>IF(ISNA(VLOOKUP($CG37,'G8'!$P$143:$CB$162,62,FALSE)),0,(VLOOKUP($CG37,'G8'!$P$143:$CB$162,62,FALSE)))</f>
        <v>0</v>
      </c>
      <c r="DV37" s="979">
        <f>IF(ISNA(VLOOKUP($CG37,'G8'!$P$177:$CB$196,62,FALSE)),0,(VLOOKUP($CG37,'G8'!$P$177:$CB$196,62,FALSE)))</f>
        <v>0</v>
      </c>
      <c r="DW37" s="982">
        <f>IF(ISNA(VLOOKUP($CG37,'G8'!$P$211:$CB$230,62,FALSE)),0,(VLOOKUP($CG37,'G8'!$P$211:$CB$230,62,FALSE)))</f>
        <v>0</v>
      </c>
      <c r="DX37" s="981">
        <f>IF(ISNA(VLOOKUP($CG37,'G9'!$P$75:$CB$94,62,FALSE)),0,(VLOOKUP($CG37,'G9'!$P$75:$CB$94,62,FALSE)))</f>
        <v>0</v>
      </c>
      <c r="DY37" s="979">
        <f>IF(ISNA(VLOOKUP($CG37,'G9'!$P$109:$CB$128,62,FALSE)),0,(VLOOKUP($CG37,'G9'!$P$109:$CB$128,62,FALSE)))</f>
        <v>0</v>
      </c>
      <c r="DZ37" s="979">
        <f>IF(ISNA(VLOOKUP($CG37,'G9'!$P$143:$CB$162,62,FALSE)),0,(VLOOKUP($CG37,'G9'!$P$143:$CB$162,62,FALSE)))</f>
        <v>0</v>
      </c>
      <c r="EA37" s="979">
        <f>IF(ISNA(VLOOKUP($CG37,'G9'!$P$177:$CB$196,62,FALSE)),0,(VLOOKUP($CG37,'G9'!$P$177:$CB$196,62,FALSE)))</f>
        <v>0</v>
      </c>
      <c r="EB37" s="982">
        <f>IF(ISNA(VLOOKUP($CG37,'G9'!$P$211:$CB$230,62,FALSE)),0,(VLOOKUP($CG37,'G9'!$P$211:$CB$230,62,FALSE)))</f>
        <v>0</v>
      </c>
      <c r="EC37" s="981">
        <f>IF(ISNA(VLOOKUP($CG37,'G10'!$P$75:$CB$94,62,FALSE)),0,(VLOOKUP($CG37,'G10'!$P$75:$CB$94,62,FALSE)))</f>
        <v>0</v>
      </c>
      <c r="ED37" s="979">
        <f>IF(ISNA(VLOOKUP($CG37,'G10'!$P$109:$CB$128,62,FALSE)),0,(VLOOKUP($CG37,'G10'!$P$109:$CB$128,62,FALSE)))</f>
        <v>0</v>
      </c>
      <c r="EE37" s="979">
        <f>IF(ISNA(VLOOKUP($CG37,'G10'!$P$143:$CB$162,62,FALSE)),0,(VLOOKUP($CG37,'G10'!$P$143:$CB$162,62,FALSE)))</f>
        <v>0</v>
      </c>
      <c r="EF37" s="979">
        <f>IF(ISNA(VLOOKUP($CG37,'G10'!$P$177:$CB$196,62,FALSE)),0,(VLOOKUP($CG37,'G10'!$P$177:$CB$196,62,FALSE)))</f>
        <v>0</v>
      </c>
      <c r="EG37" s="982">
        <f>IF(ISNA(VLOOKUP($CG37,'G10'!$P$211:$CB$230,62,FALSE)),0,(VLOOKUP($CG37,'G10'!$P$211:$CB$230,62,FALSE)))</f>
        <v>0</v>
      </c>
      <c r="EH37" s="981">
        <f>IF(ISNA(VLOOKUP($CG37,'G11'!$P$75:$CB$94,62,FALSE)),0,(VLOOKUP($CG37,'G11'!$P$75:$CB$94,62,FALSE)))</f>
        <v>0</v>
      </c>
      <c r="EI37" s="979">
        <f>IF(ISNA(VLOOKUP($CG37,'G11'!$P$109:$CB$128,62,FALSE)),0,(VLOOKUP($CG37,'G11'!$P$109:$CB$128,62,FALSE)))</f>
        <v>0</v>
      </c>
      <c r="EJ37" s="979">
        <f>IF(ISNA(VLOOKUP($CG37,'G11'!$P$143:$CB$162,62,FALSE)),0,(VLOOKUP($CG37,'G11'!$P$143:$CB$162,62,FALSE)))</f>
        <v>0</v>
      </c>
      <c r="EK37" s="979">
        <f>IF(ISNA(VLOOKUP($CG37,'G11'!$P$177:$CB$196,62,FALSE)),0,(VLOOKUP($CG37,'G11'!$P$177:$CB$196,62,FALSE)))</f>
        <v>0</v>
      </c>
      <c r="EL37" s="982">
        <f>IF(ISNA(VLOOKUP($CG37,'G11'!$P$211:$CB$230,62,FALSE)),0,(VLOOKUP($CG37,'G11'!$P$211:$CB$230,62,FALSE)))</f>
        <v>0</v>
      </c>
      <c r="EM37" s="981">
        <f>IF(ISNA(VLOOKUP($CG37,'G12'!$P$75:$CB$94,62,FALSE)),0,(VLOOKUP($CG37,'G12'!$P$75:$CB$94,62,FALSE)))</f>
        <v>0</v>
      </c>
      <c r="EN37" s="979">
        <f>IF(ISNA(VLOOKUP($CG37,'G12'!$P$109:$CB$128,62,FALSE)),0,(VLOOKUP($CG37,'G12'!$P$109:$CB$128,62,FALSE)))</f>
        <v>0</v>
      </c>
      <c r="EO37" s="979">
        <f>IF(ISNA(VLOOKUP($CG37,'G12'!$P$143:$CB$162,62,FALSE)),0,(VLOOKUP($CG37,'G12'!$P$143:$CB$162,62,FALSE)))</f>
        <v>0</v>
      </c>
      <c r="EP37" s="979">
        <f>IF(ISNA(VLOOKUP($CG37,'G12'!$P$177:$CB$196,62,FALSE)),0,(VLOOKUP($CG37,'G12'!$P$177:$CB$196,62,FALSE)))</f>
        <v>0</v>
      </c>
      <c r="EQ37" s="982">
        <f>IF(ISNA(VLOOKUP($CG37,'G12'!$P$211:$CB$230,62,FALSE)),0,(VLOOKUP($CG37,'G12'!$P$211:$CB$230,62,FALSE)))</f>
        <v>0</v>
      </c>
      <c r="ER37" s="981">
        <f>IF(ISNA(VLOOKUP($CG37,'G13'!$P$75:$CB$94,62,FALSE)),0,(VLOOKUP($CG37,'G13'!$P$75:$CB$94,62,FALSE)))</f>
        <v>0</v>
      </c>
      <c r="ES37" s="979">
        <f>IF(ISNA(VLOOKUP($CG37,'G13'!$P$109:$CB$128,62,FALSE)),0,(VLOOKUP($CG37,'G13'!$P$109:$CB$128,62,FALSE)))</f>
        <v>0</v>
      </c>
      <c r="ET37" s="979">
        <f>IF(ISNA(VLOOKUP($CG37,'G13'!$P$143:$CB$162,62,FALSE)),0,(VLOOKUP($CG37,'G13'!$P$143:$CB$162,62,FALSE)))</f>
        <v>0</v>
      </c>
      <c r="EU37" s="979">
        <f>IF(ISNA(VLOOKUP($CG37,'G13'!$P$177:$CB$196,62,FALSE)),0,(VLOOKUP($CG37,'G13'!$P$177:$CB$196,62,FALSE)))</f>
        <v>0</v>
      </c>
      <c r="EV37" s="982">
        <f>IF(ISNA(VLOOKUP($CG37,'G13'!$P$211:$CB$230,62,FALSE)),0,(VLOOKUP($CG37,'G13'!$P$211:$CB$230,62,FALSE)))</f>
        <v>0</v>
      </c>
      <c r="EW37" s="981">
        <f>IF(ISNA(VLOOKUP($CG37,'G14'!$P$75:$CB$94,62,FALSE)),0,(VLOOKUP($CG37,'G14'!$P$75:$CB$94,62,FALSE)))</f>
        <v>0</v>
      </c>
      <c r="EX37" s="979">
        <f>IF(ISNA(VLOOKUP($CG37,'G14'!$P$109:$CB$128,62,FALSE)),0,(VLOOKUP($CG37,'G14'!$P$109:$CB$128,62,FALSE)))</f>
        <v>0</v>
      </c>
      <c r="EY37" s="979">
        <f>IF(ISNA(VLOOKUP($CG37,'G14'!$P$143:$CB$162,62,FALSE)),0,(VLOOKUP($CG37,'G14'!$P$143:$CB$162,62,FALSE)))</f>
        <v>0</v>
      </c>
      <c r="EZ37" s="979">
        <f>IF(ISNA(VLOOKUP($CG37,'G14'!$P$177:$CB$196,62,FALSE)),0,(VLOOKUP($CG37,'G14'!$P$177:$CB$196,62,FALSE)))</f>
        <v>0</v>
      </c>
      <c r="FA37" s="982">
        <f>IF(ISNA(VLOOKUP($CG37,'G14'!$P$211:$CB$230,62,FALSE)),0,(VLOOKUP($CG37,'G14'!$P$211:$CB$230,62,FALSE)))</f>
        <v>0</v>
      </c>
      <c r="FB37" s="981">
        <f>IF(ISNA(VLOOKUP($CG37,'G15'!$P$75:$CB$94,62,FALSE)),0,(VLOOKUP($CG37,'G15'!$P$75:$CB$94,62,FALSE)))</f>
        <v>0</v>
      </c>
      <c r="FC37" s="979">
        <f>IF(ISNA(VLOOKUP($CG37,'G15'!$P$109:$CB$128,62,FALSE)),0,(VLOOKUP($CG37,'G15'!$P$109:$CB$128,62,FALSE)))</f>
        <v>0</v>
      </c>
      <c r="FD37" s="979">
        <f>IF(ISNA(VLOOKUP($CG37,'G15'!$P$143:$CB$162,62,FALSE)),0,(VLOOKUP($CG37,'G15'!$P$143:$CB$162,62,FALSE)))</f>
        <v>0</v>
      </c>
      <c r="FE37" s="979">
        <f>IF(ISNA(VLOOKUP($CG37,'G15'!$P$177:$CB$196,62,FALSE)),0,(VLOOKUP($CG37,'G15'!$P$177:$CB$196,62,FALSE)))</f>
        <v>0</v>
      </c>
      <c r="FF37" s="982">
        <f>IF(ISNA(VLOOKUP($CG37,'G15'!$P$211:$CB$230,62,FALSE)),0,(VLOOKUP($CG37,'G15'!$P$211:$CB$230,62,FALSE)))</f>
        <v>0</v>
      </c>
      <c r="FG37" s="989">
        <f t="shared" si="18"/>
        <v>0</v>
      </c>
      <c r="FH37" s="987">
        <f t="shared" si="18"/>
        <v>0</v>
      </c>
      <c r="FI37" s="987">
        <f t="shared" si="18"/>
        <v>0</v>
      </c>
      <c r="FJ37" s="987">
        <f t="shared" si="18"/>
        <v>0</v>
      </c>
      <c r="FK37" s="990">
        <f t="shared" si="18"/>
        <v>0</v>
      </c>
    </row>
    <row r="38" spans="1:167" ht="18.75" customHeight="1" thickBot="1" x14ac:dyDescent="0.25">
      <c r="A38" s="975">
        <f t="shared" si="0"/>
        <v>0</v>
      </c>
      <c r="B38" s="959" t="str">
        <f t="shared" si="1"/>
        <v>b</v>
      </c>
      <c r="C38" s="960" t="str">
        <f t="shared" si="1"/>
        <v>b</v>
      </c>
      <c r="D38" s="960" t="str">
        <f t="shared" si="1"/>
        <v>b</v>
      </c>
      <c r="E38" s="960" t="str">
        <f t="shared" si="1"/>
        <v>b</v>
      </c>
      <c r="F38" s="961" t="str">
        <f t="shared" si="1"/>
        <v>b</v>
      </c>
      <c r="G38" s="959" t="str">
        <f t="shared" si="2"/>
        <v>b</v>
      </c>
      <c r="H38" s="960" t="str">
        <f t="shared" si="2"/>
        <v>b</v>
      </c>
      <c r="I38" s="960" t="str">
        <f t="shared" si="2"/>
        <v>b</v>
      </c>
      <c r="J38" s="960" t="str">
        <f t="shared" si="2"/>
        <v>b</v>
      </c>
      <c r="K38" s="961" t="str">
        <f t="shared" si="2"/>
        <v>b</v>
      </c>
      <c r="L38" s="959" t="str">
        <f t="shared" si="3"/>
        <v>b</v>
      </c>
      <c r="M38" s="960" t="str">
        <f t="shared" si="3"/>
        <v>b</v>
      </c>
      <c r="N38" s="960" t="str">
        <f t="shared" si="3"/>
        <v>b</v>
      </c>
      <c r="O38" s="960" t="str">
        <f t="shared" si="3"/>
        <v>b</v>
      </c>
      <c r="P38" s="961" t="str">
        <f t="shared" si="3"/>
        <v>b</v>
      </c>
      <c r="Q38" s="959" t="str">
        <f t="shared" si="4"/>
        <v>b</v>
      </c>
      <c r="R38" s="960" t="str">
        <f t="shared" si="4"/>
        <v>b</v>
      </c>
      <c r="S38" s="960" t="str">
        <f t="shared" si="4"/>
        <v>b</v>
      </c>
      <c r="T38" s="960" t="str">
        <f t="shared" si="4"/>
        <v>b</v>
      </c>
      <c r="U38" s="961" t="str">
        <f t="shared" si="4"/>
        <v>b</v>
      </c>
      <c r="V38" s="959" t="str">
        <f t="shared" si="5"/>
        <v>b</v>
      </c>
      <c r="W38" s="960" t="str">
        <f t="shared" si="5"/>
        <v>b</v>
      </c>
      <c r="X38" s="960" t="str">
        <f t="shared" si="5"/>
        <v>b</v>
      </c>
      <c r="Y38" s="960" t="str">
        <f t="shared" si="5"/>
        <v>b</v>
      </c>
      <c r="Z38" s="961" t="str">
        <f t="shared" si="5"/>
        <v>b</v>
      </c>
      <c r="AA38" s="959" t="str">
        <f t="shared" si="6"/>
        <v>b</v>
      </c>
      <c r="AB38" s="960" t="str">
        <f t="shared" si="6"/>
        <v>b</v>
      </c>
      <c r="AC38" s="960" t="str">
        <f t="shared" si="6"/>
        <v>b</v>
      </c>
      <c r="AD38" s="960" t="str">
        <f t="shared" si="6"/>
        <v>b</v>
      </c>
      <c r="AE38" s="961" t="str">
        <f t="shared" si="6"/>
        <v>b</v>
      </c>
      <c r="AF38" s="959" t="str">
        <f t="shared" si="7"/>
        <v>b</v>
      </c>
      <c r="AG38" s="960" t="str">
        <f t="shared" si="7"/>
        <v>b</v>
      </c>
      <c r="AH38" s="960" t="str">
        <f t="shared" si="7"/>
        <v>b</v>
      </c>
      <c r="AI38" s="960" t="str">
        <f t="shared" si="7"/>
        <v>b</v>
      </c>
      <c r="AJ38" s="961" t="str">
        <f t="shared" si="7"/>
        <v>b</v>
      </c>
      <c r="AK38" s="959" t="str">
        <f t="shared" si="8"/>
        <v>b</v>
      </c>
      <c r="AL38" s="960" t="str">
        <f t="shared" si="8"/>
        <v>b</v>
      </c>
      <c r="AM38" s="960" t="str">
        <f t="shared" si="8"/>
        <v>b</v>
      </c>
      <c r="AN38" s="960" t="str">
        <f t="shared" si="8"/>
        <v>b</v>
      </c>
      <c r="AO38" s="961" t="str">
        <f t="shared" si="8"/>
        <v>b</v>
      </c>
      <c r="AP38" s="959" t="str">
        <f t="shared" si="9"/>
        <v>b</v>
      </c>
      <c r="AQ38" s="960" t="str">
        <f t="shared" si="9"/>
        <v>b</v>
      </c>
      <c r="AR38" s="960" t="str">
        <f t="shared" si="9"/>
        <v>b</v>
      </c>
      <c r="AS38" s="960" t="str">
        <f t="shared" si="9"/>
        <v>b</v>
      </c>
      <c r="AT38" s="961" t="str">
        <f t="shared" si="9"/>
        <v>b</v>
      </c>
      <c r="AU38" s="959" t="str">
        <f t="shared" si="10"/>
        <v>b</v>
      </c>
      <c r="AV38" s="960" t="str">
        <f t="shared" si="10"/>
        <v>b</v>
      </c>
      <c r="AW38" s="960" t="str">
        <f t="shared" si="10"/>
        <v>b</v>
      </c>
      <c r="AX38" s="960" t="str">
        <f t="shared" si="10"/>
        <v>b</v>
      </c>
      <c r="AY38" s="961" t="str">
        <f t="shared" si="10"/>
        <v>b</v>
      </c>
      <c r="AZ38" s="959" t="str">
        <f t="shared" si="11"/>
        <v>b</v>
      </c>
      <c r="BA38" s="960" t="str">
        <f t="shared" si="11"/>
        <v>b</v>
      </c>
      <c r="BB38" s="960" t="str">
        <f t="shared" si="11"/>
        <v>b</v>
      </c>
      <c r="BC38" s="960" t="str">
        <f t="shared" si="11"/>
        <v>b</v>
      </c>
      <c r="BD38" s="961" t="str">
        <f t="shared" si="11"/>
        <v>b</v>
      </c>
      <c r="BE38" s="959" t="str">
        <f t="shared" si="12"/>
        <v>b</v>
      </c>
      <c r="BF38" s="960" t="str">
        <f t="shared" si="12"/>
        <v>b</v>
      </c>
      <c r="BG38" s="960" t="str">
        <f t="shared" si="12"/>
        <v>b</v>
      </c>
      <c r="BH38" s="960" t="str">
        <f t="shared" si="12"/>
        <v>b</v>
      </c>
      <c r="BI38" s="961" t="str">
        <f t="shared" si="12"/>
        <v>b</v>
      </c>
      <c r="BJ38" s="959" t="str">
        <f t="shared" si="13"/>
        <v>b</v>
      </c>
      <c r="BK38" s="960" t="str">
        <f t="shared" si="13"/>
        <v>b</v>
      </c>
      <c r="BL38" s="960" t="str">
        <f t="shared" si="13"/>
        <v>b</v>
      </c>
      <c r="BM38" s="960" t="str">
        <f t="shared" si="13"/>
        <v>b</v>
      </c>
      <c r="BN38" s="961" t="str">
        <f t="shared" si="13"/>
        <v>b</v>
      </c>
      <c r="BO38" s="959" t="str">
        <f t="shared" si="14"/>
        <v>b</v>
      </c>
      <c r="BP38" s="960" t="str">
        <f t="shared" si="14"/>
        <v>b</v>
      </c>
      <c r="BQ38" s="960" t="str">
        <f t="shared" si="14"/>
        <v>b</v>
      </c>
      <c r="BR38" s="960" t="str">
        <f t="shared" si="14"/>
        <v>b</v>
      </c>
      <c r="BS38" s="961" t="str">
        <f t="shared" si="14"/>
        <v>b</v>
      </c>
      <c r="BT38" s="959" t="str">
        <f t="shared" si="15"/>
        <v>b</v>
      </c>
      <c r="BU38" s="960" t="str">
        <f t="shared" si="15"/>
        <v>b</v>
      </c>
      <c r="BV38" s="960" t="str">
        <f t="shared" si="15"/>
        <v>b</v>
      </c>
      <c r="BW38" s="960" t="str">
        <f t="shared" si="15"/>
        <v>b</v>
      </c>
      <c r="BX38" s="961" t="str">
        <f t="shared" si="15"/>
        <v>b</v>
      </c>
      <c r="BY38" s="976">
        <f t="shared" si="16"/>
        <v>0</v>
      </c>
      <c r="BZ38" s="976">
        <f t="shared" si="16"/>
        <v>0</v>
      </c>
      <c r="CA38" s="976">
        <f t="shared" si="16"/>
        <v>0</v>
      </c>
      <c r="CB38" s="976">
        <f t="shared" si="16"/>
        <v>0</v>
      </c>
      <c r="CC38" s="976">
        <f t="shared" si="16"/>
        <v>0</v>
      </c>
      <c r="CD38" s="954">
        <f t="shared" si="17"/>
        <v>0</v>
      </c>
      <c r="CF38" s="985">
        <v>23</v>
      </c>
      <c r="CG38" s="986">
        <f>Personnel!D43</f>
        <v>0</v>
      </c>
      <c r="CH38" s="987">
        <f>Personnel!E43</f>
        <v>0</v>
      </c>
      <c r="CI38" s="988">
        <f>Personnel!F43</f>
        <v>0</v>
      </c>
      <c r="CJ38" s="981">
        <f>IF(ISNA(VLOOKUP($CG38,'G1'!$P$75:$CB$94,62,FALSE)),0,(VLOOKUP($CG38,'G1'!$P$75:$CB$94,62,FALSE)))</f>
        <v>0</v>
      </c>
      <c r="CK38" s="979">
        <f>IF(ISNA(VLOOKUP($CG38,'G1'!$P$109:$CB$128,62,FALSE)),0,(VLOOKUP($CG38,'G1'!$P$109:$CB$128,62,FALSE)))</f>
        <v>0</v>
      </c>
      <c r="CL38" s="979">
        <f>IF(ISNA(VLOOKUP($CG38,'G1'!$P$143:$CB$162,62,FALSE)),0,(VLOOKUP($CG38,'G1'!$P$143:$CB$162,62,FALSE)))</f>
        <v>0</v>
      </c>
      <c r="CM38" s="979">
        <f>IF(ISNA(VLOOKUP($CG38,'G1'!$P$177:$CB$196,62,FALSE)),0,(VLOOKUP($CG38,'G1'!$P$177:$CB$196,62,FALSE)))</f>
        <v>0</v>
      </c>
      <c r="CN38" s="982">
        <f>IF(ISNA(VLOOKUP($CG38,'G1'!$P$211:$CB$230,62,FALSE)),0,(VLOOKUP($CG38,'G1'!$P$211:$CB$230,62,FALSE)))</f>
        <v>0</v>
      </c>
      <c r="CO38" s="981">
        <f>IF(ISNA(VLOOKUP($CG38,'G2'!$P$75:$CB$94,62,FALSE)),0,(VLOOKUP($CG38,'G2'!$P$75:$CB$94,62,FALSE)))</f>
        <v>0</v>
      </c>
      <c r="CP38" s="979">
        <f>IF(ISNA(VLOOKUP($CG38,'G2'!$P$109:$CB$128,62,FALSE)),0,(VLOOKUP($CG38,'G2'!$P$109:$CB$128,62,FALSE)))</f>
        <v>0</v>
      </c>
      <c r="CQ38" s="979">
        <f>IF(ISNA(VLOOKUP($CG38,'G2'!$P$143:$CB$162,62,FALSE)),0,(VLOOKUP($CG38,'G2'!$P$143:$CB$162,62,FALSE)))</f>
        <v>0</v>
      </c>
      <c r="CR38" s="979">
        <f>IF(ISNA(VLOOKUP($CG38,'G2'!$P$177:$CB$196,62,FALSE)),0,(VLOOKUP($CG38,'G2'!$P$177:$CB$196,62,FALSE)))</f>
        <v>0</v>
      </c>
      <c r="CS38" s="982">
        <f>IF(ISNA(VLOOKUP($CG38,'G2'!$P$211:$CB$230,62,FALSE)),0,(VLOOKUP($CG38,'G2'!$P$211:$CB$230,62,FALSE)))</f>
        <v>0</v>
      </c>
      <c r="CT38" s="981">
        <f>IF(ISNA(VLOOKUP($CG38,'G3'!$P$75:$CB$94,62,FALSE)),0,(VLOOKUP($CG38,'G3'!$P$75:$CB$94,62,FALSE)))</f>
        <v>0</v>
      </c>
      <c r="CU38" s="979">
        <f>IF(ISNA(VLOOKUP($CG38,'G3'!$P$109:$CB$128,62,FALSE)),0,(VLOOKUP($CG38,'G3'!$P$109:$CB$128,62,FALSE)))</f>
        <v>0</v>
      </c>
      <c r="CV38" s="979">
        <f>IF(ISNA(VLOOKUP($CG38,'G3'!$P$143:$CB$162,62,FALSE)),0,(VLOOKUP($CG38,'G3'!$P$143:$CB$162,62,FALSE)))</f>
        <v>0</v>
      </c>
      <c r="CW38" s="979">
        <f>IF(ISNA(VLOOKUP($CG38,'G3'!$P$177:$CB$196,62,FALSE)),0,(VLOOKUP($CG38,'G3'!$P$177:$CB$196,62,FALSE)))</f>
        <v>0</v>
      </c>
      <c r="CX38" s="982">
        <f>IF(ISNA(VLOOKUP($CG38,'G3'!$P$211:$CB$230,62,FALSE)),0,(VLOOKUP($CG38,'G3'!$P$211:$CB$230,62,FALSE)))</f>
        <v>0</v>
      </c>
      <c r="CY38" s="981">
        <f>IF(ISNA(VLOOKUP($CG38,'G4'!$P$75:$CB$94,62,FALSE)),0,(VLOOKUP($CG38,'G4'!$P$75:$CB$94,62,FALSE)))</f>
        <v>0</v>
      </c>
      <c r="CZ38" s="979">
        <f>IF(ISNA(VLOOKUP($CG38,'G4'!$P$109:$CB$128,62,FALSE)),0,(VLOOKUP($CG38,'G4'!$P$109:$CB$128,62,FALSE)))</f>
        <v>0</v>
      </c>
      <c r="DA38" s="979">
        <f>IF(ISNA(VLOOKUP($CG38,'G4'!$P$143:$CB$162,62,FALSE)),0,(VLOOKUP($CG38,'G4'!$P$143:$CB$162,62,FALSE)))</f>
        <v>0</v>
      </c>
      <c r="DB38" s="979">
        <f>IF(ISNA(VLOOKUP($CG38,'G4'!$P$177:$CB$196,62,FALSE)),0,(VLOOKUP($CG38,'G4'!$P$177:$CB$196,62,FALSE)))</f>
        <v>0</v>
      </c>
      <c r="DC38" s="982">
        <f>IF(ISNA(VLOOKUP($CG38,'G4'!$P$211:$CB$230,62,FALSE)),0,(VLOOKUP($CG38,'G4'!$P$211:$CB$230,62,FALSE)))</f>
        <v>0</v>
      </c>
      <c r="DD38" s="981">
        <f>IF(ISNA(VLOOKUP($CG38,'G5'!$P$75:$CB$94,62,FALSE)),0,(VLOOKUP($CG38,'G5'!$P$75:$CB$94,62,FALSE)))</f>
        <v>0</v>
      </c>
      <c r="DE38" s="979">
        <f>IF(ISNA(VLOOKUP($CG38,'G5'!$P$109:$CB$128,62,FALSE)),0,(VLOOKUP($CG38,'G5'!$P$109:$CB$128,62,FALSE)))</f>
        <v>0</v>
      </c>
      <c r="DF38" s="979">
        <f>IF(ISNA(VLOOKUP($CG38,'G5'!$P$143:$CB$162,62,FALSE)),0,(VLOOKUP($CG38,'G5'!$P$143:$CB$162,62,FALSE)))</f>
        <v>0</v>
      </c>
      <c r="DG38" s="979">
        <f>IF(ISNA(VLOOKUP($CG38,'G5'!$P$177:$CB$196,62,FALSE)),0,(VLOOKUP($CG38,'G5'!$P$177:$CB$196,62,FALSE)))</f>
        <v>0</v>
      </c>
      <c r="DH38" s="982">
        <f>IF(ISNA(VLOOKUP($CG38,'G5'!$P$211:$CB$230,62,FALSE)),0,(VLOOKUP($CG38,'G5'!$P$211:$CB$230,62,FALSE)))</f>
        <v>0</v>
      </c>
      <c r="DI38" s="981">
        <f>IF(ISNA(VLOOKUP($CG38,'G6'!$P$75:$CB$94,62,FALSE)),0,(VLOOKUP($CG38,'G6'!$P$75:$CB$94,62,FALSE)))</f>
        <v>0</v>
      </c>
      <c r="DJ38" s="979">
        <f>IF(ISNA(VLOOKUP($CG38,'G6'!$P$109:$CB$128,62,FALSE)),0,(VLOOKUP($CG38,'G6'!$P$109:$CB$128,62,FALSE)))</f>
        <v>0</v>
      </c>
      <c r="DK38" s="979">
        <f>IF(ISNA(VLOOKUP($CG38,'G6'!$P$143:$CB$162,62,FALSE)),0,(VLOOKUP($CG38,'G6'!$P$143:$CB$162,62,FALSE)))</f>
        <v>0</v>
      </c>
      <c r="DL38" s="979">
        <f>IF(ISNA(VLOOKUP($CG38,'G6'!$P$177:$CB$196,62,FALSE)),0,(VLOOKUP($CG38,'G6'!$P$177:$CB$196,62,FALSE)))</f>
        <v>0</v>
      </c>
      <c r="DM38" s="982">
        <f>IF(ISNA(VLOOKUP($CG38,'G6'!$P$211:$CB$230,62,FALSE)),0,(VLOOKUP($CG38,'G6'!$P$211:$CB$230,62,FALSE)))</f>
        <v>0</v>
      </c>
      <c r="DN38" s="981">
        <f>IF(ISNA(VLOOKUP($CG38,'G7'!$P$75:$CB$94,62,FALSE)),0,(VLOOKUP($CG38,'G7'!$P$75:$CB$94,62,FALSE)))</f>
        <v>0</v>
      </c>
      <c r="DO38" s="979">
        <f>IF(ISNA(VLOOKUP($CG38,'G7'!$P$109:$CB$128,62,FALSE)),0,(VLOOKUP($CG38,'G7'!$P$109:$CB$128,62,FALSE)))</f>
        <v>0</v>
      </c>
      <c r="DP38" s="979">
        <f>IF(ISNA(VLOOKUP($CG38,'G7'!$P$143:$CB$162,62,FALSE)),0,(VLOOKUP($CG38,'G7'!$P$143:$CB$162,62,FALSE)))</f>
        <v>0</v>
      </c>
      <c r="DQ38" s="979">
        <f>IF(ISNA(VLOOKUP($CG38,'G7'!$P$177:$CB$196,62,FALSE)),0,(VLOOKUP($CG38,'G7'!$P$177:$CB$196,62,FALSE)))</f>
        <v>0</v>
      </c>
      <c r="DR38" s="982">
        <f>IF(ISNA(VLOOKUP($CG38,'G7'!$P$211:$CB$230,62,FALSE)),0,(VLOOKUP($CG38,'G7'!$P$211:$CB$230,62,FALSE)))</f>
        <v>0</v>
      </c>
      <c r="DS38" s="981">
        <f>IF(ISNA(VLOOKUP($CG38,'G8'!$P$75:$CB$94,62,FALSE)),0,(VLOOKUP($CG38,'G8'!$P$75:$CB$94,62,FALSE)))</f>
        <v>0</v>
      </c>
      <c r="DT38" s="979">
        <f>IF(ISNA(VLOOKUP($CG38,'G8'!$P$109:$CB$128,62,FALSE)),0,(VLOOKUP($CG38,'G8'!$P$109:$CB$128,62,FALSE)))</f>
        <v>0</v>
      </c>
      <c r="DU38" s="979">
        <f>IF(ISNA(VLOOKUP($CG38,'G8'!$P$143:$CB$162,62,FALSE)),0,(VLOOKUP($CG38,'G8'!$P$143:$CB$162,62,FALSE)))</f>
        <v>0</v>
      </c>
      <c r="DV38" s="979">
        <f>IF(ISNA(VLOOKUP($CG38,'G8'!$P$177:$CB$196,62,FALSE)),0,(VLOOKUP($CG38,'G8'!$P$177:$CB$196,62,FALSE)))</f>
        <v>0</v>
      </c>
      <c r="DW38" s="982">
        <f>IF(ISNA(VLOOKUP($CG38,'G8'!$P$211:$CB$230,62,FALSE)),0,(VLOOKUP($CG38,'G8'!$P$211:$CB$230,62,FALSE)))</f>
        <v>0</v>
      </c>
      <c r="DX38" s="981">
        <f>IF(ISNA(VLOOKUP($CG38,'G9'!$P$75:$CB$94,62,FALSE)),0,(VLOOKUP($CG38,'G9'!$P$75:$CB$94,62,FALSE)))</f>
        <v>0</v>
      </c>
      <c r="DY38" s="979">
        <f>IF(ISNA(VLOOKUP($CG38,'G9'!$P$109:$CB$128,62,FALSE)),0,(VLOOKUP($CG38,'G9'!$P$109:$CB$128,62,FALSE)))</f>
        <v>0</v>
      </c>
      <c r="DZ38" s="979">
        <f>IF(ISNA(VLOOKUP($CG38,'G9'!$P$143:$CB$162,62,FALSE)),0,(VLOOKUP($CG38,'G9'!$P$143:$CB$162,62,FALSE)))</f>
        <v>0</v>
      </c>
      <c r="EA38" s="979">
        <f>IF(ISNA(VLOOKUP($CG38,'G9'!$P$177:$CB$196,62,FALSE)),0,(VLOOKUP($CG38,'G9'!$P$177:$CB$196,62,FALSE)))</f>
        <v>0</v>
      </c>
      <c r="EB38" s="982">
        <f>IF(ISNA(VLOOKUP($CG38,'G9'!$P$211:$CB$230,62,FALSE)),0,(VLOOKUP($CG38,'G9'!$P$211:$CB$230,62,FALSE)))</f>
        <v>0</v>
      </c>
      <c r="EC38" s="981">
        <f>IF(ISNA(VLOOKUP($CG38,'G10'!$P$75:$CB$94,62,FALSE)),0,(VLOOKUP($CG38,'G10'!$P$75:$CB$94,62,FALSE)))</f>
        <v>0</v>
      </c>
      <c r="ED38" s="979">
        <f>IF(ISNA(VLOOKUP($CG38,'G10'!$P$109:$CB$128,62,FALSE)),0,(VLOOKUP($CG38,'G10'!$P$109:$CB$128,62,FALSE)))</f>
        <v>0</v>
      </c>
      <c r="EE38" s="979">
        <f>IF(ISNA(VLOOKUP($CG38,'G10'!$P$143:$CB$162,62,FALSE)),0,(VLOOKUP($CG38,'G10'!$P$143:$CB$162,62,FALSE)))</f>
        <v>0</v>
      </c>
      <c r="EF38" s="979">
        <f>IF(ISNA(VLOOKUP($CG38,'G10'!$P$177:$CB$196,62,FALSE)),0,(VLOOKUP($CG38,'G10'!$P$177:$CB$196,62,FALSE)))</f>
        <v>0</v>
      </c>
      <c r="EG38" s="982">
        <f>IF(ISNA(VLOOKUP($CG38,'G10'!$P$211:$CB$230,62,FALSE)),0,(VLOOKUP($CG38,'G10'!$P$211:$CB$230,62,FALSE)))</f>
        <v>0</v>
      </c>
      <c r="EH38" s="981">
        <f>IF(ISNA(VLOOKUP($CG38,'G11'!$P$75:$CB$94,62,FALSE)),0,(VLOOKUP($CG38,'G11'!$P$75:$CB$94,62,FALSE)))</f>
        <v>0</v>
      </c>
      <c r="EI38" s="979">
        <f>IF(ISNA(VLOOKUP($CG38,'G11'!$P$109:$CB$128,62,FALSE)),0,(VLOOKUP($CG38,'G11'!$P$109:$CB$128,62,FALSE)))</f>
        <v>0</v>
      </c>
      <c r="EJ38" s="979">
        <f>IF(ISNA(VLOOKUP($CG38,'G11'!$P$143:$CB$162,62,FALSE)),0,(VLOOKUP($CG38,'G11'!$P$143:$CB$162,62,FALSE)))</f>
        <v>0</v>
      </c>
      <c r="EK38" s="979">
        <f>IF(ISNA(VLOOKUP($CG38,'G11'!$P$177:$CB$196,62,FALSE)),0,(VLOOKUP($CG38,'G11'!$P$177:$CB$196,62,FALSE)))</f>
        <v>0</v>
      </c>
      <c r="EL38" s="982">
        <f>IF(ISNA(VLOOKUP($CG38,'G11'!$P$211:$CB$230,62,FALSE)),0,(VLOOKUP($CG38,'G11'!$P$211:$CB$230,62,FALSE)))</f>
        <v>0</v>
      </c>
      <c r="EM38" s="981">
        <f>IF(ISNA(VLOOKUP($CG38,'G12'!$P$75:$CB$94,62,FALSE)),0,(VLOOKUP($CG38,'G12'!$P$75:$CB$94,62,FALSE)))</f>
        <v>0</v>
      </c>
      <c r="EN38" s="979">
        <f>IF(ISNA(VLOOKUP($CG38,'G12'!$P$109:$CB$128,62,FALSE)),0,(VLOOKUP($CG38,'G12'!$P$109:$CB$128,62,FALSE)))</f>
        <v>0</v>
      </c>
      <c r="EO38" s="979">
        <f>IF(ISNA(VLOOKUP($CG38,'G12'!$P$143:$CB$162,62,FALSE)),0,(VLOOKUP($CG38,'G12'!$P$143:$CB$162,62,FALSE)))</f>
        <v>0</v>
      </c>
      <c r="EP38" s="979">
        <f>IF(ISNA(VLOOKUP($CG38,'G12'!$P$177:$CB$196,62,FALSE)),0,(VLOOKUP($CG38,'G12'!$P$177:$CB$196,62,FALSE)))</f>
        <v>0</v>
      </c>
      <c r="EQ38" s="982">
        <f>IF(ISNA(VLOOKUP($CG38,'G12'!$P$211:$CB$230,62,FALSE)),0,(VLOOKUP($CG38,'G12'!$P$211:$CB$230,62,FALSE)))</f>
        <v>0</v>
      </c>
      <c r="ER38" s="981">
        <f>IF(ISNA(VLOOKUP($CG38,'G13'!$P$75:$CB$94,62,FALSE)),0,(VLOOKUP($CG38,'G13'!$P$75:$CB$94,62,FALSE)))</f>
        <v>0</v>
      </c>
      <c r="ES38" s="979">
        <f>IF(ISNA(VLOOKUP($CG38,'G13'!$P$109:$CB$128,62,FALSE)),0,(VLOOKUP($CG38,'G13'!$P$109:$CB$128,62,FALSE)))</f>
        <v>0</v>
      </c>
      <c r="ET38" s="979">
        <f>IF(ISNA(VLOOKUP($CG38,'G13'!$P$143:$CB$162,62,FALSE)),0,(VLOOKUP($CG38,'G13'!$P$143:$CB$162,62,FALSE)))</f>
        <v>0</v>
      </c>
      <c r="EU38" s="979">
        <f>IF(ISNA(VLOOKUP($CG38,'G13'!$P$177:$CB$196,62,FALSE)),0,(VLOOKUP($CG38,'G13'!$P$177:$CB$196,62,FALSE)))</f>
        <v>0</v>
      </c>
      <c r="EV38" s="982">
        <f>IF(ISNA(VLOOKUP($CG38,'G13'!$P$211:$CB$230,62,FALSE)),0,(VLOOKUP($CG38,'G13'!$P$211:$CB$230,62,FALSE)))</f>
        <v>0</v>
      </c>
      <c r="EW38" s="981">
        <f>IF(ISNA(VLOOKUP($CG38,'G14'!$P$75:$CB$94,62,FALSE)),0,(VLOOKUP($CG38,'G14'!$P$75:$CB$94,62,FALSE)))</f>
        <v>0</v>
      </c>
      <c r="EX38" s="979">
        <f>IF(ISNA(VLOOKUP($CG38,'G14'!$P$109:$CB$128,62,FALSE)),0,(VLOOKUP($CG38,'G14'!$P$109:$CB$128,62,FALSE)))</f>
        <v>0</v>
      </c>
      <c r="EY38" s="979">
        <f>IF(ISNA(VLOOKUP($CG38,'G14'!$P$143:$CB$162,62,FALSE)),0,(VLOOKUP($CG38,'G14'!$P$143:$CB$162,62,FALSE)))</f>
        <v>0</v>
      </c>
      <c r="EZ38" s="979">
        <f>IF(ISNA(VLOOKUP($CG38,'G14'!$P$177:$CB$196,62,FALSE)),0,(VLOOKUP($CG38,'G14'!$P$177:$CB$196,62,FALSE)))</f>
        <v>0</v>
      </c>
      <c r="FA38" s="982">
        <f>IF(ISNA(VLOOKUP($CG38,'G14'!$P$211:$CB$230,62,FALSE)),0,(VLOOKUP($CG38,'G14'!$P$211:$CB$230,62,FALSE)))</f>
        <v>0</v>
      </c>
      <c r="FB38" s="981">
        <f>IF(ISNA(VLOOKUP($CG38,'G15'!$P$75:$CB$94,62,FALSE)),0,(VLOOKUP($CG38,'G15'!$P$75:$CB$94,62,FALSE)))</f>
        <v>0</v>
      </c>
      <c r="FC38" s="979">
        <f>IF(ISNA(VLOOKUP($CG38,'G15'!$P$109:$CB$128,62,FALSE)),0,(VLOOKUP($CG38,'G15'!$P$109:$CB$128,62,FALSE)))</f>
        <v>0</v>
      </c>
      <c r="FD38" s="979">
        <f>IF(ISNA(VLOOKUP($CG38,'G15'!$P$143:$CB$162,62,FALSE)),0,(VLOOKUP($CG38,'G15'!$P$143:$CB$162,62,FALSE)))</f>
        <v>0</v>
      </c>
      <c r="FE38" s="979">
        <f>IF(ISNA(VLOOKUP($CG38,'G15'!$P$177:$CB$196,62,FALSE)),0,(VLOOKUP($CG38,'G15'!$P$177:$CB$196,62,FALSE)))</f>
        <v>0</v>
      </c>
      <c r="FF38" s="982">
        <f>IF(ISNA(VLOOKUP($CG38,'G15'!$P$211:$CB$230,62,FALSE)),0,(VLOOKUP($CG38,'G15'!$P$211:$CB$230,62,FALSE)))</f>
        <v>0</v>
      </c>
      <c r="FG38" s="989">
        <f t="shared" si="18"/>
        <v>0</v>
      </c>
      <c r="FH38" s="987">
        <f t="shared" si="18"/>
        <v>0</v>
      </c>
      <c r="FI38" s="987">
        <f t="shared" si="18"/>
        <v>0</v>
      </c>
      <c r="FJ38" s="987">
        <f t="shared" si="18"/>
        <v>0</v>
      </c>
      <c r="FK38" s="990">
        <f t="shared" si="18"/>
        <v>0</v>
      </c>
    </row>
    <row r="39" spans="1:167" ht="18.75" customHeight="1" thickBot="1" x14ac:dyDescent="0.25">
      <c r="A39" s="975">
        <f t="shared" si="0"/>
        <v>0</v>
      </c>
      <c r="B39" s="959" t="str">
        <f t="shared" si="1"/>
        <v>b</v>
      </c>
      <c r="C39" s="960" t="str">
        <f t="shared" si="1"/>
        <v>b</v>
      </c>
      <c r="D39" s="960" t="str">
        <f t="shared" si="1"/>
        <v>b</v>
      </c>
      <c r="E39" s="960" t="str">
        <f t="shared" si="1"/>
        <v>b</v>
      </c>
      <c r="F39" s="961" t="str">
        <f t="shared" si="1"/>
        <v>b</v>
      </c>
      <c r="G39" s="959" t="str">
        <f t="shared" si="2"/>
        <v>b</v>
      </c>
      <c r="H39" s="960" t="str">
        <f t="shared" si="2"/>
        <v>b</v>
      </c>
      <c r="I39" s="960" t="str">
        <f t="shared" si="2"/>
        <v>b</v>
      </c>
      <c r="J39" s="960" t="str">
        <f t="shared" si="2"/>
        <v>b</v>
      </c>
      <c r="K39" s="961" t="str">
        <f t="shared" si="2"/>
        <v>b</v>
      </c>
      <c r="L39" s="959" t="str">
        <f t="shared" si="3"/>
        <v>b</v>
      </c>
      <c r="M39" s="960" t="str">
        <f t="shared" si="3"/>
        <v>b</v>
      </c>
      <c r="N39" s="960" t="str">
        <f t="shared" si="3"/>
        <v>b</v>
      </c>
      <c r="O39" s="960" t="str">
        <f t="shared" si="3"/>
        <v>b</v>
      </c>
      <c r="P39" s="961" t="str">
        <f t="shared" si="3"/>
        <v>b</v>
      </c>
      <c r="Q39" s="959" t="str">
        <f t="shared" si="4"/>
        <v>b</v>
      </c>
      <c r="R39" s="960" t="str">
        <f t="shared" si="4"/>
        <v>b</v>
      </c>
      <c r="S39" s="960" t="str">
        <f t="shared" si="4"/>
        <v>b</v>
      </c>
      <c r="T39" s="960" t="str">
        <f t="shared" si="4"/>
        <v>b</v>
      </c>
      <c r="U39" s="961" t="str">
        <f t="shared" si="4"/>
        <v>b</v>
      </c>
      <c r="V39" s="959" t="str">
        <f t="shared" si="5"/>
        <v>b</v>
      </c>
      <c r="W39" s="960" t="str">
        <f t="shared" si="5"/>
        <v>b</v>
      </c>
      <c r="X39" s="960" t="str">
        <f t="shared" si="5"/>
        <v>b</v>
      </c>
      <c r="Y39" s="960" t="str">
        <f t="shared" si="5"/>
        <v>b</v>
      </c>
      <c r="Z39" s="961" t="str">
        <f t="shared" si="5"/>
        <v>b</v>
      </c>
      <c r="AA39" s="959" t="str">
        <f t="shared" si="6"/>
        <v>b</v>
      </c>
      <c r="AB39" s="960" t="str">
        <f t="shared" si="6"/>
        <v>b</v>
      </c>
      <c r="AC39" s="960" t="str">
        <f t="shared" si="6"/>
        <v>b</v>
      </c>
      <c r="AD39" s="960" t="str">
        <f t="shared" si="6"/>
        <v>b</v>
      </c>
      <c r="AE39" s="961" t="str">
        <f t="shared" si="6"/>
        <v>b</v>
      </c>
      <c r="AF39" s="959" t="str">
        <f t="shared" si="7"/>
        <v>b</v>
      </c>
      <c r="AG39" s="960" t="str">
        <f t="shared" si="7"/>
        <v>b</v>
      </c>
      <c r="AH39" s="960" t="str">
        <f t="shared" si="7"/>
        <v>b</v>
      </c>
      <c r="AI39" s="960" t="str">
        <f t="shared" si="7"/>
        <v>b</v>
      </c>
      <c r="AJ39" s="961" t="str">
        <f t="shared" si="7"/>
        <v>b</v>
      </c>
      <c r="AK39" s="959" t="str">
        <f t="shared" si="8"/>
        <v>b</v>
      </c>
      <c r="AL39" s="960" t="str">
        <f t="shared" si="8"/>
        <v>b</v>
      </c>
      <c r="AM39" s="960" t="str">
        <f t="shared" si="8"/>
        <v>b</v>
      </c>
      <c r="AN39" s="960" t="str">
        <f t="shared" si="8"/>
        <v>b</v>
      </c>
      <c r="AO39" s="961" t="str">
        <f t="shared" si="8"/>
        <v>b</v>
      </c>
      <c r="AP39" s="959" t="str">
        <f t="shared" si="9"/>
        <v>b</v>
      </c>
      <c r="AQ39" s="960" t="str">
        <f t="shared" si="9"/>
        <v>b</v>
      </c>
      <c r="AR39" s="960" t="str">
        <f t="shared" si="9"/>
        <v>b</v>
      </c>
      <c r="AS39" s="960" t="str">
        <f t="shared" si="9"/>
        <v>b</v>
      </c>
      <c r="AT39" s="961" t="str">
        <f t="shared" si="9"/>
        <v>b</v>
      </c>
      <c r="AU39" s="959" t="str">
        <f t="shared" si="10"/>
        <v>b</v>
      </c>
      <c r="AV39" s="960" t="str">
        <f t="shared" si="10"/>
        <v>b</v>
      </c>
      <c r="AW39" s="960" t="str">
        <f t="shared" si="10"/>
        <v>b</v>
      </c>
      <c r="AX39" s="960" t="str">
        <f t="shared" si="10"/>
        <v>b</v>
      </c>
      <c r="AY39" s="961" t="str">
        <f t="shared" si="10"/>
        <v>b</v>
      </c>
      <c r="AZ39" s="959" t="str">
        <f t="shared" si="11"/>
        <v>b</v>
      </c>
      <c r="BA39" s="960" t="str">
        <f t="shared" si="11"/>
        <v>b</v>
      </c>
      <c r="BB39" s="960" t="str">
        <f t="shared" si="11"/>
        <v>b</v>
      </c>
      <c r="BC39" s="960" t="str">
        <f t="shared" si="11"/>
        <v>b</v>
      </c>
      <c r="BD39" s="961" t="str">
        <f t="shared" si="11"/>
        <v>b</v>
      </c>
      <c r="BE39" s="959" t="str">
        <f t="shared" si="12"/>
        <v>b</v>
      </c>
      <c r="BF39" s="960" t="str">
        <f t="shared" si="12"/>
        <v>b</v>
      </c>
      <c r="BG39" s="960" t="str">
        <f t="shared" si="12"/>
        <v>b</v>
      </c>
      <c r="BH39" s="960" t="str">
        <f t="shared" si="12"/>
        <v>b</v>
      </c>
      <c r="BI39" s="961" t="str">
        <f t="shared" si="12"/>
        <v>b</v>
      </c>
      <c r="BJ39" s="959" t="str">
        <f t="shared" si="13"/>
        <v>b</v>
      </c>
      <c r="BK39" s="960" t="str">
        <f t="shared" si="13"/>
        <v>b</v>
      </c>
      <c r="BL39" s="960" t="str">
        <f t="shared" si="13"/>
        <v>b</v>
      </c>
      <c r="BM39" s="960" t="str">
        <f t="shared" si="13"/>
        <v>b</v>
      </c>
      <c r="BN39" s="961" t="str">
        <f t="shared" si="13"/>
        <v>b</v>
      </c>
      <c r="BO39" s="959" t="str">
        <f t="shared" si="14"/>
        <v>b</v>
      </c>
      <c r="BP39" s="960" t="str">
        <f t="shared" si="14"/>
        <v>b</v>
      </c>
      <c r="BQ39" s="960" t="str">
        <f t="shared" si="14"/>
        <v>b</v>
      </c>
      <c r="BR39" s="960" t="str">
        <f t="shared" si="14"/>
        <v>b</v>
      </c>
      <c r="BS39" s="961" t="str">
        <f t="shared" si="14"/>
        <v>b</v>
      </c>
      <c r="BT39" s="959" t="str">
        <f t="shared" si="15"/>
        <v>b</v>
      </c>
      <c r="BU39" s="960" t="str">
        <f t="shared" si="15"/>
        <v>b</v>
      </c>
      <c r="BV39" s="960" t="str">
        <f t="shared" si="15"/>
        <v>b</v>
      </c>
      <c r="BW39" s="960" t="str">
        <f t="shared" si="15"/>
        <v>b</v>
      </c>
      <c r="BX39" s="961" t="str">
        <f t="shared" si="15"/>
        <v>b</v>
      </c>
      <c r="BY39" s="976">
        <f t="shared" si="16"/>
        <v>0</v>
      </c>
      <c r="BZ39" s="976">
        <f t="shared" si="16"/>
        <v>0</v>
      </c>
      <c r="CA39" s="976">
        <f t="shared" si="16"/>
        <v>0</v>
      </c>
      <c r="CB39" s="976">
        <f t="shared" si="16"/>
        <v>0</v>
      </c>
      <c r="CC39" s="976">
        <f t="shared" si="16"/>
        <v>0</v>
      </c>
      <c r="CD39" s="954">
        <f t="shared" si="17"/>
        <v>0</v>
      </c>
      <c r="CF39" s="985">
        <v>24</v>
      </c>
      <c r="CG39" s="986">
        <f>Personnel!D44</f>
        <v>0</v>
      </c>
      <c r="CH39" s="987">
        <f>Personnel!E44</f>
        <v>0</v>
      </c>
      <c r="CI39" s="988">
        <f>Personnel!F44</f>
        <v>0</v>
      </c>
      <c r="CJ39" s="981">
        <f>IF(ISNA(VLOOKUP($CG39,'G1'!$P$75:$CB$94,62,FALSE)),0,(VLOOKUP($CG39,'G1'!$P$75:$CB$94,62,FALSE)))</f>
        <v>0</v>
      </c>
      <c r="CK39" s="979">
        <f>IF(ISNA(VLOOKUP($CG39,'G1'!$P$109:$CB$128,62,FALSE)),0,(VLOOKUP($CG39,'G1'!$P$109:$CB$128,62,FALSE)))</f>
        <v>0</v>
      </c>
      <c r="CL39" s="979">
        <f>IF(ISNA(VLOOKUP($CG39,'G1'!$P$143:$CB$162,62,FALSE)),0,(VLOOKUP($CG39,'G1'!$P$143:$CB$162,62,FALSE)))</f>
        <v>0</v>
      </c>
      <c r="CM39" s="979">
        <f>IF(ISNA(VLOOKUP($CG39,'G1'!$P$177:$CB$196,62,FALSE)),0,(VLOOKUP($CG39,'G1'!$P$177:$CB$196,62,FALSE)))</f>
        <v>0</v>
      </c>
      <c r="CN39" s="982">
        <f>IF(ISNA(VLOOKUP($CG39,'G1'!$P$211:$CB$230,62,FALSE)),0,(VLOOKUP($CG39,'G1'!$P$211:$CB$230,62,FALSE)))</f>
        <v>0</v>
      </c>
      <c r="CO39" s="981">
        <f>IF(ISNA(VLOOKUP($CG39,'G2'!$P$75:$CB$94,62,FALSE)),0,(VLOOKUP($CG39,'G2'!$P$75:$CB$94,62,FALSE)))</f>
        <v>0</v>
      </c>
      <c r="CP39" s="979">
        <f>IF(ISNA(VLOOKUP($CG39,'G2'!$P$109:$CB$128,62,FALSE)),0,(VLOOKUP($CG39,'G2'!$P$109:$CB$128,62,FALSE)))</f>
        <v>0</v>
      </c>
      <c r="CQ39" s="979">
        <f>IF(ISNA(VLOOKUP($CG39,'G2'!$P$143:$CB$162,62,FALSE)),0,(VLOOKUP($CG39,'G2'!$P$143:$CB$162,62,FALSE)))</f>
        <v>0</v>
      </c>
      <c r="CR39" s="979">
        <f>IF(ISNA(VLOOKUP($CG39,'G2'!$P$177:$CB$196,62,FALSE)),0,(VLOOKUP($CG39,'G2'!$P$177:$CB$196,62,FALSE)))</f>
        <v>0</v>
      </c>
      <c r="CS39" s="982">
        <f>IF(ISNA(VLOOKUP($CG39,'G2'!$P$211:$CB$230,62,FALSE)),0,(VLOOKUP($CG39,'G2'!$P$211:$CB$230,62,FALSE)))</f>
        <v>0</v>
      </c>
      <c r="CT39" s="981">
        <f>IF(ISNA(VLOOKUP($CG39,'G3'!$P$75:$CB$94,62,FALSE)),0,(VLOOKUP($CG39,'G3'!$P$75:$CB$94,62,FALSE)))</f>
        <v>0</v>
      </c>
      <c r="CU39" s="979">
        <f>IF(ISNA(VLOOKUP($CG39,'G3'!$P$109:$CB$128,62,FALSE)),0,(VLOOKUP($CG39,'G3'!$P$109:$CB$128,62,FALSE)))</f>
        <v>0</v>
      </c>
      <c r="CV39" s="979">
        <f>IF(ISNA(VLOOKUP($CG39,'G3'!$P$143:$CB$162,62,FALSE)),0,(VLOOKUP($CG39,'G3'!$P$143:$CB$162,62,FALSE)))</f>
        <v>0</v>
      </c>
      <c r="CW39" s="979">
        <f>IF(ISNA(VLOOKUP($CG39,'G3'!$P$177:$CB$196,62,FALSE)),0,(VLOOKUP($CG39,'G3'!$P$177:$CB$196,62,FALSE)))</f>
        <v>0</v>
      </c>
      <c r="CX39" s="982">
        <f>IF(ISNA(VLOOKUP($CG39,'G3'!$P$211:$CB$230,62,FALSE)),0,(VLOOKUP($CG39,'G3'!$P$211:$CB$230,62,FALSE)))</f>
        <v>0</v>
      </c>
      <c r="CY39" s="981">
        <f>IF(ISNA(VLOOKUP($CG39,'G4'!$P$75:$CB$94,62,FALSE)),0,(VLOOKUP($CG39,'G4'!$P$75:$CB$94,62,FALSE)))</f>
        <v>0</v>
      </c>
      <c r="CZ39" s="979">
        <f>IF(ISNA(VLOOKUP($CG39,'G4'!$P$109:$CB$128,62,FALSE)),0,(VLOOKUP($CG39,'G4'!$P$109:$CB$128,62,FALSE)))</f>
        <v>0</v>
      </c>
      <c r="DA39" s="979">
        <f>IF(ISNA(VLOOKUP($CG39,'G4'!$P$143:$CB$162,62,FALSE)),0,(VLOOKUP($CG39,'G4'!$P$143:$CB$162,62,FALSE)))</f>
        <v>0</v>
      </c>
      <c r="DB39" s="979">
        <f>IF(ISNA(VLOOKUP($CG39,'G4'!$P$177:$CB$196,62,FALSE)),0,(VLOOKUP($CG39,'G4'!$P$177:$CB$196,62,FALSE)))</f>
        <v>0</v>
      </c>
      <c r="DC39" s="982">
        <f>IF(ISNA(VLOOKUP($CG39,'G4'!$P$211:$CB$230,62,FALSE)),0,(VLOOKUP($CG39,'G4'!$P$211:$CB$230,62,FALSE)))</f>
        <v>0</v>
      </c>
      <c r="DD39" s="981">
        <f>IF(ISNA(VLOOKUP($CG39,'G5'!$P$75:$CB$94,62,FALSE)),0,(VLOOKUP($CG39,'G5'!$P$75:$CB$94,62,FALSE)))</f>
        <v>0</v>
      </c>
      <c r="DE39" s="979">
        <f>IF(ISNA(VLOOKUP($CG39,'G5'!$P$109:$CB$128,62,FALSE)),0,(VLOOKUP($CG39,'G5'!$P$109:$CB$128,62,FALSE)))</f>
        <v>0</v>
      </c>
      <c r="DF39" s="979">
        <f>IF(ISNA(VLOOKUP($CG39,'G5'!$P$143:$CB$162,62,FALSE)),0,(VLOOKUP($CG39,'G5'!$P$143:$CB$162,62,FALSE)))</f>
        <v>0</v>
      </c>
      <c r="DG39" s="979">
        <f>IF(ISNA(VLOOKUP($CG39,'G5'!$P$177:$CB$196,62,FALSE)),0,(VLOOKUP($CG39,'G5'!$P$177:$CB$196,62,FALSE)))</f>
        <v>0</v>
      </c>
      <c r="DH39" s="982">
        <f>IF(ISNA(VLOOKUP($CG39,'G5'!$P$211:$CB$230,62,FALSE)),0,(VLOOKUP($CG39,'G5'!$P$211:$CB$230,62,FALSE)))</f>
        <v>0</v>
      </c>
      <c r="DI39" s="981">
        <f>IF(ISNA(VLOOKUP($CG39,'G6'!$P$75:$CB$94,62,FALSE)),0,(VLOOKUP($CG39,'G6'!$P$75:$CB$94,62,FALSE)))</f>
        <v>0</v>
      </c>
      <c r="DJ39" s="979">
        <f>IF(ISNA(VLOOKUP($CG39,'G6'!$P$109:$CB$128,62,FALSE)),0,(VLOOKUP($CG39,'G6'!$P$109:$CB$128,62,FALSE)))</f>
        <v>0</v>
      </c>
      <c r="DK39" s="979">
        <f>IF(ISNA(VLOOKUP($CG39,'G6'!$P$143:$CB$162,62,FALSE)),0,(VLOOKUP($CG39,'G6'!$P$143:$CB$162,62,FALSE)))</f>
        <v>0</v>
      </c>
      <c r="DL39" s="979">
        <f>IF(ISNA(VLOOKUP($CG39,'G6'!$P$177:$CB$196,62,FALSE)),0,(VLOOKUP($CG39,'G6'!$P$177:$CB$196,62,FALSE)))</f>
        <v>0</v>
      </c>
      <c r="DM39" s="982">
        <f>IF(ISNA(VLOOKUP($CG39,'G6'!$P$211:$CB$230,62,FALSE)),0,(VLOOKUP($CG39,'G6'!$P$211:$CB$230,62,FALSE)))</f>
        <v>0</v>
      </c>
      <c r="DN39" s="981">
        <f>IF(ISNA(VLOOKUP($CG39,'G7'!$P$75:$CB$94,62,FALSE)),0,(VLOOKUP($CG39,'G7'!$P$75:$CB$94,62,FALSE)))</f>
        <v>0</v>
      </c>
      <c r="DO39" s="979">
        <f>IF(ISNA(VLOOKUP($CG39,'G7'!$P$109:$CB$128,62,FALSE)),0,(VLOOKUP($CG39,'G7'!$P$109:$CB$128,62,FALSE)))</f>
        <v>0</v>
      </c>
      <c r="DP39" s="979">
        <f>IF(ISNA(VLOOKUP($CG39,'G7'!$P$143:$CB$162,62,FALSE)),0,(VLOOKUP($CG39,'G7'!$P$143:$CB$162,62,FALSE)))</f>
        <v>0</v>
      </c>
      <c r="DQ39" s="979">
        <f>IF(ISNA(VLOOKUP($CG39,'G7'!$P$177:$CB$196,62,FALSE)),0,(VLOOKUP($CG39,'G7'!$P$177:$CB$196,62,FALSE)))</f>
        <v>0</v>
      </c>
      <c r="DR39" s="982">
        <f>IF(ISNA(VLOOKUP($CG39,'G7'!$P$211:$CB$230,62,FALSE)),0,(VLOOKUP($CG39,'G7'!$P$211:$CB$230,62,FALSE)))</f>
        <v>0</v>
      </c>
      <c r="DS39" s="981">
        <f>IF(ISNA(VLOOKUP($CG39,'G8'!$P$75:$CB$94,62,FALSE)),0,(VLOOKUP($CG39,'G8'!$P$75:$CB$94,62,FALSE)))</f>
        <v>0</v>
      </c>
      <c r="DT39" s="979">
        <f>IF(ISNA(VLOOKUP($CG39,'G8'!$P$109:$CB$128,62,FALSE)),0,(VLOOKUP($CG39,'G8'!$P$109:$CB$128,62,FALSE)))</f>
        <v>0</v>
      </c>
      <c r="DU39" s="979">
        <f>IF(ISNA(VLOOKUP($CG39,'G8'!$P$143:$CB$162,62,FALSE)),0,(VLOOKUP($CG39,'G8'!$P$143:$CB$162,62,FALSE)))</f>
        <v>0</v>
      </c>
      <c r="DV39" s="979">
        <f>IF(ISNA(VLOOKUP($CG39,'G8'!$P$177:$CB$196,62,FALSE)),0,(VLOOKUP($CG39,'G8'!$P$177:$CB$196,62,FALSE)))</f>
        <v>0</v>
      </c>
      <c r="DW39" s="982">
        <f>IF(ISNA(VLOOKUP($CG39,'G8'!$P$211:$CB$230,62,FALSE)),0,(VLOOKUP($CG39,'G8'!$P$211:$CB$230,62,FALSE)))</f>
        <v>0</v>
      </c>
      <c r="DX39" s="981">
        <f>IF(ISNA(VLOOKUP($CG39,'G9'!$P$75:$CB$94,62,FALSE)),0,(VLOOKUP($CG39,'G9'!$P$75:$CB$94,62,FALSE)))</f>
        <v>0</v>
      </c>
      <c r="DY39" s="979">
        <f>IF(ISNA(VLOOKUP($CG39,'G9'!$P$109:$CB$128,62,FALSE)),0,(VLOOKUP($CG39,'G9'!$P$109:$CB$128,62,FALSE)))</f>
        <v>0</v>
      </c>
      <c r="DZ39" s="979">
        <f>IF(ISNA(VLOOKUP($CG39,'G9'!$P$143:$CB$162,62,FALSE)),0,(VLOOKUP($CG39,'G9'!$P$143:$CB$162,62,FALSE)))</f>
        <v>0</v>
      </c>
      <c r="EA39" s="979">
        <f>IF(ISNA(VLOOKUP($CG39,'G9'!$P$177:$CB$196,62,FALSE)),0,(VLOOKUP($CG39,'G9'!$P$177:$CB$196,62,FALSE)))</f>
        <v>0</v>
      </c>
      <c r="EB39" s="982">
        <f>IF(ISNA(VLOOKUP($CG39,'G9'!$P$211:$CB$230,62,FALSE)),0,(VLOOKUP($CG39,'G9'!$P$211:$CB$230,62,FALSE)))</f>
        <v>0</v>
      </c>
      <c r="EC39" s="981">
        <f>IF(ISNA(VLOOKUP($CG39,'G10'!$P$75:$CB$94,62,FALSE)),0,(VLOOKUP($CG39,'G10'!$P$75:$CB$94,62,FALSE)))</f>
        <v>0</v>
      </c>
      <c r="ED39" s="979">
        <f>IF(ISNA(VLOOKUP($CG39,'G10'!$P$109:$CB$128,62,FALSE)),0,(VLOOKUP($CG39,'G10'!$P$109:$CB$128,62,FALSE)))</f>
        <v>0</v>
      </c>
      <c r="EE39" s="979">
        <f>IF(ISNA(VLOOKUP($CG39,'G10'!$P$143:$CB$162,62,FALSE)),0,(VLOOKUP($CG39,'G10'!$P$143:$CB$162,62,FALSE)))</f>
        <v>0</v>
      </c>
      <c r="EF39" s="979">
        <f>IF(ISNA(VLOOKUP($CG39,'G10'!$P$177:$CB$196,62,FALSE)),0,(VLOOKUP($CG39,'G10'!$P$177:$CB$196,62,FALSE)))</f>
        <v>0</v>
      </c>
      <c r="EG39" s="982">
        <f>IF(ISNA(VLOOKUP($CG39,'G10'!$P$211:$CB$230,62,FALSE)),0,(VLOOKUP($CG39,'G10'!$P$211:$CB$230,62,FALSE)))</f>
        <v>0</v>
      </c>
      <c r="EH39" s="981">
        <f>IF(ISNA(VLOOKUP($CG39,'G11'!$P$75:$CB$94,62,FALSE)),0,(VLOOKUP($CG39,'G11'!$P$75:$CB$94,62,FALSE)))</f>
        <v>0</v>
      </c>
      <c r="EI39" s="979">
        <f>IF(ISNA(VLOOKUP($CG39,'G11'!$P$109:$CB$128,62,FALSE)),0,(VLOOKUP($CG39,'G11'!$P$109:$CB$128,62,FALSE)))</f>
        <v>0</v>
      </c>
      <c r="EJ39" s="979">
        <f>IF(ISNA(VLOOKUP($CG39,'G11'!$P$143:$CB$162,62,FALSE)),0,(VLOOKUP($CG39,'G11'!$P$143:$CB$162,62,FALSE)))</f>
        <v>0</v>
      </c>
      <c r="EK39" s="979">
        <f>IF(ISNA(VLOOKUP($CG39,'G11'!$P$177:$CB$196,62,FALSE)),0,(VLOOKUP($CG39,'G11'!$P$177:$CB$196,62,FALSE)))</f>
        <v>0</v>
      </c>
      <c r="EL39" s="982">
        <f>IF(ISNA(VLOOKUP($CG39,'G11'!$P$211:$CB$230,62,FALSE)),0,(VLOOKUP($CG39,'G11'!$P$211:$CB$230,62,FALSE)))</f>
        <v>0</v>
      </c>
      <c r="EM39" s="981">
        <f>IF(ISNA(VLOOKUP($CG39,'G12'!$P$75:$CB$94,62,FALSE)),0,(VLOOKUP($CG39,'G12'!$P$75:$CB$94,62,FALSE)))</f>
        <v>0</v>
      </c>
      <c r="EN39" s="979">
        <f>IF(ISNA(VLOOKUP($CG39,'G12'!$P$109:$CB$128,62,FALSE)),0,(VLOOKUP($CG39,'G12'!$P$109:$CB$128,62,FALSE)))</f>
        <v>0</v>
      </c>
      <c r="EO39" s="979">
        <f>IF(ISNA(VLOOKUP($CG39,'G12'!$P$143:$CB$162,62,FALSE)),0,(VLOOKUP($CG39,'G12'!$P$143:$CB$162,62,FALSE)))</f>
        <v>0</v>
      </c>
      <c r="EP39" s="979">
        <f>IF(ISNA(VLOOKUP($CG39,'G12'!$P$177:$CB$196,62,FALSE)),0,(VLOOKUP($CG39,'G12'!$P$177:$CB$196,62,FALSE)))</f>
        <v>0</v>
      </c>
      <c r="EQ39" s="982">
        <f>IF(ISNA(VLOOKUP($CG39,'G12'!$P$211:$CB$230,62,FALSE)),0,(VLOOKUP($CG39,'G12'!$P$211:$CB$230,62,FALSE)))</f>
        <v>0</v>
      </c>
      <c r="ER39" s="981">
        <f>IF(ISNA(VLOOKUP($CG39,'G13'!$P$75:$CB$94,62,FALSE)),0,(VLOOKUP($CG39,'G13'!$P$75:$CB$94,62,FALSE)))</f>
        <v>0</v>
      </c>
      <c r="ES39" s="979">
        <f>IF(ISNA(VLOOKUP($CG39,'G13'!$P$109:$CB$128,62,FALSE)),0,(VLOOKUP($CG39,'G13'!$P$109:$CB$128,62,FALSE)))</f>
        <v>0</v>
      </c>
      <c r="ET39" s="979">
        <f>IF(ISNA(VLOOKUP($CG39,'G13'!$P$143:$CB$162,62,FALSE)),0,(VLOOKUP($CG39,'G13'!$P$143:$CB$162,62,FALSE)))</f>
        <v>0</v>
      </c>
      <c r="EU39" s="979">
        <f>IF(ISNA(VLOOKUP($CG39,'G13'!$P$177:$CB$196,62,FALSE)),0,(VLOOKUP($CG39,'G13'!$P$177:$CB$196,62,FALSE)))</f>
        <v>0</v>
      </c>
      <c r="EV39" s="982">
        <f>IF(ISNA(VLOOKUP($CG39,'G13'!$P$211:$CB$230,62,FALSE)),0,(VLOOKUP($CG39,'G13'!$P$211:$CB$230,62,FALSE)))</f>
        <v>0</v>
      </c>
      <c r="EW39" s="981">
        <f>IF(ISNA(VLOOKUP($CG39,'G14'!$P$75:$CB$94,62,FALSE)),0,(VLOOKUP($CG39,'G14'!$P$75:$CB$94,62,FALSE)))</f>
        <v>0</v>
      </c>
      <c r="EX39" s="979">
        <f>IF(ISNA(VLOOKUP($CG39,'G14'!$P$109:$CB$128,62,FALSE)),0,(VLOOKUP($CG39,'G14'!$P$109:$CB$128,62,FALSE)))</f>
        <v>0</v>
      </c>
      <c r="EY39" s="979">
        <f>IF(ISNA(VLOOKUP($CG39,'G14'!$P$143:$CB$162,62,FALSE)),0,(VLOOKUP($CG39,'G14'!$P$143:$CB$162,62,FALSE)))</f>
        <v>0</v>
      </c>
      <c r="EZ39" s="979">
        <f>IF(ISNA(VLOOKUP($CG39,'G14'!$P$177:$CB$196,62,FALSE)),0,(VLOOKUP($CG39,'G14'!$P$177:$CB$196,62,FALSE)))</f>
        <v>0</v>
      </c>
      <c r="FA39" s="982">
        <f>IF(ISNA(VLOOKUP($CG39,'G14'!$P$211:$CB$230,62,FALSE)),0,(VLOOKUP($CG39,'G14'!$P$211:$CB$230,62,FALSE)))</f>
        <v>0</v>
      </c>
      <c r="FB39" s="981">
        <f>IF(ISNA(VLOOKUP($CG39,'G15'!$P$75:$CB$94,62,FALSE)),0,(VLOOKUP($CG39,'G15'!$P$75:$CB$94,62,FALSE)))</f>
        <v>0</v>
      </c>
      <c r="FC39" s="979">
        <f>IF(ISNA(VLOOKUP($CG39,'G15'!$P$109:$CB$128,62,FALSE)),0,(VLOOKUP($CG39,'G15'!$P$109:$CB$128,62,FALSE)))</f>
        <v>0</v>
      </c>
      <c r="FD39" s="979">
        <f>IF(ISNA(VLOOKUP($CG39,'G15'!$P$143:$CB$162,62,FALSE)),0,(VLOOKUP($CG39,'G15'!$P$143:$CB$162,62,FALSE)))</f>
        <v>0</v>
      </c>
      <c r="FE39" s="979">
        <f>IF(ISNA(VLOOKUP($CG39,'G15'!$P$177:$CB$196,62,FALSE)),0,(VLOOKUP($CG39,'G15'!$P$177:$CB$196,62,FALSE)))</f>
        <v>0</v>
      </c>
      <c r="FF39" s="982">
        <f>IF(ISNA(VLOOKUP($CG39,'G15'!$P$211:$CB$230,62,FALSE)),0,(VLOOKUP($CG39,'G15'!$P$211:$CB$230,62,FALSE)))</f>
        <v>0</v>
      </c>
      <c r="FG39" s="989">
        <f t="shared" si="18"/>
        <v>0</v>
      </c>
      <c r="FH39" s="987">
        <f t="shared" si="18"/>
        <v>0</v>
      </c>
      <c r="FI39" s="987">
        <f t="shared" si="18"/>
        <v>0</v>
      </c>
      <c r="FJ39" s="987">
        <f t="shared" si="18"/>
        <v>0</v>
      </c>
      <c r="FK39" s="990">
        <f t="shared" si="18"/>
        <v>0</v>
      </c>
    </row>
    <row r="40" spans="1:167" ht="18.75" customHeight="1" thickBot="1" x14ac:dyDescent="0.25">
      <c r="A40" s="975">
        <f t="shared" si="0"/>
        <v>0</v>
      </c>
      <c r="B40" s="959" t="str">
        <f t="shared" si="1"/>
        <v>b</v>
      </c>
      <c r="C40" s="960" t="str">
        <f t="shared" si="1"/>
        <v>b</v>
      </c>
      <c r="D40" s="960" t="str">
        <f t="shared" si="1"/>
        <v>b</v>
      </c>
      <c r="E40" s="960" t="str">
        <f t="shared" si="1"/>
        <v>b</v>
      </c>
      <c r="F40" s="961" t="str">
        <f t="shared" si="1"/>
        <v>b</v>
      </c>
      <c r="G40" s="959" t="str">
        <f t="shared" si="2"/>
        <v>b</v>
      </c>
      <c r="H40" s="960" t="str">
        <f t="shared" si="2"/>
        <v>b</v>
      </c>
      <c r="I40" s="960" t="str">
        <f t="shared" si="2"/>
        <v>b</v>
      </c>
      <c r="J40" s="960" t="str">
        <f t="shared" si="2"/>
        <v>b</v>
      </c>
      <c r="K40" s="961" t="str">
        <f t="shared" si="2"/>
        <v>b</v>
      </c>
      <c r="L40" s="959" t="str">
        <f t="shared" si="3"/>
        <v>b</v>
      </c>
      <c r="M40" s="960" t="str">
        <f t="shared" si="3"/>
        <v>b</v>
      </c>
      <c r="N40" s="960" t="str">
        <f t="shared" si="3"/>
        <v>b</v>
      </c>
      <c r="O40" s="960" t="str">
        <f t="shared" si="3"/>
        <v>b</v>
      </c>
      <c r="P40" s="961" t="str">
        <f t="shared" si="3"/>
        <v>b</v>
      </c>
      <c r="Q40" s="959" t="str">
        <f t="shared" si="4"/>
        <v>b</v>
      </c>
      <c r="R40" s="960" t="str">
        <f t="shared" si="4"/>
        <v>b</v>
      </c>
      <c r="S40" s="960" t="str">
        <f t="shared" si="4"/>
        <v>b</v>
      </c>
      <c r="T40" s="960" t="str">
        <f t="shared" si="4"/>
        <v>b</v>
      </c>
      <c r="U40" s="961" t="str">
        <f t="shared" si="4"/>
        <v>b</v>
      </c>
      <c r="V40" s="959" t="str">
        <f t="shared" si="5"/>
        <v>b</v>
      </c>
      <c r="W40" s="960" t="str">
        <f t="shared" si="5"/>
        <v>b</v>
      </c>
      <c r="X40" s="960" t="str">
        <f t="shared" si="5"/>
        <v>b</v>
      </c>
      <c r="Y40" s="960" t="str">
        <f t="shared" si="5"/>
        <v>b</v>
      </c>
      <c r="Z40" s="961" t="str">
        <f t="shared" si="5"/>
        <v>b</v>
      </c>
      <c r="AA40" s="959" t="str">
        <f t="shared" si="6"/>
        <v>b</v>
      </c>
      <c r="AB40" s="960" t="str">
        <f t="shared" si="6"/>
        <v>b</v>
      </c>
      <c r="AC40" s="960" t="str">
        <f t="shared" si="6"/>
        <v>b</v>
      </c>
      <c r="AD40" s="960" t="str">
        <f t="shared" si="6"/>
        <v>b</v>
      </c>
      <c r="AE40" s="961" t="str">
        <f t="shared" si="6"/>
        <v>b</v>
      </c>
      <c r="AF40" s="959" t="str">
        <f t="shared" si="7"/>
        <v>b</v>
      </c>
      <c r="AG40" s="960" t="str">
        <f t="shared" si="7"/>
        <v>b</v>
      </c>
      <c r="AH40" s="960" t="str">
        <f t="shared" si="7"/>
        <v>b</v>
      </c>
      <c r="AI40" s="960" t="str">
        <f t="shared" si="7"/>
        <v>b</v>
      </c>
      <c r="AJ40" s="961" t="str">
        <f t="shared" si="7"/>
        <v>b</v>
      </c>
      <c r="AK40" s="959" t="str">
        <f t="shared" si="8"/>
        <v>b</v>
      </c>
      <c r="AL40" s="960" t="str">
        <f t="shared" si="8"/>
        <v>b</v>
      </c>
      <c r="AM40" s="960" t="str">
        <f t="shared" si="8"/>
        <v>b</v>
      </c>
      <c r="AN40" s="960" t="str">
        <f t="shared" si="8"/>
        <v>b</v>
      </c>
      <c r="AO40" s="961" t="str">
        <f t="shared" si="8"/>
        <v>b</v>
      </c>
      <c r="AP40" s="959" t="str">
        <f t="shared" si="9"/>
        <v>b</v>
      </c>
      <c r="AQ40" s="960" t="str">
        <f t="shared" si="9"/>
        <v>b</v>
      </c>
      <c r="AR40" s="960" t="str">
        <f t="shared" si="9"/>
        <v>b</v>
      </c>
      <c r="AS40" s="960" t="str">
        <f t="shared" si="9"/>
        <v>b</v>
      </c>
      <c r="AT40" s="961" t="str">
        <f t="shared" si="9"/>
        <v>b</v>
      </c>
      <c r="AU40" s="959" t="str">
        <f t="shared" si="10"/>
        <v>b</v>
      </c>
      <c r="AV40" s="960" t="str">
        <f t="shared" si="10"/>
        <v>b</v>
      </c>
      <c r="AW40" s="960" t="str">
        <f t="shared" si="10"/>
        <v>b</v>
      </c>
      <c r="AX40" s="960" t="str">
        <f t="shared" si="10"/>
        <v>b</v>
      </c>
      <c r="AY40" s="961" t="str">
        <f t="shared" si="10"/>
        <v>b</v>
      </c>
      <c r="AZ40" s="959" t="str">
        <f t="shared" si="11"/>
        <v>b</v>
      </c>
      <c r="BA40" s="960" t="str">
        <f t="shared" si="11"/>
        <v>b</v>
      </c>
      <c r="BB40" s="960" t="str">
        <f t="shared" si="11"/>
        <v>b</v>
      </c>
      <c r="BC40" s="960" t="str">
        <f t="shared" si="11"/>
        <v>b</v>
      </c>
      <c r="BD40" s="961" t="str">
        <f t="shared" si="11"/>
        <v>b</v>
      </c>
      <c r="BE40" s="959" t="str">
        <f t="shared" si="12"/>
        <v>b</v>
      </c>
      <c r="BF40" s="960" t="str">
        <f t="shared" si="12"/>
        <v>b</v>
      </c>
      <c r="BG40" s="960" t="str">
        <f t="shared" si="12"/>
        <v>b</v>
      </c>
      <c r="BH40" s="960" t="str">
        <f t="shared" si="12"/>
        <v>b</v>
      </c>
      <c r="BI40" s="961" t="str">
        <f t="shared" si="12"/>
        <v>b</v>
      </c>
      <c r="BJ40" s="959" t="str">
        <f t="shared" si="13"/>
        <v>b</v>
      </c>
      <c r="BK40" s="960" t="str">
        <f t="shared" si="13"/>
        <v>b</v>
      </c>
      <c r="BL40" s="960" t="str">
        <f t="shared" si="13"/>
        <v>b</v>
      </c>
      <c r="BM40" s="960" t="str">
        <f t="shared" si="13"/>
        <v>b</v>
      </c>
      <c r="BN40" s="961" t="str">
        <f t="shared" si="13"/>
        <v>b</v>
      </c>
      <c r="BO40" s="959" t="str">
        <f t="shared" si="14"/>
        <v>b</v>
      </c>
      <c r="BP40" s="960" t="str">
        <f t="shared" si="14"/>
        <v>b</v>
      </c>
      <c r="BQ40" s="960" t="str">
        <f t="shared" si="14"/>
        <v>b</v>
      </c>
      <c r="BR40" s="960" t="str">
        <f t="shared" si="14"/>
        <v>b</v>
      </c>
      <c r="BS40" s="961" t="str">
        <f t="shared" si="14"/>
        <v>b</v>
      </c>
      <c r="BT40" s="959" t="str">
        <f t="shared" si="15"/>
        <v>b</v>
      </c>
      <c r="BU40" s="960" t="str">
        <f t="shared" si="15"/>
        <v>b</v>
      </c>
      <c r="BV40" s="960" t="str">
        <f t="shared" si="15"/>
        <v>b</v>
      </c>
      <c r="BW40" s="960" t="str">
        <f t="shared" si="15"/>
        <v>b</v>
      </c>
      <c r="BX40" s="961" t="str">
        <f t="shared" si="15"/>
        <v>b</v>
      </c>
      <c r="BY40" s="976">
        <f t="shared" si="16"/>
        <v>0</v>
      </c>
      <c r="BZ40" s="976">
        <f t="shared" si="16"/>
        <v>0</v>
      </c>
      <c r="CA40" s="976">
        <f t="shared" si="16"/>
        <v>0</v>
      </c>
      <c r="CB40" s="976">
        <f t="shared" si="16"/>
        <v>0</v>
      </c>
      <c r="CC40" s="976">
        <f t="shared" si="16"/>
        <v>0</v>
      </c>
      <c r="CD40" s="954">
        <f t="shared" si="17"/>
        <v>0</v>
      </c>
      <c r="CF40" s="991">
        <v>25</v>
      </c>
      <c r="CG40" s="992">
        <f>Personnel!D45</f>
        <v>0</v>
      </c>
      <c r="CH40" s="993">
        <f>Personnel!E45</f>
        <v>0</v>
      </c>
      <c r="CI40" s="994">
        <f>Personnel!F45</f>
        <v>0</v>
      </c>
      <c r="CJ40" s="981">
        <f>IF(ISNA(VLOOKUP($CG40,'G1'!$P$75:$CB$94,62,FALSE)),0,(VLOOKUP($CG40,'G1'!$P$75:$CB$94,62,FALSE)))</f>
        <v>0</v>
      </c>
      <c r="CK40" s="979">
        <f>IF(ISNA(VLOOKUP($CG40,'G1'!$P$109:$CB$128,62,FALSE)),0,(VLOOKUP($CG40,'G1'!$P$109:$CB$128,62,FALSE)))</f>
        <v>0</v>
      </c>
      <c r="CL40" s="979">
        <f>IF(ISNA(VLOOKUP($CG40,'G1'!$P$143:$CB$162,62,FALSE)),0,(VLOOKUP($CG40,'G1'!$P$143:$CB$162,62,FALSE)))</f>
        <v>0</v>
      </c>
      <c r="CM40" s="979">
        <f>IF(ISNA(VLOOKUP($CG40,'G1'!$P$177:$CB$196,62,FALSE)),0,(VLOOKUP($CG40,'G1'!$P$177:$CB$196,62,FALSE)))</f>
        <v>0</v>
      </c>
      <c r="CN40" s="982">
        <f>IF(ISNA(VLOOKUP($CG40,'G1'!$P$211:$CB$230,62,FALSE)),0,(VLOOKUP($CG40,'G1'!$P$211:$CB$230,62,FALSE)))</f>
        <v>0</v>
      </c>
      <c r="CO40" s="981">
        <f>IF(ISNA(VLOOKUP($CG40,'G2'!$P$75:$CB$94,62,FALSE)),0,(VLOOKUP($CG40,'G2'!$P$75:$CB$94,62,FALSE)))</f>
        <v>0</v>
      </c>
      <c r="CP40" s="979">
        <f>IF(ISNA(VLOOKUP($CG40,'G2'!$P$109:$CB$128,62,FALSE)),0,(VLOOKUP($CG40,'G2'!$P$109:$CB$128,62,FALSE)))</f>
        <v>0</v>
      </c>
      <c r="CQ40" s="979">
        <f>IF(ISNA(VLOOKUP($CG40,'G2'!$P$143:$CB$162,62,FALSE)),0,(VLOOKUP($CG40,'G2'!$P$143:$CB$162,62,FALSE)))</f>
        <v>0</v>
      </c>
      <c r="CR40" s="979">
        <f>IF(ISNA(VLOOKUP($CG40,'G2'!$P$177:$CB$196,62,FALSE)),0,(VLOOKUP($CG40,'G2'!$P$177:$CB$196,62,FALSE)))</f>
        <v>0</v>
      </c>
      <c r="CS40" s="982">
        <f>IF(ISNA(VLOOKUP($CG40,'G2'!$P$211:$CB$230,62,FALSE)),0,(VLOOKUP($CG40,'G2'!$P$211:$CB$230,62,FALSE)))</f>
        <v>0</v>
      </c>
      <c r="CT40" s="981">
        <f>IF(ISNA(VLOOKUP($CG40,'G3'!$P$75:$CB$94,62,FALSE)),0,(VLOOKUP($CG40,'G3'!$P$75:$CB$94,62,FALSE)))</f>
        <v>0</v>
      </c>
      <c r="CU40" s="979">
        <f>IF(ISNA(VLOOKUP($CG40,'G3'!$P$109:$CB$128,62,FALSE)),0,(VLOOKUP($CG40,'G3'!$P$109:$CB$128,62,FALSE)))</f>
        <v>0</v>
      </c>
      <c r="CV40" s="979">
        <f>IF(ISNA(VLOOKUP($CG40,'G3'!$P$143:$CB$162,62,FALSE)),0,(VLOOKUP($CG40,'G3'!$P$143:$CB$162,62,FALSE)))</f>
        <v>0</v>
      </c>
      <c r="CW40" s="979">
        <f>IF(ISNA(VLOOKUP($CG40,'G3'!$P$177:$CB$196,62,FALSE)),0,(VLOOKUP($CG40,'G3'!$P$177:$CB$196,62,FALSE)))</f>
        <v>0</v>
      </c>
      <c r="CX40" s="982">
        <f>IF(ISNA(VLOOKUP($CG40,'G3'!$P$211:$CB$230,62,FALSE)),0,(VLOOKUP($CG40,'G3'!$P$211:$CB$230,62,FALSE)))</f>
        <v>0</v>
      </c>
      <c r="CY40" s="981">
        <f>IF(ISNA(VLOOKUP($CG40,'G4'!$P$75:$CB$94,62,FALSE)),0,(VLOOKUP($CG40,'G4'!$P$75:$CB$94,62,FALSE)))</f>
        <v>0</v>
      </c>
      <c r="CZ40" s="979">
        <f>IF(ISNA(VLOOKUP($CG40,'G4'!$P$109:$CB$128,62,FALSE)),0,(VLOOKUP($CG40,'G4'!$P$109:$CB$128,62,FALSE)))</f>
        <v>0</v>
      </c>
      <c r="DA40" s="979">
        <f>IF(ISNA(VLOOKUP($CG40,'G4'!$P$143:$CB$162,62,FALSE)),0,(VLOOKUP($CG40,'G4'!$P$143:$CB$162,62,FALSE)))</f>
        <v>0</v>
      </c>
      <c r="DB40" s="979">
        <f>IF(ISNA(VLOOKUP($CG40,'G4'!$P$177:$CB$196,62,FALSE)),0,(VLOOKUP($CG40,'G4'!$P$177:$CB$196,62,FALSE)))</f>
        <v>0</v>
      </c>
      <c r="DC40" s="982">
        <f>IF(ISNA(VLOOKUP($CG40,'G4'!$P$211:$CB$230,62,FALSE)),0,(VLOOKUP($CG40,'G4'!$P$211:$CB$230,62,FALSE)))</f>
        <v>0</v>
      </c>
      <c r="DD40" s="981">
        <f>IF(ISNA(VLOOKUP($CG40,'G5'!$P$75:$CB$94,62,FALSE)),0,(VLOOKUP($CG40,'G5'!$P$75:$CB$94,62,FALSE)))</f>
        <v>0</v>
      </c>
      <c r="DE40" s="979">
        <f>IF(ISNA(VLOOKUP($CG40,'G5'!$P$109:$CB$128,62,FALSE)),0,(VLOOKUP($CG40,'G5'!$P$109:$CB$128,62,FALSE)))</f>
        <v>0</v>
      </c>
      <c r="DF40" s="979">
        <f>IF(ISNA(VLOOKUP($CG40,'G5'!$P$143:$CB$162,62,FALSE)),0,(VLOOKUP($CG40,'G5'!$P$143:$CB$162,62,FALSE)))</f>
        <v>0</v>
      </c>
      <c r="DG40" s="979">
        <f>IF(ISNA(VLOOKUP($CG40,'G5'!$P$177:$CB$196,62,FALSE)),0,(VLOOKUP($CG40,'G5'!$P$177:$CB$196,62,FALSE)))</f>
        <v>0</v>
      </c>
      <c r="DH40" s="982">
        <f>IF(ISNA(VLOOKUP($CG40,'G5'!$P$211:$CB$230,62,FALSE)),0,(VLOOKUP($CG40,'G5'!$P$211:$CB$230,62,FALSE)))</f>
        <v>0</v>
      </c>
      <c r="DI40" s="981">
        <f>IF(ISNA(VLOOKUP($CG40,'G6'!$P$75:$CB$94,62,FALSE)),0,(VLOOKUP($CG40,'G6'!$P$75:$CB$94,62,FALSE)))</f>
        <v>0</v>
      </c>
      <c r="DJ40" s="979">
        <f>IF(ISNA(VLOOKUP($CG40,'G6'!$P$109:$CB$128,62,FALSE)),0,(VLOOKUP($CG40,'G6'!$P$109:$CB$128,62,FALSE)))</f>
        <v>0</v>
      </c>
      <c r="DK40" s="979">
        <f>IF(ISNA(VLOOKUP($CG40,'G6'!$P$143:$CB$162,62,FALSE)),0,(VLOOKUP($CG40,'G6'!$P$143:$CB$162,62,FALSE)))</f>
        <v>0</v>
      </c>
      <c r="DL40" s="979">
        <f>IF(ISNA(VLOOKUP($CG40,'G6'!$P$177:$CB$196,62,FALSE)),0,(VLOOKUP($CG40,'G6'!$P$177:$CB$196,62,FALSE)))</f>
        <v>0</v>
      </c>
      <c r="DM40" s="982">
        <f>IF(ISNA(VLOOKUP($CG40,'G6'!$P$211:$CB$230,62,FALSE)),0,(VLOOKUP($CG40,'G6'!$P$211:$CB$230,62,FALSE)))</f>
        <v>0</v>
      </c>
      <c r="DN40" s="981">
        <f>IF(ISNA(VLOOKUP($CG40,'G7'!$P$75:$CB$94,62,FALSE)),0,(VLOOKUP($CG40,'G7'!$P$75:$CB$94,62,FALSE)))</f>
        <v>0</v>
      </c>
      <c r="DO40" s="979">
        <f>IF(ISNA(VLOOKUP($CG40,'G7'!$P$109:$CB$128,62,FALSE)),0,(VLOOKUP($CG40,'G7'!$P$109:$CB$128,62,FALSE)))</f>
        <v>0</v>
      </c>
      <c r="DP40" s="979">
        <f>IF(ISNA(VLOOKUP($CG40,'G7'!$P$143:$CB$162,62,FALSE)),0,(VLOOKUP($CG40,'G7'!$P$143:$CB$162,62,FALSE)))</f>
        <v>0</v>
      </c>
      <c r="DQ40" s="979">
        <f>IF(ISNA(VLOOKUP($CG40,'G7'!$P$177:$CB$196,62,FALSE)),0,(VLOOKUP($CG40,'G7'!$P$177:$CB$196,62,FALSE)))</f>
        <v>0</v>
      </c>
      <c r="DR40" s="982">
        <f>IF(ISNA(VLOOKUP($CG40,'G7'!$P$211:$CB$230,62,FALSE)),0,(VLOOKUP($CG40,'G7'!$P$211:$CB$230,62,FALSE)))</f>
        <v>0</v>
      </c>
      <c r="DS40" s="981">
        <f>IF(ISNA(VLOOKUP($CG40,'G8'!$P$75:$CB$94,62,FALSE)),0,(VLOOKUP($CG40,'G8'!$P$75:$CB$94,62,FALSE)))</f>
        <v>0</v>
      </c>
      <c r="DT40" s="979">
        <f>IF(ISNA(VLOOKUP($CG40,'G8'!$P$109:$CB$128,62,FALSE)),0,(VLOOKUP($CG40,'G8'!$P$109:$CB$128,62,FALSE)))</f>
        <v>0</v>
      </c>
      <c r="DU40" s="979">
        <f>IF(ISNA(VLOOKUP($CG40,'G8'!$P$143:$CB$162,62,FALSE)),0,(VLOOKUP($CG40,'G8'!$P$143:$CB$162,62,FALSE)))</f>
        <v>0</v>
      </c>
      <c r="DV40" s="979">
        <f>IF(ISNA(VLOOKUP($CG40,'G8'!$P$177:$CB$196,62,FALSE)),0,(VLOOKUP($CG40,'G8'!$P$177:$CB$196,62,FALSE)))</f>
        <v>0</v>
      </c>
      <c r="DW40" s="982">
        <f>IF(ISNA(VLOOKUP($CG40,'G8'!$P$211:$CB$230,62,FALSE)),0,(VLOOKUP($CG40,'G8'!$P$211:$CB$230,62,FALSE)))</f>
        <v>0</v>
      </c>
      <c r="DX40" s="981">
        <f>IF(ISNA(VLOOKUP($CG40,'G9'!$P$75:$CB$94,62,FALSE)),0,(VLOOKUP($CG40,'G9'!$P$75:$CB$94,62,FALSE)))</f>
        <v>0</v>
      </c>
      <c r="DY40" s="979">
        <f>IF(ISNA(VLOOKUP($CG40,'G9'!$P$109:$CB$128,62,FALSE)),0,(VLOOKUP($CG40,'G9'!$P$109:$CB$128,62,FALSE)))</f>
        <v>0</v>
      </c>
      <c r="DZ40" s="979">
        <f>IF(ISNA(VLOOKUP($CG40,'G9'!$P$143:$CB$162,62,FALSE)),0,(VLOOKUP($CG40,'G9'!$P$143:$CB$162,62,FALSE)))</f>
        <v>0</v>
      </c>
      <c r="EA40" s="979">
        <f>IF(ISNA(VLOOKUP($CG40,'G9'!$P$177:$CB$196,62,FALSE)),0,(VLOOKUP($CG40,'G9'!$P$177:$CB$196,62,FALSE)))</f>
        <v>0</v>
      </c>
      <c r="EB40" s="982">
        <f>IF(ISNA(VLOOKUP($CG40,'G9'!$P$211:$CB$230,62,FALSE)),0,(VLOOKUP($CG40,'G9'!$P$211:$CB$230,62,FALSE)))</f>
        <v>0</v>
      </c>
      <c r="EC40" s="981">
        <f>IF(ISNA(VLOOKUP($CG40,'G10'!$P$75:$CB$94,62,FALSE)),0,(VLOOKUP($CG40,'G10'!$P$75:$CB$94,62,FALSE)))</f>
        <v>0</v>
      </c>
      <c r="ED40" s="979">
        <f>IF(ISNA(VLOOKUP($CG40,'G10'!$P$109:$CB$128,62,FALSE)),0,(VLOOKUP($CG40,'G10'!$P$109:$CB$128,62,FALSE)))</f>
        <v>0</v>
      </c>
      <c r="EE40" s="979">
        <f>IF(ISNA(VLOOKUP($CG40,'G10'!$P$143:$CB$162,62,FALSE)),0,(VLOOKUP($CG40,'G10'!$P$143:$CB$162,62,FALSE)))</f>
        <v>0</v>
      </c>
      <c r="EF40" s="979">
        <f>IF(ISNA(VLOOKUP($CG40,'G10'!$P$177:$CB$196,62,FALSE)),0,(VLOOKUP($CG40,'G10'!$P$177:$CB$196,62,FALSE)))</f>
        <v>0</v>
      </c>
      <c r="EG40" s="982">
        <f>IF(ISNA(VLOOKUP($CG40,'G10'!$P$211:$CB$230,62,FALSE)),0,(VLOOKUP($CG40,'G10'!$P$211:$CB$230,62,FALSE)))</f>
        <v>0</v>
      </c>
      <c r="EH40" s="981">
        <f>IF(ISNA(VLOOKUP($CG40,'G11'!$P$75:$CB$94,62,FALSE)),0,(VLOOKUP($CG40,'G11'!$P$75:$CB$94,62,FALSE)))</f>
        <v>0</v>
      </c>
      <c r="EI40" s="979">
        <f>IF(ISNA(VLOOKUP($CG40,'G11'!$P$109:$CB$128,62,FALSE)),0,(VLOOKUP($CG40,'G11'!$P$109:$CB$128,62,FALSE)))</f>
        <v>0</v>
      </c>
      <c r="EJ40" s="979">
        <f>IF(ISNA(VLOOKUP($CG40,'G11'!$P$143:$CB$162,62,FALSE)),0,(VLOOKUP($CG40,'G11'!$P$143:$CB$162,62,FALSE)))</f>
        <v>0</v>
      </c>
      <c r="EK40" s="979">
        <f>IF(ISNA(VLOOKUP($CG40,'G11'!$P$177:$CB$196,62,FALSE)),0,(VLOOKUP($CG40,'G11'!$P$177:$CB$196,62,FALSE)))</f>
        <v>0</v>
      </c>
      <c r="EL40" s="982">
        <f>IF(ISNA(VLOOKUP($CG40,'G11'!$P$211:$CB$230,62,FALSE)),0,(VLOOKUP($CG40,'G11'!$P$211:$CB$230,62,FALSE)))</f>
        <v>0</v>
      </c>
      <c r="EM40" s="981">
        <f>IF(ISNA(VLOOKUP($CG40,'G12'!$P$75:$CB$94,62,FALSE)),0,(VLOOKUP($CG40,'G12'!$P$75:$CB$94,62,FALSE)))</f>
        <v>0</v>
      </c>
      <c r="EN40" s="979">
        <f>IF(ISNA(VLOOKUP($CG40,'G12'!$P$109:$CB$128,62,FALSE)),0,(VLOOKUP($CG40,'G12'!$P$109:$CB$128,62,FALSE)))</f>
        <v>0</v>
      </c>
      <c r="EO40" s="979">
        <f>IF(ISNA(VLOOKUP($CG40,'G12'!$P$143:$CB$162,62,FALSE)),0,(VLOOKUP($CG40,'G12'!$P$143:$CB$162,62,FALSE)))</f>
        <v>0</v>
      </c>
      <c r="EP40" s="979">
        <f>IF(ISNA(VLOOKUP($CG40,'G12'!$P$177:$CB$196,62,FALSE)),0,(VLOOKUP($CG40,'G12'!$P$177:$CB$196,62,FALSE)))</f>
        <v>0</v>
      </c>
      <c r="EQ40" s="982">
        <f>IF(ISNA(VLOOKUP($CG40,'G12'!$P$211:$CB$230,62,FALSE)),0,(VLOOKUP($CG40,'G12'!$P$211:$CB$230,62,FALSE)))</f>
        <v>0</v>
      </c>
      <c r="ER40" s="981">
        <f>IF(ISNA(VLOOKUP($CG40,'G13'!$P$75:$CB$94,62,FALSE)),0,(VLOOKUP($CG40,'G13'!$P$75:$CB$94,62,FALSE)))</f>
        <v>0</v>
      </c>
      <c r="ES40" s="979">
        <f>IF(ISNA(VLOOKUP($CG40,'G13'!$P$109:$CB$128,62,FALSE)),0,(VLOOKUP($CG40,'G13'!$P$109:$CB$128,62,FALSE)))</f>
        <v>0</v>
      </c>
      <c r="ET40" s="979">
        <f>IF(ISNA(VLOOKUP($CG40,'G13'!$P$143:$CB$162,62,FALSE)),0,(VLOOKUP($CG40,'G13'!$P$143:$CB$162,62,FALSE)))</f>
        <v>0</v>
      </c>
      <c r="EU40" s="979">
        <f>IF(ISNA(VLOOKUP($CG40,'G13'!$P$177:$CB$196,62,FALSE)),0,(VLOOKUP($CG40,'G13'!$P$177:$CB$196,62,FALSE)))</f>
        <v>0</v>
      </c>
      <c r="EV40" s="982">
        <f>IF(ISNA(VLOOKUP($CG40,'G13'!$P$211:$CB$230,62,FALSE)),0,(VLOOKUP($CG40,'G13'!$P$211:$CB$230,62,FALSE)))</f>
        <v>0</v>
      </c>
      <c r="EW40" s="981">
        <f>IF(ISNA(VLOOKUP($CG40,'G14'!$P$75:$CB$94,62,FALSE)),0,(VLOOKUP($CG40,'G14'!$P$75:$CB$94,62,FALSE)))</f>
        <v>0</v>
      </c>
      <c r="EX40" s="979">
        <f>IF(ISNA(VLOOKUP($CG40,'G14'!$P$109:$CB$128,62,FALSE)),0,(VLOOKUP($CG40,'G14'!$P$109:$CB$128,62,FALSE)))</f>
        <v>0</v>
      </c>
      <c r="EY40" s="979">
        <f>IF(ISNA(VLOOKUP($CG40,'G14'!$P$143:$CB$162,62,FALSE)),0,(VLOOKUP($CG40,'G14'!$P$143:$CB$162,62,FALSE)))</f>
        <v>0</v>
      </c>
      <c r="EZ40" s="979">
        <f>IF(ISNA(VLOOKUP($CG40,'G14'!$P$177:$CB$196,62,FALSE)),0,(VLOOKUP($CG40,'G14'!$P$177:$CB$196,62,FALSE)))</f>
        <v>0</v>
      </c>
      <c r="FA40" s="982">
        <f>IF(ISNA(VLOOKUP($CG40,'G14'!$P$211:$CB$230,62,FALSE)),0,(VLOOKUP($CG40,'G14'!$P$211:$CB$230,62,FALSE)))</f>
        <v>0</v>
      </c>
      <c r="FB40" s="981">
        <f>IF(ISNA(VLOOKUP($CG40,'G15'!$P$75:$CB$94,62,FALSE)),0,(VLOOKUP($CG40,'G15'!$P$75:$CB$94,62,FALSE)))</f>
        <v>0</v>
      </c>
      <c r="FC40" s="979">
        <f>IF(ISNA(VLOOKUP($CG40,'G15'!$P$109:$CB$128,62,FALSE)),0,(VLOOKUP($CG40,'G15'!$P$109:$CB$128,62,FALSE)))</f>
        <v>0</v>
      </c>
      <c r="FD40" s="979">
        <f>IF(ISNA(VLOOKUP($CG40,'G15'!$P$143:$CB$162,62,FALSE)),0,(VLOOKUP($CG40,'G15'!$P$143:$CB$162,62,FALSE)))</f>
        <v>0</v>
      </c>
      <c r="FE40" s="979">
        <f>IF(ISNA(VLOOKUP($CG40,'G15'!$P$177:$CB$196,62,FALSE)),0,(VLOOKUP($CG40,'G15'!$P$177:$CB$196,62,FALSE)))</f>
        <v>0</v>
      </c>
      <c r="FF40" s="982">
        <f>IF(ISNA(VLOOKUP($CG40,'G15'!$P$211:$CB$230,62,FALSE)),0,(VLOOKUP($CG40,'G15'!$P$211:$CB$230,62,FALSE)))</f>
        <v>0</v>
      </c>
      <c r="FG40" s="995">
        <f t="shared" si="18"/>
        <v>0</v>
      </c>
      <c r="FH40" s="993">
        <f t="shared" si="18"/>
        <v>0</v>
      </c>
      <c r="FI40" s="993">
        <f t="shared" si="18"/>
        <v>0</v>
      </c>
      <c r="FJ40" s="993">
        <f t="shared" si="18"/>
        <v>0</v>
      </c>
      <c r="FK40" s="996">
        <f t="shared" si="18"/>
        <v>0</v>
      </c>
    </row>
    <row r="41" spans="1:167" ht="18.75" customHeight="1" thickBot="1" x14ac:dyDescent="0.25">
      <c r="A41" s="975">
        <f t="shared" si="0"/>
        <v>0</v>
      </c>
      <c r="B41" s="959" t="str">
        <f t="shared" si="1"/>
        <v>b</v>
      </c>
      <c r="C41" s="960" t="str">
        <f t="shared" si="1"/>
        <v>b</v>
      </c>
      <c r="D41" s="960" t="str">
        <f t="shared" si="1"/>
        <v>b</v>
      </c>
      <c r="E41" s="960" t="str">
        <f t="shared" si="1"/>
        <v>b</v>
      </c>
      <c r="F41" s="961" t="str">
        <f t="shared" si="1"/>
        <v>b</v>
      </c>
      <c r="G41" s="959" t="str">
        <f t="shared" si="2"/>
        <v>b</v>
      </c>
      <c r="H41" s="960" t="str">
        <f t="shared" si="2"/>
        <v>b</v>
      </c>
      <c r="I41" s="960" t="str">
        <f t="shared" si="2"/>
        <v>b</v>
      </c>
      <c r="J41" s="960" t="str">
        <f t="shared" si="2"/>
        <v>b</v>
      </c>
      <c r="K41" s="961" t="str">
        <f t="shared" si="2"/>
        <v>b</v>
      </c>
      <c r="L41" s="959" t="str">
        <f t="shared" si="3"/>
        <v>b</v>
      </c>
      <c r="M41" s="960" t="str">
        <f t="shared" si="3"/>
        <v>b</v>
      </c>
      <c r="N41" s="960" t="str">
        <f t="shared" si="3"/>
        <v>b</v>
      </c>
      <c r="O41" s="960" t="str">
        <f t="shared" si="3"/>
        <v>b</v>
      </c>
      <c r="P41" s="961" t="str">
        <f t="shared" si="3"/>
        <v>b</v>
      </c>
      <c r="Q41" s="959" t="str">
        <f t="shared" si="4"/>
        <v>b</v>
      </c>
      <c r="R41" s="960" t="str">
        <f t="shared" si="4"/>
        <v>b</v>
      </c>
      <c r="S41" s="960" t="str">
        <f t="shared" si="4"/>
        <v>b</v>
      </c>
      <c r="T41" s="960" t="str">
        <f t="shared" si="4"/>
        <v>b</v>
      </c>
      <c r="U41" s="961" t="str">
        <f t="shared" si="4"/>
        <v>b</v>
      </c>
      <c r="V41" s="959" t="str">
        <f t="shared" si="5"/>
        <v>b</v>
      </c>
      <c r="W41" s="960" t="str">
        <f t="shared" si="5"/>
        <v>b</v>
      </c>
      <c r="X41" s="960" t="str">
        <f t="shared" si="5"/>
        <v>b</v>
      </c>
      <c r="Y41" s="960" t="str">
        <f t="shared" si="5"/>
        <v>b</v>
      </c>
      <c r="Z41" s="961" t="str">
        <f t="shared" si="5"/>
        <v>b</v>
      </c>
      <c r="AA41" s="959" t="str">
        <f t="shared" si="6"/>
        <v>b</v>
      </c>
      <c r="AB41" s="960" t="str">
        <f t="shared" si="6"/>
        <v>b</v>
      </c>
      <c r="AC41" s="960" t="str">
        <f t="shared" si="6"/>
        <v>b</v>
      </c>
      <c r="AD41" s="960" t="str">
        <f t="shared" si="6"/>
        <v>b</v>
      </c>
      <c r="AE41" s="961" t="str">
        <f t="shared" si="6"/>
        <v>b</v>
      </c>
      <c r="AF41" s="959" t="str">
        <f t="shared" si="7"/>
        <v>b</v>
      </c>
      <c r="AG41" s="960" t="str">
        <f t="shared" si="7"/>
        <v>b</v>
      </c>
      <c r="AH41" s="960" t="str">
        <f t="shared" si="7"/>
        <v>b</v>
      </c>
      <c r="AI41" s="960" t="str">
        <f t="shared" si="7"/>
        <v>b</v>
      </c>
      <c r="AJ41" s="961" t="str">
        <f t="shared" si="7"/>
        <v>b</v>
      </c>
      <c r="AK41" s="959" t="str">
        <f t="shared" si="8"/>
        <v>b</v>
      </c>
      <c r="AL41" s="960" t="str">
        <f t="shared" si="8"/>
        <v>b</v>
      </c>
      <c r="AM41" s="960" t="str">
        <f t="shared" si="8"/>
        <v>b</v>
      </c>
      <c r="AN41" s="960" t="str">
        <f t="shared" si="8"/>
        <v>b</v>
      </c>
      <c r="AO41" s="961" t="str">
        <f t="shared" si="8"/>
        <v>b</v>
      </c>
      <c r="AP41" s="959" t="str">
        <f t="shared" si="9"/>
        <v>b</v>
      </c>
      <c r="AQ41" s="960" t="str">
        <f t="shared" si="9"/>
        <v>b</v>
      </c>
      <c r="AR41" s="960" t="str">
        <f t="shared" si="9"/>
        <v>b</v>
      </c>
      <c r="AS41" s="960" t="str">
        <f t="shared" si="9"/>
        <v>b</v>
      </c>
      <c r="AT41" s="961" t="str">
        <f t="shared" si="9"/>
        <v>b</v>
      </c>
      <c r="AU41" s="959" t="str">
        <f t="shared" si="10"/>
        <v>b</v>
      </c>
      <c r="AV41" s="960" t="str">
        <f t="shared" si="10"/>
        <v>b</v>
      </c>
      <c r="AW41" s="960" t="str">
        <f t="shared" si="10"/>
        <v>b</v>
      </c>
      <c r="AX41" s="960" t="str">
        <f t="shared" si="10"/>
        <v>b</v>
      </c>
      <c r="AY41" s="961" t="str">
        <f t="shared" si="10"/>
        <v>b</v>
      </c>
      <c r="AZ41" s="959" t="str">
        <f t="shared" si="11"/>
        <v>b</v>
      </c>
      <c r="BA41" s="960" t="str">
        <f t="shared" si="11"/>
        <v>b</v>
      </c>
      <c r="BB41" s="960" t="str">
        <f t="shared" si="11"/>
        <v>b</v>
      </c>
      <c r="BC41" s="960" t="str">
        <f t="shared" si="11"/>
        <v>b</v>
      </c>
      <c r="BD41" s="961" t="str">
        <f t="shared" si="11"/>
        <v>b</v>
      </c>
      <c r="BE41" s="959" t="str">
        <f t="shared" si="12"/>
        <v>b</v>
      </c>
      <c r="BF41" s="960" t="str">
        <f t="shared" si="12"/>
        <v>b</v>
      </c>
      <c r="BG41" s="960" t="str">
        <f t="shared" si="12"/>
        <v>b</v>
      </c>
      <c r="BH41" s="960" t="str">
        <f t="shared" si="12"/>
        <v>b</v>
      </c>
      <c r="BI41" s="961" t="str">
        <f t="shared" si="12"/>
        <v>b</v>
      </c>
      <c r="BJ41" s="959" t="str">
        <f t="shared" si="13"/>
        <v>b</v>
      </c>
      <c r="BK41" s="960" t="str">
        <f t="shared" si="13"/>
        <v>b</v>
      </c>
      <c r="BL41" s="960" t="str">
        <f t="shared" si="13"/>
        <v>b</v>
      </c>
      <c r="BM41" s="960" t="str">
        <f t="shared" si="13"/>
        <v>b</v>
      </c>
      <c r="BN41" s="961" t="str">
        <f t="shared" si="13"/>
        <v>b</v>
      </c>
      <c r="BO41" s="959" t="str">
        <f t="shared" si="14"/>
        <v>b</v>
      </c>
      <c r="BP41" s="960" t="str">
        <f t="shared" si="14"/>
        <v>b</v>
      </c>
      <c r="BQ41" s="960" t="str">
        <f t="shared" si="14"/>
        <v>b</v>
      </c>
      <c r="BR41" s="960" t="str">
        <f t="shared" si="14"/>
        <v>b</v>
      </c>
      <c r="BS41" s="961" t="str">
        <f t="shared" si="14"/>
        <v>b</v>
      </c>
      <c r="BT41" s="959" t="str">
        <f t="shared" si="15"/>
        <v>b</v>
      </c>
      <c r="BU41" s="960" t="str">
        <f t="shared" si="15"/>
        <v>b</v>
      </c>
      <c r="BV41" s="960" t="str">
        <f t="shared" si="15"/>
        <v>b</v>
      </c>
      <c r="BW41" s="960" t="str">
        <f t="shared" si="15"/>
        <v>b</v>
      </c>
      <c r="BX41" s="961" t="str">
        <f t="shared" si="15"/>
        <v>b</v>
      </c>
      <c r="BY41" s="976">
        <f t="shared" si="16"/>
        <v>0</v>
      </c>
      <c r="BZ41" s="976">
        <f t="shared" si="16"/>
        <v>0</v>
      </c>
      <c r="CA41" s="976">
        <f t="shared" si="16"/>
        <v>0</v>
      </c>
      <c r="CB41" s="976">
        <f t="shared" si="16"/>
        <v>0</v>
      </c>
      <c r="CC41" s="976">
        <f t="shared" si="16"/>
        <v>0</v>
      </c>
      <c r="CD41" s="954">
        <f t="shared" si="17"/>
        <v>0</v>
      </c>
      <c r="CF41" s="977">
        <v>26</v>
      </c>
      <c r="CG41" s="978">
        <f>Personnel!D46</f>
        <v>0</v>
      </c>
      <c r="CH41" s="979">
        <f>Personnel!E46</f>
        <v>0</v>
      </c>
      <c r="CI41" s="980">
        <f>Personnel!F46</f>
        <v>0</v>
      </c>
      <c r="CJ41" s="981">
        <f>IF(ISNA(VLOOKUP($CG41,'G1'!$P$75:$CB$94,62,FALSE)),0,(VLOOKUP($CG41,'G1'!$P$75:$CB$94,62,FALSE)))</f>
        <v>0</v>
      </c>
      <c r="CK41" s="979">
        <f>IF(ISNA(VLOOKUP($CG41,'G1'!$P$109:$CB$128,62,FALSE)),0,(VLOOKUP($CG41,'G1'!$P$109:$CB$128,62,FALSE)))</f>
        <v>0</v>
      </c>
      <c r="CL41" s="979">
        <f>IF(ISNA(VLOOKUP($CG41,'G1'!$P$143:$CB$162,62,FALSE)),0,(VLOOKUP($CG41,'G1'!$P$143:$CB$162,62,FALSE)))</f>
        <v>0</v>
      </c>
      <c r="CM41" s="979">
        <f>IF(ISNA(VLOOKUP($CG41,'G1'!$P$177:$CB$196,62,FALSE)),0,(VLOOKUP($CG41,'G1'!$P$177:$CB$196,62,FALSE)))</f>
        <v>0</v>
      </c>
      <c r="CN41" s="982">
        <f>IF(ISNA(VLOOKUP($CG41,'G1'!$P$211:$CB$230,62,FALSE)),0,(VLOOKUP($CG41,'G1'!$P$211:$CB$230,62,FALSE)))</f>
        <v>0</v>
      </c>
      <c r="CO41" s="981">
        <f>IF(ISNA(VLOOKUP($CG41,'G2'!$P$75:$CB$94,62,FALSE)),0,(VLOOKUP($CG41,'G2'!$P$75:$CB$94,62,FALSE)))</f>
        <v>0</v>
      </c>
      <c r="CP41" s="979">
        <f>IF(ISNA(VLOOKUP($CG41,'G2'!$P$109:$CB$128,62,FALSE)),0,(VLOOKUP($CG41,'G2'!$P$109:$CB$128,62,FALSE)))</f>
        <v>0</v>
      </c>
      <c r="CQ41" s="979">
        <f>IF(ISNA(VLOOKUP($CG41,'G2'!$P$143:$CB$162,62,FALSE)),0,(VLOOKUP($CG41,'G2'!$P$143:$CB$162,62,FALSE)))</f>
        <v>0</v>
      </c>
      <c r="CR41" s="979">
        <f>IF(ISNA(VLOOKUP($CG41,'G2'!$P$177:$CB$196,62,FALSE)),0,(VLOOKUP($CG41,'G2'!$P$177:$CB$196,62,FALSE)))</f>
        <v>0</v>
      </c>
      <c r="CS41" s="982">
        <f>IF(ISNA(VLOOKUP($CG41,'G2'!$P$211:$CB$230,62,FALSE)),0,(VLOOKUP($CG41,'G2'!$P$211:$CB$230,62,FALSE)))</f>
        <v>0</v>
      </c>
      <c r="CT41" s="981">
        <f>IF(ISNA(VLOOKUP($CG41,'G3'!$P$75:$CB$94,62,FALSE)),0,(VLOOKUP($CG41,'G3'!$P$75:$CB$94,62,FALSE)))</f>
        <v>0</v>
      </c>
      <c r="CU41" s="979">
        <f>IF(ISNA(VLOOKUP($CG41,'G3'!$P$109:$CB$128,62,FALSE)),0,(VLOOKUP($CG41,'G3'!$P$109:$CB$128,62,FALSE)))</f>
        <v>0</v>
      </c>
      <c r="CV41" s="979">
        <f>IF(ISNA(VLOOKUP($CG41,'G3'!$P$143:$CB$162,62,FALSE)),0,(VLOOKUP($CG41,'G3'!$P$143:$CB$162,62,FALSE)))</f>
        <v>0</v>
      </c>
      <c r="CW41" s="979">
        <f>IF(ISNA(VLOOKUP($CG41,'G3'!$P$177:$CB$196,62,FALSE)),0,(VLOOKUP($CG41,'G3'!$P$177:$CB$196,62,FALSE)))</f>
        <v>0</v>
      </c>
      <c r="CX41" s="982">
        <f>IF(ISNA(VLOOKUP($CG41,'G3'!$P$211:$CB$230,62,FALSE)),0,(VLOOKUP($CG41,'G3'!$P$211:$CB$230,62,FALSE)))</f>
        <v>0</v>
      </c>
      <c r="CY41" s="981">
        <f>IF(ISNA(VLOOKUP($CG41,'G4'!$P$75:$CB$94,62,FALSE)),0,(VLOOKUP($CG41,'G4'!$P$75:$CB$94,62,FALSE)))</f>
        <v>0</v>
      </c>
      <c r="CZ41" s="979">
        <f>IF(ISNA(VLOOKUP($CG41,'G4'!$P$109:$CB$128,62,FALSE)),0,(VLOOKUP($CG41,'G4'!$P$109:$CB$128,62,FALSE)))</f>
        <v>0</v>
      </c>
      <c r="DA41" s="979">
        <f>IF(ISNA(VLOOKUP($CG41,'G4'!$P$143:$CB$162,62,FALSE)),0,(VLOOKUP($CG41,'G4'!$P$143:$CB$162,62,FALSE)))</f>
        <v>0</v>
      </c>
      <c r="DB41" s="979">
        <f>IF(ISNA(VLOOKUP($CG41,'G4'!$P$177:$CB$196,62,FALSE)),0,(VLOOKUP($CG41,'G4'!$P$177:$CB$196,62,FALSE)))</f>
        <v>0</v>
      </c>
      <c r="DC41" s="982">
        <f>IF(ISNA(VLOOKUP($CG41,'G4'!$P$211:$CB$230,62,FALSE)),0,(VLOOKUP($CG41,'G4'!$P$211:$CB$230,62,FALSE)))</f>
        <v>0</v>
      </c>
      <c r="DD41" s="981">
        <f>IF(ISNA(VLOOKUP($CG41,'G5'!$P$75:$CB$94,62,FALSE)),0,(VLOOKUP($CG41,'G5'!$P$75:$CB$94,62,FALSE)))</f>
        <v>0</v>
      </c>
      <c r="DE41" s="979">
        <f>IF(ISNA(VLOOKUP($CG41,'G5'!$P$109:$CB$128,62,FALSE)),0,(VLOOKUP($CG41,'G5'!$P$109:$CB$128,62,FALSE)))</f>
        <v>0</v>
      </c>
      <c r="DF41" s="979">
        <f>IF(ISNA(VLOOKUP($CG41,'G5'!$P$143:$CB$162,62,FALSE)),0,(VLOOKUP($CG41,'G5'!$P$143:$CB$162,62,FALSE)))</f>
        <v>0</v>
      </c>
      <c r="DG41" s="979">
        <f>IF(ISNA(VLOOKUP($CG41,'G5'!$P$177:$CB$196,62,FALSE)),0,(VLOOKUP($CG41,'G5'!$P$177:$CB$196,62,FALSE)))</f>
        <v>0</v>
      </c>
      <c r="DH41" s="982">
        <f>IF(ISNA(VLOOKUP($CG41,'G5'!$P$211:$CB$230,62,FALSE)),0,(VLOOKUP($CG41,'G5'!$P$211:$CB$230,62,FALSE)))</f>
        <v>0</v>
      </c>
      <c r="DI41" s="981">
        <f>IF(ISNA(VLOOKUP($CG41,'G6'!$P$75:$CB$94,62,FALSE)),0,(VLOOKUP($CG41,'G6'!$P$75:$CB$94,62,FALSE)))</f>
        <v>0</v>
      </c>
      <c r="DJ41" s="979">
        <f>IF(ISNA(VLOOKUP($CG41,'G6'!$P$109:$CB$128,62,FALSE)),0,(VLOOKUP($CG41,'G6'!$P$109:$CB$128,62,FALSE)))</f>
        <v>0</v>
      </c>
      <c r="DK41" s="979">
        <f>IF(ISNA(VLOOKUP($CG41,'G6'!$P$143:$CB$162,62,FALSE)),0,(VLOOKUP($CG41,'G6'!$P$143:$CB$162,62,FALSE)))</f>
        <v>0</v>
      </c>
      <c r="DL41" s="979">
        <f>IF(ISNA(VLOOKUP($CG41,'G6'!$P$177:$CB$196,62,FALSE)),0,(VLOOKUP($CG41,'G6'!$P$177:$CB$196,62,FALSE)))</f>
        <v>0</v>
      </c>
      <c r="DM41" s="982">
        <f>IF(ISNA(VLOOKUP($CG41,'G6'!$P$211:$CB$230,62,FALSE)),0,(VLOOKUP($CG41,'G6'!$P$211:$CB$230,62,FALSE)))</f>
        <v>0</v>
      </c>
      <c r="DN41" s="981">
        <f>IF(ISNA(VLOOKUP($CG41,'G7'!$P$75:$CB$94,62,FALSE)),0,(VLOOKUP($CG41,'G7'!$P$75:$CB$94,62,FALSE)))</f>
        <v>0</v>
      </c>
      <c r="DO41" s="979">
        <f>IF(ISNA(VLOOKUP($CG41,'G7'!$P$109:$CB$128,62,FALSE)),0,(VLOOKUP($CG41,'G7'!$P$109:$CB$128,62,FALSE)))</f>
        <v>0</v>
      </c>
      <c r="DP41" s="979">
        <f>IF(ISNA(VLOOKUP($CG41,'G7'!$P$143:$CB$162,62,FALSE)),0,(VLOOKUP($CG41,'G7'!$P$143:$CB$162,62,FALSE)))</f>
        <v>0</v>
      </c>
      <c r="DQ41" s="979">
        <f>IF(ISNA(VLOOKUP($CG41,'G7'!$P$177:$CB$196,62,FALSE)),0,(VLOOKUP($CG41,'G7'!$P$177:$CB$196,62,FALSE)))</f>
        <v>0</v>
      </c>
      <c r="DR41" s="982">
        <f>IF(ISNA(VLOOKUP($CG41,'G7'!$P$211:$CB$230,62,FALSE)),0,(VLOOKUP($CG41,'G7'!$P$211:$CB$230,62,FALSE)))</f>
        <v>0</v>
      </c>
      <c r="DS41" s="981">
        <f>IF(ISNA(VLOOKUP($CG41,'G8'!$P$75:$CB$94,62,FALSE)),0,(VLOOKUP($CG41,'G8'!$P$75:$CB$94,62,FALSE)))</f>
        <v>0</v>
      </c>
      <c r="DT41" s="979">
        <f>IF(ISNA(VLOOKUP($CG41,'G8'!$P$109:$CB$128,62,FALSE)),0,(VLOOKUP($CG41,'G8'!$P$109:$CB$128,62,FALSE)))</f>
        <v>0</v>
      </c>
      <c r="DU41" s="979">
        <f>IF(ISNA(VLOOKUP($CG41,'G8'!$P$143:$CB$162,62,FALSE)),0,(VLOOKUP($CG41,'G8'!$P$143:$CB$162,62,FALSE)))</f>
        <v>0</v>
      </c>
      <c r="DV41" s="979">
        <f>IF(ISNA(VLOOKUP($CG41,'G8'!$P$177:$CB$196,62,FALSE)),0,(VLOOKUP($CG41,'G8'!$P$177:$CB$196,62,FALSE)))</f>
        <v>0</v>
      </c>
      <c r="DW41" s="982">
        <f>IF(ISNA(VLOOKUP($CG41,'G8'!$P$211:$CB$230,62,FALSE)),0,(VLOOKUP($CG41,'G8'!$P$211:$CB$230,62,FALSE)))</f>
        <v>0</v>
      </c>
      <c r="DX41" s="981">
        <f>IF(ISNA(VLOOKUP($CG41,'G9'!$P$75:$CB$94,62,FALSE)),0,(VLOOKUP($CG41,'G9'!$P$75:$CB$94,62,FALSE)))</f>
        <v>0</v>
      </c>
      <c r="DY41" s="979">
        <f>IF(ISNA(VLOOKUP($CG41,'G9'!$P$109:$CB$128,62,FALSE)),0,(VLOOKUP($CG41,'G9'!$P$109:$CB$128,62,FALSE)))</f>
        <v>0</v>
      </c>
      <c r="DZ41" s="979">
        <f>IF(ISNA(VLOOKUP($CG41,'G9'!$P$143:$CB$162,62,FALSE)),0,(VLOOKUP($CG41,'G9'!$P$143:$CB$162,62,FALSE)))</f>
        <v>0</v>
      </c>
      <c r="EA41" s="979">
        <f>IF(ISNA(VLOOKUP($CG41,'G9'!$P$177:$CB$196,62,FALSE)),0,(VLOOKUP($CG41,'G9'!$P$177:$CB$196,62,FALSE)))</f>
        <v>0</v>
      </c>
      <c r="EB41" s="982">
        <f>IF(ISNA(VLOOKUP($CG41,'G9'!$P$211:$CB$230,62,FALSE)),0,(VLOOKUP($CG41,'G9'!$P$211:$CB$230,62,FALSE)))</f>
        <v>0</v>
      </c>
      <c r="EC41" s="981">
        <f>IF(ISNA(VLOOKUP($CG41,'G10'!$P$75:$CB$94,62,FALSE)),0,(VLOOKUP($CG41,'G10'!$P$75:$CB$94,62,FALSE)))</f>
        <v>0</v>
      </c>
      <c r="ED41" s="979">
        <f>IF(ISNA(VLOOKUP($CG41,'G10'!$P$109:$CB$128,62,FALSE)),0,(VLOOKUP($CG41,'G10'!$P$109:$CB$128,62,FALSE)))</f>
        <v>0</v>
      </c>
      <c r="EE41" s="979">
        <f>IF(ISNA(VLOOKUP($CG41,'G10'!$P$143:$CB$162,62,FALSE)),0,(VLOOKUP($CG41,'G10'!$P$143:$CB$162,62,FALSE)))</f>
        <v>0</v>
      </c>
      <c r="EF41" s="979">
        <f>IF(ISNA(VLOOKUP($CG41,'G10'!$P$177:$CB$196,62,FALSE)),0,(VLOOKUP($CG41,'G10'!$P$177:$CB$196,62,FALSE)))</f>
        <v>0</v>
      </c>
      <c r="EG41" s="982">
        <f>IF(ISNA(VLOOKUP($CG41,'G10'!$P$211:$CB$230,62,FALSE)),0,(VLOOKUP($CG41,'G10'!$P$211:$CB$230,62,FALSE)))</f>
        <v>0</v>
      </c>
      <c r="EH41" s="981">
        <f>IF(ISNA(VLOOKUP($CG41,'G11'!$P$75:$CB$94,62,FALSE)),0,(VLOOKUP($CG41,'G11'!$P$75:$CB$94,62,FALSE)))</f>
        <v>0</v>
      </c>
      <c r="EI41" s="979">
        <f>IF(ISNA(VLOOKUP($CG41,'G11'!$P$109:$CB$128,62,FALSE)),0,(VLOOKUP($CG41,'G11'!$P$109:$CB$128,62,FALSE)))</f>
        <v>0</v>
      </c>
      <c r="EJ41" s="979">
        <f>IF(ISNA(VLOOKUP($CG41,'G11'!$P$143:$CB$162,62,FALSE)),0,(VLOOKUP($CG41,'G11'!$P$143:$CB$162,62,FALSE)))</f>
        <v>0</v>
      </c>
      <c r="EK41" s="979">
        <f>IF(ISNA(VLOOKUP($CG41,'G11'!$P$177:$CB$196,62,FALSE)),0,(VLOOKUP($CG41,'G11'!$P$177:$CB$196,62,FALSE)))</f>
        <v>0</v>
      </c>
      <c r="EL41" s="982">
        <f>IF(ISNA(VLOOKUP($CG41,'G11'!$P$211:$CB$230,62,FALSE)),0,(VLOOKUP($CG41,'G11'!$P$211:$CB$230,62,FALSE)))</f>
        <v>0</v>
      </c>
      <c r="EM41" s="981">
        <f>IF(ISNA(VLOOKUP($CG41,'G12'!$P$75:$CB$94,62,FALSE)),0,(VLOOKUP($CG41,'G12'!$P$75:$CB$94,62,FALSE)))</f>
        <v>0</v>
      </c>
      <c r="EN41" s="979">
        <f>IF(ISNA(VLOOKUP($CG41,'G12'!$P$109:$CB$128,62,FALSE)),0,(VLOOKUP($CG41,'G12'!$P$109:$CB$128,62,FALSE)))</f>
        <v>0</v>
      </c>
      <c r="EO41" s="979">
        <f>IF(ISNA(VLOOKUP($CG41,'G12'!$P$143:$CB$162,62,FALSE)),0,(VLOOKUP($CG41,'G12'!$P$143:$CB$162,62,FALSE)))</f>
        <v>0</v>
      </c>
      <c r="EP41" s="979">
        <f>IF(ISNA(VLOOKUP($CG41,'G12'!$P$177:$CB$196,62,FALSE)),0,(VLOOKUP($CG41,'G12'!$P$177:$CB$196,62,FALSE)))</f>
        <v>0</v>
      </c>
      <c r="EQ41" s="982">
        <f>IF(ISNA(VLOOKUP($CG41,'G12'!$P$211:$CB$230,62,FALSE)),0,(VLOOKUP($CG41,'G12'!$P$211:$CB$230,62,FALSE)))</f>
        <v>0</v>
      </c>
      <c r="ER41" s="981">
        <f>IF(ISNA(VLOOKUP($CG41,'G13'!$P$75:$CB$94,62,FALSE)),0,(VLOOKUP($CG41,'G13'!$P$75:$CB$94,62,FALSE)))</f>
        <v>0</v>
      </c>
      <c r="ES41" s="979">
        <f>IF(ISNA(VLOOKUP($CG41,'G13'!$P$109:$CB$128,62,FALSE)),0,(VLOOKUP($CG41,'G13'!$P$109:$CB$128,62,FALSE)))</f>
        <v>0</v>
      </c>
      <c r="ET41" s="979">
        <f>IF(ISNA(VLOOKUP($CG41,'G13'!$P$143:$CB$162,62,FALSE)),0,(VLOOKUP($CG41,'G13'!$P$143:$CB$162,62,FALSE)))</f>
        <v>0</v>
      </c>
      <c r="EU41" s="979">
        <f>IF(ISNA(VLOOKUP($CG41,'G13'!$P$177:$CB$196,62,FALSE)),0,(VLOOKUP($CG41,'G13'!$P$177:$CB$196,62,FALSE)))</f>
        <v>0</v>
      </c>
      <c r="EV41" s="982">
        <f>IF(ISNA(VLOOKUP($CG41,'G13'!$P$211:$CB$230,62,FALSE)),0,(VLOOKUP($CG41,'G13'!$P$211:$CB$230,62,FALSE)))</f>
        <v>0</v>
      </c>
      <c r="EW41" s="981">
        <f>IF(ISNA(VLOOKUP($CG41,'G14'!$P$75:$CB$94,62,FALSE)),0,(VLOOKUP($CG41,'G14'!$P$75:$CB$94,62,FALSE)))</f>
        <v>0</v>
      </c>
      <c r="EX41" s="979">
        <f>IF(ISNA(VLOOKUP($CG41,'G14'!$P$109:$CB$128,62,FALSE)),0,(VLOOKUP($CG41,'G14'!$P$109:$CB$128,62,FALSE)))</f>
        <v>0</v>
      </c>
      <c r="EY41" s="979">
        <f>IF(ISNA(VLOOKUP($CG41,'G14'!$P$143:$CB$162,62,FALSE)),0,(VLOOKUP($CG41,'G14'!$P$143:$CB$162,62,FALSE)))</f>
        <v>0</v>
      </c>
      <c r="EZ41" s="979">
        <f>IF(ISNA(VLOOKUP($CG41,'G14'!$P$177:$CB$196,62,FALSE)),0,(VLOOKUP($CG41,'G14'!$P$177:$CB$196,62,FALSE)))</f>
        <v>0</v>
      </c>
      <c r="FA41" s="982">
        <f>IF(ISNA(VLOOKUP($CG41,'G14'!$P$211:$CB$230,62,FALSE)),0,(VLOOKUP($CG41,'G14'!$P$211:$CB$230,62,FALSE)))</f>
        <v>0</v>
      </c>
      <c r="FB41" s="981">
        <f>IF(ISNA(VLOOKUP($CG41,'G15'!$P$75:$CB$94,62,FALSE)),0,(VLOOKUP($CG41,'G15'!$P$75:$CB$94,62,FALSE)))</f>
        <v>0</v>
      </c>
      <c r="FC41" s="979">
        <f>IF(ISNA(VLOOKUP($CG41,'G15'!$P$109:$CB$128,62,FALSE)),0,(VLOOKUP($CG41,'G15'!$P$109:$CB$128,62,FALSE)))</f>
        <v>0</v>
      </c>
      <c r="FD41" s="979">
        <f>IF(ISNA(VLOOKUP($CG41,'G15'!$P$143:$CB$162,62,FALSE)),0,(VLOOKUP($CG41,'G15'!$P$143:$CB$162,62,FALSE)))</f>
        <v>0</v>
      </c>
      <c r="FE41" s="979">
        <f>IF(ISNA(VLOOKUP($CG41,'G15'!$P$177:$CB$196,62,FALSE)),0,(VLOOKUP($CG41,'G15'!$P$177:$CB$196,62,FALSE)))</f>
        <v>0</v>
      </c>
      <c r="FF41" s="982">
        <f>IF(ISNA(VLOOKUP($CG41,'G15'!$P$211:$CB$230,62,FALSE)),0,(VLOOKUP($CG41,'G15'!$P$211:$CB$230,62,FALSE)))</f>
        <v>0</v>
      </c>
      <c r="FG41" s="983">
        <f t="shared" si="18"/>
        <v>0</v>
      </c>
      <c r="FH41" s="979">
        <f t="shared" si="18"/>
        <v>0</v>
      </c>
      <c r="FI41" s="979">
        <f t="shared" si="18"/>
        <v>0</v>
      </c>
      <c r="FJ41" s="979">
        <f t="shared" si="18"/>
        <v>0</v>
      </c>
      <c r="FK41" s="982">
        <f t="shared" si="18"/>
        <v>0</v>
      </c>
    </row>
    <row r="42" spans="1:167" ht="18.75" customHeight="1" thickBot="1" x14ac:dyDescent="0.25">
      <c r="A42" s="975">
        <f t="shared" si="0"/>
        <v>0</v>
      </c>
      <c r="B42" s="959" t="str">
        <f t="shared" si="1"/>
        <v>b</v>
      </c>
      <c r="C42" s="960" t="str">
        <f t="shared" si="1"/>
        <v>b</v>
      </c>
      <c r="D42" s="960" t="str">
        <f t="shared" si="1"/>
        <v>b</v>
      </c>
      <c r="E42" s="960" t="str">
        <f t="shared" si="1"/>
        <v>b</v>
      </c>
      <c r="F42" s="961" t="str">
        <f t="shared" si="1"/>
        <v>b</v>
      </c>
      <c r="G42" s="959" t="str">
        <f t="shared" si="2"/>
        <v>b</v>
      </c>
      <c r="H42" s="960" t="str">
        <f t="shared" si="2"/>
        <v>b</v>
      </c>
      <c r="I42" s="960" t="str">
        <f t="shared" si="2"/>
        <v>b</v>
      </c>
      <c r="J42" s="960" t="str">
        <f t="shared" si="2"/>
        <v>b</v>
      </c>
      <c r="K42" s="961" t="str">
        <f t="shared" si="2"/>
        <v>b</v>
      </c>
      <c r="L42" s="959" t="str">
        <f t="shared" si="3"/>
        <v>b</v>
      </c>
      <c r="M42" s="960" t="str">
        <f t="shared" si="3"/>
        <v>b</v>
      </c>
      <c r="N42" s="960" t="str">
        <f t="shared" si="3"/>
        <v>b</v>
      </c>
      <c r="O42" s="960" t="str">
        <f t="shared" si="3"/>
        <v>b</v>
      </c>
      <c r="P42" s="961" t="str">
        <f t="shared" si="3"/>
        <v>b</v>
      </c>
      <c r="Q42" s="959" t="str">
        <f t="shared" si="4"/>
        <v>b</v>
      </c>
      <c r="R42" s="960" t="str">
        <f t="shared" si="4"/>
        <v>b</v>
      </c>
      <c r="S42" s="960" t="str">
        <f t="shared" si="4"/>
        <v>b</v>
      </c>
      <c r="T42" s="960" t="str">
        <f t="shared" si="4"/>
        <v>b</v>
      </c>
      <c r="U42" s="961" t="str">
        <f t="shared" si="4"/>
        <v>b</v>
      </c>
      <c r="V42" s="959" t="str">
        <f t="shared" si="5"/>
        <v>b</v>
      </c>
      <c r="W42" s="960" t="str">
        <f t="shared" si="5"/>
        <v>b</v>
      </c>
      <c r="X42" s="960" t="str">
        <f t="shared" si="5"/>
        <v>b</v>
      </c>
      <c r="Y42" s="960" t="str">
        <f t="shared" si="5"/>
        <v>b</v>
      </c>
      <c r="Z42" s="961" t="str">
        <f t="shared" si="5"/>
        <v>b</v>
      </c>
      <c r="AA42" s="959" t="str">
        <f t="shared" si="6"/>
        <v>b</v>
      </c>
      <c r="AB42" s="960" t="str">
        <f t="shared" si="6"/>
        <v>b</v>
      </c>
      <c r="AC42" s="960" t="str">
        <f t="shared" si="6"/>
        <v>b</v>
      </c>
      <c r="AD42" s="960" t="str">
        <f t="shared" si="6"/>
        <v>b</v>
      </c>
      <c r="AE42" s="961" t="str">
        <f t="shared" si="6"/>
        <v>b</v>
      </c>
      <c r="AF42" s="959" t="str">
        <f t="shared" si="7"/>
        <v>b</v>
      </c>
      <c r="AG42" s="960" t="str">
        <f t="shared" si="7"/>
        <v>b</v>
      </c>
      <c r="AH42" s="960" t="str">
        <f t="shared" si="7"/>
        <v>b</v>
      </c>
      <c r="AI42" s="960" t="str">
        <f t="shared" si="7"/>
        <v>b</v>
      </c>
      <c r="AJ42" s="961" t="str">
        <f t="shared" si="7"/>
        <v>b</v>
      </c>
      <c r="AK42" s="959" t="str">
        <f t="shared" si="8"/>
        <v>b</v>
      </c>
      <c r="AL42" s="960" t="str">
        <f t="shared" si="8"/>
        <v>b</v>
      </c>
      <c r="AM42" s="960" t="str">
        <f t="shared" si="8"/>
        <v>b</v>
      </c>
      <c r="AN42" s="960" t="str">
        <f t="shared" si="8"/>
        <v>b</v>
      </c>
      <c r="AO42" s="961" t="str">
        <f t="shared" si="8"/>
        <v>b</v>
      </c>
      <c r="AP42" s="959" t="str">
        <f t="shared" si="9"/>
        <v>b</v>
      </c>
      <c r="AQ42" s="960" t="str">
        <f t="shared" si="9"/>
        <v>b</v>
      </c>
      <c r="AR42" s="960" t="str">
        <f t="shared" si="9"/>
        <v>b</v>
      </c>
      <c r="AS42" s="960" t="str">
        <f t="shared" si="9"/>
        <v>b</v>
      </c>
      <c r="AT42" s="961" t="str">
        <f t="shared" si="9"/>
        <v>b</v>
      </c>
      <c r="AU42" s="959" t="str">
        <f t="shared" si="10"/>
        <v>b</v>
      </c>
      <c r="AV42" s="960" t="str">
        <f t="shared" si="10"/>
        <v>b</v>
      </c>
      <c r="AW42" s="960" t="str">
        <f t="shared" si="10"/>
        <v>b</v>
      </c>
      <c r="AX42" s="960" t="str">
        <f t="shared" si="10"/>
        <v>b</v>
      </c>
      <c r="AY42" s="961" t="str">
        <f t="shared" si="10"/>
        <v>b</v>
      </c>
      <c r="AZ42" s="959" t="str">
        <f t="shared" si="11"/>
        <v>b</v>
      </c>
      <c r="BA42" s="960" t="str">
        <f t="shared" si="11"/>
        <v>b</v>
      </c>
      <c r="BB42" s="960" t="str">
        <f t="shared" si="11"/>
        <v>b</v>
      </c>
      <c r="BC42" s="960" t="str">
        <f t="shared" si="11"/>
        <v>b</v>
      </c>
      <c r="BD42" s="961" t="str">
        <f t="shared" si="11"/>
        <v>b</v>
      </c>
      <c r="BE42" s="959" t="str">
        <f t="shared" si="12"/>
        <v>b</v>
      </c>
      <c r="BF42" s="960" t="str">
        <f t="shared" si="12"/>
        <v>b</v>
      </c>
      <c r="BG42" s="960" t="str">
        <f t="shared" si="12"/>
        <v>b</v>
      </c>
      <c r="BH42" s="960" t="str">
        <f t="shared" si="12"/>
        <v>b</v>
      </c>
      <c r="BI42" s="961" t="str">
        <f t="shared" si="12"/>
        <v>b</v>
      </c>
      <c r="BJ42" s="959" t="str">
        <f t="shared" si="13"/>
        <v>b</v>
      </c>
      <c r="BK42" s="960" t="str">
        <f t="shared" si="13"/>
        <v>b</v>
      </c>
      <c r="BL42" s="960" t="str">
        <f t="shared" si="13"/>
        <v>b</v>
      </c>
      <c r="BM42" s="960" t="str">
        <f t="shared" si="13"/>
        <v>b</v>
      </c>
      <c r="BN42" s="961" t="str">
        <f t="shared" si="13"/>
        <v>b</v>
      </c>
      <c r="BO42" s="959" t="str">
        <f t="shared" si="14"/>
        <v>b</v>
      </c>
      <c r="BP42" s="960" t="str">
        <f t="shared" si="14"/>
        <v>b</v>
      </c>
      <c r="BQ42" s="960" t="str">
        <f t="shared" si="14"/>
        <v>b</v>
      </c>
      <c r="BR42" s="960" t="str">
        <f t="shared" si="14"/>
        <v>b</v>
      </c>
      <c r="BS42" s="961" t="str">
        <f t="shared" si="14"/>
        <v>b</v>
      </c>
      <c r="BT42" s="959" t="str">
        <f t="shared" si="15"/>
        <v>b</v>
      </c>
      <c r="BU42" s="960" t="str">
        <f t="shared" si="15"/>
        <v>b</v>
      </c>
      <c r="BV42" s="960" t="str">
        <f t="shared" si="15"/>
        <v>b</v>
      </c>
      <c r="BW42" s="960" t="str">
        <f t="shared" si="15"/>
        <v>b</v>
      </c>
      <c r="BX42" s="961" t="str">
        <f t="shared" si="15"/>
        <v>b</v>
      </c>
      <c r="BY42" s="976">
        <f t="shared" si="16"/>
        <v>0</v>
      </c>
      <c r="BZ42" s="976">
        <f t="shared" si="16"/>
        <v>0</v>
      </c>
      <c r="CA42" s="976">
        <f t="shared" si="16"/>
        <v>0</v>
      </c>
      <c r="CB42" s="976">
        <f t="shared" si="16"/>
        <v>0</v>
      </c>
      <c r="CC42" s="976">
        <f t="shared" si="16"/>
        <v>0</v>
      </c>
      <c r="CD42" s="954">
        <f t="shared" si="17"/>
        <v>0</v>
      </c>
      <c r="CF42" s="985">
        <v>27</v>
      </c>
      <c r="CG42" s="986">
        <f>Personnel!D47</f>
        <v>0</v>
      </c>
      <c r="CH42" s="987">
        <f>Personnel!E47</f>
        <v>0</v>
      </c>
      <c r="CI42" s="988">
        <f>Personnel!F47</f>
        <v>0</v>
      </c>
      <c r="CJ42" s="981">
        <f>IF(ISNA(VLOOKUP($CG42,'G1'!$P$75:$CB$94,62,FALSE)),0,(VLOOKUP($CG42,'G1'!$P$75:$CB$94,62,FALSE)))</f>
        <v>0</v>
      </c>
      <c r="CK42" s="979">
        <f>IF(ISNA(VLOOKUP($CG42,'G1'!$P$109:$CB$128,62,FALSE)),0,(VLOOKUP($CG42,'G1'!$P$109:$CB$128,62,FALSE)))</f>
        <v>0</v>
      </c>
      <c r="CL42" s="979">
        <f>IF(ISNA(VLOOKUP($CG42,'G1'!$P$143:$CB$162,62,FALSE)),0,(VLOOKUP($CG42,'G1'!$P$143:$CB$162,62,FALSE)))</f>
        <v>0</v>
      </c>
      <c r="CM42" s="979">
        <f>IF(ISNA(VLOOKUP($CG42,'G1'!$P$177:$CB$196,62,FALSE)),0,(VLOOKUP($CG42,'G1'!$P$177:$CB$196,62,FALSE)))</f>
        <v>0</v>
      </c>
      <c r="CN42" s="982">
        <f>IF(ISNA(VLOOKUP($CG42,'G1'!$P$211:$CB$230,62,FALSE)),0,(VLOOKUP($CG42,'G1'!$P$211:$CB$230,62,FALSE)))</f>
        <v>0</v>
      </c>
      <c r="CO42" s="981">
        <f>IF(ISNA(VLOOKUP($CG42,'G2'!$P$75:$CB$94,62,FALSE)),0,(VLOOKUP($CG42,'G2'!$P$75:$CB$94,62,FALSE)))</f>
        <v>0</v>
      </c>
      <c r="CP42" s="979">
        <f>IF(ISNA(VLOOKUP($CG42,'G2'!$P$109:$CB$128,62,FALSE)),0,(VLOOKUP($CG42,'G2'!$P$109:$CB$128,62,FALSE)))</f>
        <v>0</v>
      </c>
      <c r="CQ42" s="979">
        <f>IF(ISNA(VLOOKUP($CG42,'G2'!$P$143:$CB$162,62,FALSE)),0,(VLOOKUP($CG42,'G2'!$P$143:$CB$162,62,FALSE)))</f>
        <v>0</v>
      </c>
      <c r="CR42" s="979">
        <f>IF(ISNA(VLOOKUP($CG42,'G2'!$P$177:$CB$196,62,FALSE)),0,(VLOOKUP($CG42,'G2'!$P$177:$CB$196,62,FALSE)))</f>
        <v>0</v>
      </c>
      <c r="CS42" s="982">
        <f>IF(ISNA(VLOOKUP($CG42,'G2'!$P$211:$CB$230,62,FALSE)),0,(VLOOKUP($CG42,'G2'!$P$211:$CB$230,62,FALSE)))</f>
        <v>0</v>
      </c>
      <c r="CT42" s="981">
        <f>IF(ISNA(VLOOKUP($CG42,'G3'!$P$75:$CB$94,62,FALSE)),0,(VLOOKUP($CG42,'G3'!$P$75:$CB$94,62,FALSE)))</f>
        <v>0</v>
      </c>
      <c r="CU42" s="979">
        <f>IF(ISNA(VLOOKUP($CG42,'G3'!$P$109:$CB$128,62,FALSE)),0,(VLOOKUP($CG42,'G3'!$P$109:$CB$128,62,FALSE)))</f>
        <v>0</v>
      </c>
      <c r="CV42" s="979">
        <f>IF(ISNA(VLOOKUP($CG42,'G3'!$P$143:$CB$162,62,FALSE)),0,(VLOOKUP($CG42,'G3'!$P$143:$CB$162,62,FALSE)))</f>
        <v>0</v>
      </c>
      <c r="CW42" s="979">
        <f>IF(ISNA(VLOOKUP($CG42,'G3'!$P$177:$CB$196,62,FALSE)),0,(VLOOKUP($CG42,'G3'!$P$177:$CB$196,62,FALSE)))</f>
        <v>0</v>
      </c>
      <c r="CX42" s="982">
        <f>IF(ISNA(VLOOKUP($CG42,'G3'!$P$211:$CB$230,62,FALSE)),0,(VLOOKUP($CG42,'G3'!$P$211:$CB$230,62,FALSE)))</f>
        <v>0</v>
      </c>
      <c r="CY42" s="981">
        <f>IF(ISNA(VLOOKUP($CG42,'G4'!$P$75:$CB$94,62,FALSE)),0,(VLOOKUP($CG42,'G4'!$P$75:$CB$94,62,FALSE)))</f>
        <v>0</v>
      </c>
      <c r="CZ42" s="979">
        <f>IF(ISNA(VLOOKUP($CG42,'G4'!$P$109:$CB$128,62,FALSE)),0,(VLOOKUP($CG42,'G4'!$P$109:$CB$128,62,FALSE)))</f>
        <v>0</v>
      </c>
      <c r="DA42" s="979">
        <f>IF(ISNA(VLOOKUP($CG42,'G4'!$P$143:$CB$162,62,FALSE)),0,(VLOOKUP($CG42,'G4'!$P$143:$CB$162,62,FALSE)))</f>
        <v>0</v>
      </c>
      <c r="DB42" s="979">
        <f>IF(ISNA(VLOOKUP($CG42,'G4'!$P$177:$CB$196,62,FALSE)),0,(VLOOKUP($CG42,'G4'!$P$177:$CB$196,62,FALSE)))</f>
        <v>0</v>
      </c>
      <c r="DC42" s="982">
        <f>IF(ISNA(VLOOKUP($CG42,'G4'!$P$211:$CB$230,62,FALSE)),0,(VLOOKUP($CG42,'G4'!$P$211:$CB$230,62,FALSE)))</f>
        <v>0</v>
      </c>
      <c r="DD42" s="981">
        <f>IF(ISNA(VLOOKUP($CG42,'G5'!$P$75:$CB$94,62,FALSE)),0,(VLOOKUP($CG42,'G5'!$P$75:$CB$94,62,FALSE)))</f>
        <v>0</v>
      </c>
      <c r="DE42" s="979">
        <f>IF(ISNA(VLOOKUP($CG42,'G5'!$P$109:$CB$128,62,FALSE)),0,(VLOOKUP($CG42,'G5'!$P$109:$CB$128,62,FALSE)))</f>
        <v>0</v>
      </c>
      <c r="DF42" s="979">
        <f>IF(ISNA(VLOOKUP($CG42,'G5'!$P$143:$CB$162,62,FALSE)),0,(VLOOKUP($CG42,'G5'!$P$143:$CB$162,62,FALSE)))</f>
        <v>0</v>
      </c>
      <c r="DG42" s="979">
        <f>IF(ISNA(VLOOKUP($CG42,'G5'!$P$177:$CB$196,62,FALSE)),0,(VLOOKUP($CG42,'G5'!$P$177:$CB$196,62,FALSE)))</f>
        <v>0</v>
      </c>
      <c r="DH42" s="982">
        <f>IF(ISNA(VLOOKUP($CG42,'G5'!$P$211:$CB$230,62,FALSE)),0,(VLOOKUP($CG42,'G5'!$P$211:$CB$230,62,FALSE)))</f>
        <v>0</v>
      </c>
      <c r="DI42" s="981">
        <f>IF(ISNA(VLOOKUP($CG42,'G6'!$P$75:$CB$94,62,FALSE)),0,(VLOOKUP($CG42,'G6'!$P$75:$CB$94,62,FALSE)))</f>
        <v>0</v>
      </c>
      <c r="DJ42" s="979">
        <f>IF(ISNA(VLOOKUP($CG42,'G6'!$P$109:$CB$128,62,FALSE)),0,(VLOOKUP($CG42,'G6'!$P$109:$CB$128,62,FALSE)))</f>
        <v>0</v>
      </c>
      <c r="DK42" s="979">
        <f>IF(ISNA(VLOOKUP($CG42,'G6'!$P$143:$CB$162,62,FALSE)),0,(VLOOKUP($CG42,'G6'!$P$143:$CB$162,62,FALSE)))</f>
        <v>0</v>
      </c>
      <c r="DL42" s="979">
        <f>IF(ISNA(VLOOKUP($CG42,'G6'!$P$177:$CB$196,62,FALSE)),0,(VLOOKUP($CG42,'G6'!$P$177:$CB$196,62,FALSE)))</f>
        <v>0</v>
      </c>
      <c r="DM42" s="982">
        <f>IF(ISNA(VLOOKUP($CG42,'G6'!$P$211:$CB$230,62,FALSE)),0,(VLOOKUP($CG42,'G6'!$P$211:$CB$230,62,FALSE)))</f>
        <v>0</v>
      </c>
      <c r="DN42" s="981">
        <f>IF(ISNA(VLOOKUP($CG42,'G7'!$P$75:$CB$94,62,FALSE)),0,(VLOOKUP($CG42,'G7'!$P$75:$CB$94,62,FALSE)))</f>
        <v>0</v>
      </c>
      <c r="DO42" s="979">
        <f>IF(ISNA(VLOOKUP($CG42,'G7'!$P$109:$CB$128,62,FALSE)),0,(VLOOKUP($CG42,'G7'!$P$109:$CB$128,62,FALSE)))</f>
        <v>0</v>
      </c>
      <c r="DP42" s="979">
        <f>IF(ISNA(VLOOKUP($CG42,'G7'!$P$143:$CB$162,62,FALSE)),0,(VLOOKUP($CG42,'G7'!$P$143:$CB$162,62,FALSE)))</f>
        <v>0</v>
      </c>
      <c r="DQ42" s="979">
        <f>IF(ISNA(VLOOKUP($CG42,'G7'!$P$177:$CB$196,62,FALSE)),0,(VLOOKUP($CG42,'G7'!$P$177:$CB$196,62,FALSE)))</f>
        <v>0</v>
      </c>
      <c r="DR42" s="982">
        <f>IF(ISNA(VLOOKUP($CG42,'G7'!$P$211:$CB$230,62,FALSE)),0,(VLOOKUP($CG42,'G7'!$P$211:$CB$230,62,FALSE)))</f>
        <v>0</v>
      </c>
      <c r="DS42" s="981">
        <f>IF(ISNA(VLOOKUP($CG42,'G8'!$P$75:$CB$94,62,FALSE)),0,(VLOOKUP($CG42,'G8'!$P$75:$CB$94,62,FALSE)))</f>
        <v>0</v>
      </c>
      <c r="DT42" s="979">
        <f>IF(ISNA(VLOOKUP($CG42,'G8'!$P$109:$CB$128,62,FALSE)),0,(VLOOKUP($CG42,'G8'!$P$109:$CB$128,62,FALSE)))</f>
        <v>0</v>
      </c>
      <c r="DU42" s="979">
        <f>IF(ISNA(VLOOKUP($CG42,'G8'!$P$143:$CB$162,62,FALSE)),0,(VLOOKUP($CG42,'G8'!$P$143:$CB$162,62,FALSE)))</f>
        <v>0</v>
      </c>
      <c r="DV42" s="979">
        <f>IF(ISNA(VLOOKUP($CG42,'G8'!$P$177:$CB$196,62,FALSE)),0,(VLOOKUP($CG42,'G8'!$P$177:$CB$196,62,FALSE)))</f>
        <v>0</v>
      </c>
      <c r="DW42" s="982">
        <f>IF(ISNA(VLOOKUP($CG42,'G8'!$P$211:$CB$230,62,FALSE)),0,(VLOOKUP($CG42,'G8'!$P$211:$CB$230,62,FALSE)))</f>
        <v>0</v>
      </c>
      <c r="DX42" s="981">
        <f>IF(ISNA(VLOOKUP($CG42,'G9'!$P$75:$CB$94,62,FALSE)),0,(VLOOKUP($CG42,'G9'!$P$75:$CB$94,62,FALSE)))</f>
        <v>0</v>
      </c>
      <c r="DY42" s="979">
        <f>IF(ISNA(VLOOKUP($CG42,'G9'!$P$109:$CB$128,62,FALSE)),0,(VLOOKUP($CG42,'G9'!$P$109:$CB$128,62,FALSE)))</f>
        <v>0</v>
      </c>
      <c r="DZ42" s="979">
        <f>IF(ISNA(VLOOKUP($CG42,'G9'!$P$143:$CB$162,62,FALSE)),0,(VLOOKUP($CG42,'G9'!$P$143:$CB$162,62,FALSE)))</f>
        <v>0</v>
      </c>
      <c r="EA42" s="979">
        <f>IF(ISNA(VLOOKUP($CG42,'G9'!$P$177:$CB$196,62,FALSE)),0,(VLOOKUP($CG42,'G9'!$P$177:$CB$196,62,FALSE)))</f>
        <v>0</v>
      </c>
      <c r="EB42" s="982">
        <f>IF(ISNA(VLOOKUP($CG42,'G9'!$P$211:$CB$230,62,FALSE)),0,(VLOOKUP($CG42,'G9'!$P$211:$CB$230,62,FALSE)))</f>
        <v>0</v>
      </c>
      <c r="EC42" s="981">
        <f>IF(ISNA(VLOOKUP($CG42,'G10'!$P$75:$CB$94,62,FALSE)),0,(VLOOKUP($CG42,'G10'!$P$75:$CB$94,62,FALSE)))</f>
        <v>0</v>
      </c>
      <c r="ED42" s="979">
        <f>IF(ISNA(VLOOKUP($CG42,'G10'!$P$109:$CB$128,62,FALSE)),0,(VLOOKUP($CG42,'G10'!$P$109:$CB$128,62,FALSE)))</f>
        <v>0</v>
      </c>
      <c r="EE42" s="979">
        <f>IF(ISNA(VLOOKUP($CG42,'G10'!$P$143:$CB$162,62,FALSE)),0,(VLOOKUP($CG42,'G10'!$P$143:$CB$162,62,FALSE)))</f>
        <v>0</v>
      </c>
      <c r="EF42" s="979">
        <f>IF(ISNA(VLOOKUP($CG42,'G10'!$P$177:$CB$196,62,FALSE)),0,(VLOOKUP($CG42,'G10'!$P$177:$CB$196,62,FALSE)))</f>
        <v>0</v>
      </c>
      <c r="EG42" s="982">
        <f>IF(ISNA(VLOOKUP($CG42,'G10'!$P$211:$CB$230,62,FALSE)),0,(VLOOKUP($CG42,'G10'!$P$211:$CB$230,62,FALSE)))</f>
        <v>0</v>
      </c>
      <c r="EH42" s="981">
        <f>IF(ISNA(VLOOKUP($CG42,'G11'!$P$75:$CB$94,62,FALSE)),0,(VLOOKUP($CG42,'G11'!$P$75:$CB$94,62,FALSE)))</f>
        <v>0</v>
      </c>
      <c r="EI42" s="979">
        <f>IF(ISNA(VLOOKUP($CG42,'G11'!$P$109:$CB$128,62,FALSE)),0,(VLOOKUP($CG42,'G11'!$P$109:$CB$128,62,FALSE)))</f>
        <v>0</v>
      </c>
      <c r="EJ42" s="979">
        <f>IF(ISNA(VLOOKUP($CG42,'G11'!$P$143:$CB$162,62,FALSE)),0,(VLOOKUP($CG42,'G11'!$P$143:$CB$162,62,FALSE)))</f>
        <v>0</v>
      </c>
      <c r="EK42" s="979">
        <f>IF(ISNA(VLOOKUP($CG42,'G11'!$P$177:$CB$196,62,FALSE)),0,(VLOOKUP($CG42,'G11'!$P$177:$CB$196,62,FALSE)))</f>
        <v>0</v>
      </c>
      <c r="EL42" s="982">
        <f>IF(ISNA(VLOOKUP($CG42,'G11'!$P$211:$CB$230,62,FALSE)),0,(VLOOKUP($CG42,'G11'!$P$211:$CB$230,62,FALSE)))</f>
        <v>0</v>
      </c>
      <c r="EM42" s="981">
        <f>IF(ISNA(VLOOKUP($CG42,'G12'!$P$75:$CB$94,62,FALSE)),0,(VLOOKUP($CG42,'G12'!$P$75:$CB$94,62,FALSE)))</f>
        <v>0</v>
      </c>
      <c r="EN42" s="979">
        <f>IF(ISNA(VLOOKUP($CG42,'G12'!$P$109:$CB$128,62,FALSE)),0,(VLOOKUP($CG42,'G12'!$P$109:$CB$128,62,FALSE)))</f>
        <v>0</v>
      </c>
      <c r="EO42" s="979">
        <f>IF(ISNA(VLOOKUP($CG42,'G12'!$P$143:$CB$162,62,FALSE)),0,(VLOOKUP($CG42,'G12'!$P$143:$CB$162,62,FALSE)))</f>
        <v>0</v>
      </c>
      <c r="EP42" s="979">
        <f>IF(ISNA(VLOOKUP($CG42,'G12'!$P$177:$CB$196,62,FALSE)),0,(VLOOKUP($CG42,'G12'!$P$177:$CB$196,62,FALSE)))</f>
        <v>0</v>
      </c>
      <c r="EQ42" s="982">
        <f>IF(ISNA(VLOOKUP($CG42,'G12'!$P$211:$CB$230,62,FALSE)),0,(VLOOKUP($CG42,'G12'!$P$211:$CB$230,62,FALSE)))</f>
        <v>0</v>
      </c>
      <c r="ER42" s="981">
        <f>IF(ISNA(VLOOKUP($CG42,'G13'!$P$75:$CB$94,62,FALSE)),0,(VLOOKUP($CG42,'G13'!$P$75:$CB$94,62,FALSE)))</f>
        <v>0</v>
      </c>
      <c r="ES42" s="979">
        <f>IF(ISNA(VLOOKUP($CG42,'G13'!$P$109:$CB$128,62,FALSE)),0,(VLOOKUP($CG42,'G13'!$P$109:$CB$128,62,FALSE)))</f>
        <v>0</v>
      </c>
      <c r="ET42" s="979">
        <f>IF(ISNA(VLOOKUP($CG42,'G13'!$P$143:$CB$162,62,FALSE)),0,(VLOOKUP($CG42,'G13'!$P$143:$CB$162,62,FALSE)))</f>
        <v>0</v>
      </c>
      <c r="EU42" s="979">
        <f>IF(ISNA(VLOOKUP($CG42,'G13'!$P$177:$CB$196,62,FALSE)),0,(VLOOKUP($CG42,'G13'!$P$177:$CB$196,62,FALSE)))</f>
        <v>0</v>
      </c>
      <c r="EV42" s="982">
        <f>IF(ISNA(VLOOKUP($CG42,'G13'!$P$211:$CB$230,62,FALSE)),0,(VLOOKUP($CG42,'G13'!$P$211:$CB$230,62,FALSE)))</f>
        <v>0</v>
      </c>
      <c r="EW42" s="981">
        <f>IF(ISNA(VLOOKUP($CG42,'G14'!$P$75:$CB$94,62,FALSE)),0,(VLOOKUP($CG42,'G14'!$P$75:$CB$94,62,FALSE)))</f>
        <v>0</v>
      </c>
      <c r="EX42" s="979">
        <f>IF(ISNA(VLOOKUP($CG42,'G14'!$P$109:$CB$128,62,FALSE)),0,(VLOOKUP($CG42,'G14'!$P$109:$CB$128,62,FALSE)))</f>
        <v>0</v>
      </c>
      <c r="EY42" s="979">
        <f>IF(ISNA(VLOOKUP($CG42,'G14'!$P$143:$CB$162,62,FALSE)),0,(VLOOKUP($CG42,'G14'!$P$143:$CB$162,62,FALSE)))</f>
        <v>0</v>
      </c>
      <c r="EZ42" s="979">
        <f>IF(ISNA(VLOOKUP($CG42,'G14'!$P$177:$CB$196,62,FALSE)),0,(VLOOKUP($CG42,'G14'!$P$177:$CB$196,62,FALSE)))</f>
        <v>0</v>
      </c>
      <c r="FA42" s="982">
        <f>IF(ISNA(VLOOKUP($CG42,'G14'!$P$211:$CB$230,62,FALSE)),0,(VLOOKUP($CG42,'G14'!$P$211:$CB$230,62,FALSE)))</f>
        <v>0</v>
      </c>
      <c r="FB42" s="981">
        <f>IF(ISNA(VLOOKUP($CG42,'G15'!$P$75:$CB$94,62,FALSE)),0,(VLOOKUP($CG42,'G15'!$P$75:$CB$94,62,FALSE)))</f>
        <v>0</v>
      </c>
      <c r="FC42" s="979">
        <f>IF(ISNA(VLOOKUP($CG42,'G15'!$P$109:$CB$128,62,FALSE)),0,(VLOOKUP($CG42,'G15'!$P$109:$CB$128,62,FALSE)))</f>
        <v>0</v>
      </c>
      <c r="FD42" s="979">
        <f>IF(ISNA(VLOOKUP($CG42,'G15'!$P$143:$CB$162,62,FALSE)),0,(VLOOKUP($CG42,'G15'!$P$143:$CB$162,62,FALSE)))</f>
        <v>0</v>
      </c>
      <c r="FE42" s="979">
        <f>IF(ISNA(VLOOKUP($CG42,'G15'!$P$177:$CB$196,62,FALSE)),0,(VLOOKUP($CG42,'G15'!$P$177:$CB$196,62,FALSE)))</f>
        <v>0</v>
      </c>
      <c r="FF42" s="982">
        <f>IF(ISNA(VLOOKUP($CG42,'G15'!$P$211:$CB$230,62,FALSE)),0,(VLOOKUP($CG42,'G15'!$P$211:$CB$230,62,FALSE)))</f>
        <v>0</v>
      </c>
      <c r="FG42" s="989">
        <f t="shared" si="18"/>
        <v>0</v>
      </c>
      <c r="FH42" s="987">
        <f t="shared" si="18"/>
        <v>0</v>
      </c>
      <c r="FI42" s="987">
        <f t="shared" si="18"/>
        <v>0</v>
      </c>
      <c r="FJ42" s="987">
        <f t="shared" si="18"/>
        <v>0</v>
      </c>
      <c r="FK42" s="990">
        <f t="shared" si="18"/>
        <v>0</v>
      </c>
    </row>
    <row r="43" spans="1:167" ht="18.75" customHeight="1" thickBot="1" x14ac:dyDescent="0.25">
      <c r="A43" s="975">
        <f t="shared" si="0"/>
        <v>0</v>
      </c>
      <c r="B43" s="959" t="str">
        <f t="shared" si="1"/>
        <v>b</v>
      </c>
      <c r="C43" s="960" t="str">
        <f t="shared" si="1"/>
        <v>b</v>
      </c>
      <c r="D43" s="960" t="str">
        <f t="shared" si="1"/>
        <v>b</v>
      </c>
      <c r="E43" s="960" t="str">
        <f t="shared" si="1"/>
        <v>b</v>
      </c>
      <c r="F43" s="961" t="str">
        <f t="shared" si="1"/>
        <v>b</v>
      </c>
      <c r="G43" s="959" t="str">
        <f t="shared" si="2"/>
        <v>b</v>
      </c>
      <c r="H43" s="960" t="str">
        <f t="shared" si="2"/>
        <v>b</v>
      </c>
      <c r="I43" s="960" t="str">
        <f t="shared" si="2"/>
        <v>b</v>
      </c>
      <c r="J43" s="960" t="str">
        <f t="shared" si="2"/>
        <v>b</v>
      </c>
      <c r="K43" s="961" t="str">
        <f t="shared" si="2"/>
        <v>b</v>
      </c>
      <c r="L43" s="959" t="str">
        <f t="shared" si="3"/>
        <v>b</v>
      </c>
      <c r="M43" s="960" t="str">
        <f t="shared" si="3"/>
        <v>b</v>
      </c>
      <c r="N43" s="960" t="str">
        <f t="shared" si="3"/>
        <v>b</v>
      </c>
      <c r="O43" s="960" t="str">
        <f t="shared" si="3"/>
        <v>b</v>
      </c>
      <c r="P43" s="961" t="str">
        <f t="shared" si="3"/>
        <v>b</v>
      </c>
      <c r="Q43" s="959" t="str">
        <f t="shared" si="4"/>
        <v>b</v>
      </c>
      <c r="R43" s="960" t="str">
        <f t="shared" si="4"/>
        <v>b</v>
      </c>
      <c r="S43" s="960" t="str">
        <f t="shared" si="4"/>
        <v>b</v>
      </c>
      <c r="T43" s="960" t="str">
        <f t="shared" si="4"/>
        <v>b</v>
      </c>
      <c r="U43" s="961" t="str">
        <f t="shared" si="4"/>
        <v>b</v>
      </c>
      <c r="V43" s="959" t="str">
        <f t="shared" si="5"/>
        <v>b</v>
      </c>
      <c r="W43" s="960" t="str">
        <f t="shared" si="5"/>
        <v>b</v>
      </c>
      <c r="X43" s="960" t="str">
        <f t="shared" si="5"/>
        <v>b</v>
      </c>
      <c r="Y43" s="960" t="str">
        <f t="shared" si="5"/>
        <v>b</v>
      </c>
      <c r="Z43" s="961" t="str">
        <f t="shared" si="5"/>
        <v>b</v>
      </c>
      <c r="AA43" s="959" t="str">
        <f t="shared" si="6"/>
        <v>b</v>
      </c>
      <c r="AB43" s="960" t="str">
        <f t="shared" si="6"/>
        <v>b</v>
      </c>
      <c r="AC43" s="960" t="str">
        <f t="shared" si="6"/>
        <v>b</v>
      </c>
      <c r="AD43" s="960" t="str">
        <f t="shared" si="6"/>
        <v>b</v>
      </c>
      <c r="AE43" s="961" t="str">
        <f t="shared" si="6"/>
        <v>b</v>
      </c>
      <c r="AF43" s="959" t="str">
        <f t="shared" si="7"/>
        <v>b</v>
      </c>
      <c r="AG43" s="960" t="str">
        <f t="shared" si="7"/>
        <v>b</v>
      </c>
      <c r="AH43" s="960" t="str">
        <f t="shared" si="7"/>
        <v>b</v>
      </c>
      <c r="AI43" s="960" t="str">
        <f t="shared" si="7"/>
        <v>b</v>
      </c>
      <c r="AJ43" s="961" t="str">
        <f t="shared" si="7"/>
        <v>b</v>
      </c>
      <c r="AK43" s="959" t="str">
        <f t="shared" si="8"/>
        <v>b</v>
      </c>
      <c r="AL43" s="960" t="str">
        <f t="shared" si="8"/>
        <v>b</v>
      </c>
      <c r="AM43" s="960" t="str">
        <f t="shared" si="8"/>
        <v>b</v>
      </c>
      <c r="AN43" s="960" t="str">
        <f t="shared" si="8"/>
        <v>b</v>
      </c>
      <c r="AO43" s="961" t="str">
        <f t="shared" si="8"/>
        <v>b</v>
      </c>
      <c r="AP43" s="959" t="str">
        <f t="shared" si="9"/>
        <v>b</v>
      </c>
      <c r="AQ43" s="960" t="str">
        <f t="shared" si="9"/>
        <v>b</v>
      </c>
      <c r="AR43" s="960" t="str">
        <f t="shared" si="9"/>
        <v>b</v>
      </c>
      <c r="AS43" s="960" t="str">
        <f t="shared" si="9"/>
        <v>b</v>
      </c>
      <c r="AT43" s="961" t="str">
        <f t="shared" si="9"/>
        <v>b</v>
      </c>
      <c r="AU43" s="959" t="str">
        <f t="shared" si="10"/>
        <v>b</v>
      </c>
      <c r="AV43" s="960" t="str">
        <f t="shared" si="10"/>
        <v>b</v>
      </c>
      <c r="AW43" s="960" t="str">
        <f t="shared" si="10"/>
        <v>b</v>
      </c>
      <c r="AX43" s="960" t="str">
        <f t="shared" si="10"/>
        <v>b</v>
      </c>
      <c r="AY43" s="961" t="str">
        <f t="shared" si="10"/>
        <v>b</v>
      </c>
      <c r="AZ43" s="959" t="str">
        <f t="shared" si="11"/>
        <v>b</v>
      </c>
      <c r="BA43" s="960" t="str">
        <f t="shared" si="11"/>
        <v>b</v>
      </c>
      <c r="BB43" s="960" t="str">
        <f t="shared" si="11"/>
        <v>b</v>
      </c>
      <c r="BC43" s="960" t="str">
        <f t="shared" si="11"/>
        <v>b</v>
      </c>
      <c r="BD43" s="961" t="str">
        <f t="shared" si="11"/>
        <v>b</v>
      </c>
      <c r="BE43" s="959" t="str">
        <f t="shared" si="12"/>
        <v>b</v>
      </c>
      <c r="BF43" s="960" t="str">
        <f t="shared" si="12"/>
        <v>b</v>
      </c>
      <c r="BG43" s="960" t="str">
        <f t="shared" si="12"/>
        <v>b</v>
      </c>
      <c r="BH43" s="960" t="str">
        <f t="shared" si="12"/>
        <v>b</v>
      </c>
      <c r="BI43" s="961" t="str">
        <f t="shared" si="12"/>
        <v>b</v>
      </c>
      <c r="BJ43" s="959" t="str">
        <f t="shared" si="13"/>
        <v>b</v>
      </c>
      <c r="BK43" s="960" t="str">
        <f t="shared" si="13"/>
        <v>b</v>
      </c>
      <c r="BL43" s="960" t="str">
        <f t="shared" si="13"/>
        <v>b</v>
      </c>
      <c r="BM43" s="960" t="str">
        <f t="shared" si="13"/>
        <v>b</v>
      </c>
      <c r="BN43" s="961" t="str">
        <f t="shared" si="13"/>
        <v>b</v>
      </c>
      <c r="BO43" s="959" t="str">
        <f t="shared" si="14"/>
        <v>b</v>
      </c>
      <c r="BP43" s="960" t="str">
        <f t="shared" si="14"/>
        <v>b</v>
      </c>
      <c r="BQ43" s="960" t="str">
        <f t="shared" si="14"/>
        <v>b</v>
      </c>
      <c r="BR43" s="960" t="str">
        <f t="shared" si="14"/>
        <v>b</v>
      </c>
      <c r="BS43" s="961" t="str">
        <f t="shared" si="14"/>
        <v>b</v>
      </c>
      <c r="BT43" s="959" t="str">
        <f t="shared" si="15"/>
        <v>b</v>
      </c>
      <c r="BU43" s="960" t="str">
        <f t="shared" si="15"/>
        <v>b</v>
      </c>
      <c r="BV43" s="960" t="str">
        <f t="shared" si="15"/>
        <v>b</v>
      </c>
      <c r="BW43" s="960" t="str">
        <f t="shared" si="15"/>
        <v>b</v>
      </c>
      <c r="BX43" s="961" t="str">
        <f t="shared" si="15"/>
        <v>b</v>
      </c>
      <c r="BY43" s="976">
        <f t="shared" si="16"/>
        <v>0</v>
      </c>
      <c r="BZ43" s="976">
        <f t="shared" si="16"/>
        <v>0</v>
      </c>
      <c r="CA43" s="976">
        <f t="shared" si="16"/>
        <v>0</v>
      </c>
      <c r="CB43" s="976">
        <f t="shared" si="16"/>
        <v>0</v>
      </c>
      <c r="CC43" s="976">
        <f t="shared" si="16"/>
        <v>0</v>
      </c>
      <c r="CD43" s="954">
        <f t="shared" si="17"/>
        <v>0</v>
      </c>
      <c r="CF43" s="985">
        <v>28</v>
      </c>
      <c r="CG43" s="986">
        <f>Personnel!D48</f>
        <v>0</v>
      </c>
      <c r="CH43" s="987">
        <f>Personnel!E48</f>
        <v>0</v>
      </c>
      <c r="CI43" s="988">
        <f>Personnel!F48</f>
        <v>0</v>
      </c>
      <c r="CJ43" s="981">
        <f>IF(ISNA(VLOOKUP($CG43,'G1'!$P$75:$CB$94,62,FALSE)),0,(VLOOKUP($CG43,'G1'!$P$75:$CB$94,62,FALSE)))</f>
        <v>0</v>
      </c>
      <c r="CK43" s="979">
        <f>IF(ISNA(VLOOKUP($CG43,'G1'!$P$109:$CB$128,62,FALSE)),0,(VLOOKUP($CG43,'G1'!$P$109:$CB$128,62,FALSE)))</f>
        <v>0</v>
      </c>
      <c r="CL43" s="979">
        <f>IF(ISNA(VLOOKUP($CG43,'G1'!$P$143:$CB$162,62,FALSE)),0,(VLOOKUP($CG43,'G1'!$P$143:$CB$162,62,FALSE)))</f>
        <v>0</v>
      </c>
      <c r="CM43" s="979">
        <f>IF(ISNA(VLOOKUP($CG43,'G1'!$P$177:$CB$196,62,FALSE)),0,(VLOOKUP($CG43,'G1'!$P$177:$CB$196,62,FALSE)))</f>
        <v>0</v>
      </c>
      <c r="CN43" s="982">
        <f>IF(ISNA(VLOOKUP($CG43,'G1'!$P$211:$CB$230,62,FALSE)),0,(VLOOKUP($CG43,'G1'!$P$211:$CB$230,62,FALSE)))</f>
        <v>0</v>
      </c>
      <c r="CO43" s="981">
        <f>IF(ISNA(VLOOKUP($CG43,'G2'!$P$75:$CB$94,62,FALSE)),0,(VLOOKUP($CG43,'G2'!$P$75:$CB$94,62,FALSE)))</f>
        <v>0</v>
      </c>
      <c r="CP43" s="979">
        <f>IF(ISNA(VLOOKUP($CG43,'G2'!$P$109:$CB$128,62,FALSE)),0,(VLOOKUP($CG43,'G2'!$P$109:$CB$128,62,FALSE)))</f>
        <v>0</v>
      </c>
      <c r="CQ43" s="979">
        <f>IF(ISNA(VLOOKUP($CG43,'G2'!$P$143:$CB$162,62,FALSE)),0,(VLOOKUP($CG43,'G2'!$P$143:$CB$162,62,FALSE)))</f>
        <v>0</v>
      </c>
      <c r="CR43" s="979">
        <f>IF(ISNA(VLOOKUP($CG43,'G2'!$P$177:$CB$196,62,FALSE)),0,(VLOOKUP($CG43,'G2'!$P$177:$CB$196,62,FALSE)))</f>
        <v>0</v>
      </c>
      <c r="CS43" s="982">
        <f>IF(ISNA(VLOOKUP($CG43,'G2'!$P$211:$CB$230,62,FALSE)),0,(VLOOKUP($CG43,'G2'!$P$211:$CB$230,62,FALSE)))</f>
        <v>0</v>
      </c>
      <c r="CT43" s="981">
        <f>IF(ISNA(VLOOKUP($CG43,'G3'!$P$75:$CB$94,62,FALSE)),0,(VLOOKUP($CG43,'G3'!$P$75:$CB$94,62,FALSE)))</f>
        <v>0</v>
      </c>
      <c r="CU43" s="979">
        <f>IF(ISNA(VLOOKUP($CG43,'G3'!$P$109:$CB$128,62,FALSE)),0,(VLOOKUP($CG43,'G3'!$P$109:$CB$128,62,FALSE)))</f>
        <v>0</v>
      </c>
      <c r="CV43" s="979">
        <f>IF(ISNA(VLOOKUP($CG43,'G3'!$P$143:$CB$162,62,FALSE)),0,(VLOOKUP($CG43,'G3'!$P$143:$CB$162,62,FALSE)))</f>
        <v>0</v>
      </c>
      <c r="CW43" s="979">
        <f>IF(ISNA(VLOOKUP($CG43,'G3'!$P$177:$CB$196,62,FALSE)),0,(VLOOKUP($CG43,'G3'!$P$177:$CB$196,62,FALSE)))</f>
        <v>0</v>
      </c>
      <c r="CX43" s="982">
        <f>IF(ISNA(VLOOKUP($CG43,'G3'!$P$211:$CB$230,62,FALSE)),0,(VLOOKUP($CG43,'G3'!$P$211:$CB$230,62,FALSE)))</f>
        <v>0</v>
      </c>
      <c r="CY43" s="981">
        <f>IF(ISNA(VLOOKUP($CG43,'G4'!$P$75:$CB$94,62,FALSE)),0,(VLOOKUP($CG43,'G4'!$P$75:$CB$94,62,FALSE)))</f>
        <v>0</v>
      </c>
      <c r="CZ43" s="979">
        <f>IF(ISNA(VLOOKUP($CG43,'G4'!$P$109:$CB$128,62,FALSE)),0,(VLOOKUP($CG43,'G4'!$P$109:$CB$128,62,FALSE)))</f>
        <v>0</v>
      </c>
      <c r="DA43" s="979">
        <f>IF(ISNA(VLOOKUP($CG43,'G4'!$P$143:$CB$162,62,FALSE)),0,(VLOOKUP($CG43,'G4'!$P$143:$CB$162,62,FALSE)))</f>
        <v>0</v>
      </c>
      <c r="DB43" s="979">
        <f>IF(ISNA(VLOOKUP($CG43,'G4'!$P$177:$CB$196,62,FALSE)),0,(VLOOKUP($CG43,'G4'!$P$177:$CB$196,62,FALSE)))</f>
        <v>0</v>
      </c>
      <c r="DC43" s="982">
        <f>IF(ISNA(VLOOKUP($CG43,'G4'!$P$211:$CB$230,62,FALSE)),0,(VLOOKUP($CG43,'G4'!$P$211:$CB$230,62,FALSE)))</f>
        <v>0</v>
      </c>
      <c r="DD43" s="981">
        <f>IF(ISNA(VLOOKUP($CG43,'G5'!$P$75:$CB$94,62,FALSE)),0,(VLOOKUP($CG43,'G5'!$P$75:$CB$94,62,FALSE)))</f>
        <v>0</v>
      </c>
      <c r="DE43" s="979">
        <f>IF(ISNA(VLOOKUP($CG43,'G5'!$P$109:$CB$128,62,FALSE)),0,(VLOOKUP($CG43,'G5'!$P$109:$CB$128,62,FALSE)))</f>
        <v>0</v>
      </c>
      <c r="DF43" s="979">
        <f>IF(ISNA(VLOOKUP($CG43,'G5'!$P$143:$CB$162,62,FALSE)),0,(VLOOKUP($CG43,'G5'!$P$143:$CB$162,62,FALSE)))</f>
        <v>0</v>
      </c>
      <c r="DG43" s="979">
        <f>IF(ISNA(VLOOKUP($CG43,'G5'!$P$177:$CB$196,62,FALSE)),0,(VLOOKUP($CG43,'G5'!$P$177:$CB$196,62,FALSE)))</f>
        <v>0</v>
      </c>
      <c r="DH43" s="982">
        <f>IF(ISNA(VLOOKUP($CG43,'G5'!$P$211:$CB$230,62,FALSE)),0,(VLOOKUP($CG43,'G5'!$P$211:$CB$230,62,FALSE)))</f>
        <v>0</v>
      </c>
      <c r="DI43" s="981">
        <f>IF(ISNA(VLOOKUP($CG43,'G6'!$P$75:$CB$94,62,FALSE)),0,(VLOOKUP($CG43,'G6'!$P$75:$CB$94,62,FALSE)))</f>
        <v>0</v>
      </c>
      <c r="DJ43" s="979">
        <f>IF(ISNA(VLOOKUP($CG43,'G6'!$P$109:$CB$128,62,FALSE)),0,(VLOOKUP($CG43,'G6'!$P$109:$CB$128,62,FALSE)))</f>
        <v>0</v>
      </c>
      <c r="DK43" s="979">
        <f>IF(ISNA(VLOOKUP($CG43,'G6'!$P$143:$CB$162,62,FALSE)),0,(VLOOKUP($CG43,'G6'!$P$143:$CB$162,62,FALSE)))</f>
        <v>0</v>
      </c>
      <c r="DL43" s="979">
        <f>IF(ISNA(VLOOKUP($CG43,'G6'!$P$177:$CB$196,62,FALSE)),0,(VLOOKUP($CG43,'G6'!$P$177:$CB$196,62,FALSE)))</f>
        <v>0</v>
      </c>
      <c r="DM43" s="982">
        <f>IF(ISNA(VLOOKUP($CG43,'G6'!$P$211:$CB$230,62,FALSE)),0,(VLOOKUP($CG43,'G6'!$P$211:$CB$230,62,FALSE)))</f>
        <v>0</v>
      </c>
      <c r="DN43" s="981">
        <f>IF(ISNA(VLOOKUP($CG43,'G7'!$P$75:$CB$94,62,FALSE)),0,(VLOOKUP($CG43,'G7'!$P$75:$CB$94,62,FALSE)))</f>
        <v>0</v>
      </c>
      <c r="DO43" s="979">
        <f>IF(ISNA(VLOOKUP($CG43,'G7'!$P$109:$CB$128,62,FALSE)),0,(VLOOKUP($CG43,'G7'!$P$109:$CB$128,62,FALSE)))</f>
        <v>0</v>
      </c>
      <c r="DP43" s="979">
        <f>IF(ISNA(VLOOKUP($CG43,'G7'!$P$143:$CB$162,62,FALSE)),0,(VLOOKUP($CG43,'G7'!$P$143:$CB$162,62,FALSE)))</f>
        <v>0</v>
      </c>
      <c r="DQ43" s="979">
        <f>IF(ISNA(VLOOKUP($CG43,'G7'!$P$177:$CB$196,62,FALSE)),0,(VLOOKUP($CG43,'G7'!$P$177:$CB$196,62,FALSE)))</f>
        <v>0</v>
      </c>
      <c r="DR43" s="982">
        <f>IF(ISNA(VLOOKUP($CG43,'G7'!$P$211:$CB$230,62,FALSE)),0,(VLOOKUP($CG43,'G7'!$P$211:$CB$230,62,FALSE)))</f>
        <v>0</v>
      </c>
      <c r="DS43" s="981">
        <f>IF(ISNA(VLOOKUP($CG43,'G8'!$P$75:$CB$94,62,FALSE)),0,(VLOOKUP($CG43,'G8'!$P$75:$CB$94,62,FALSE)))</f>
        <v>0</v>
      </c>
      <c r="DT43" s="979">
        <f>IF(ISNA(VLOOKUP($CG43,'G8'!$P$109:$CB$128,62,FALSE)),0,(VLOOKUP($CG43,'G8'!$P$109:$CB$128,62,FALSE)))</f>
        <v>0</v>
      </c>
      <c r="DU43" s="979">
        <f>IF(ISNA(VLOOKUP($CG43,'G8'!$P$143:$CB$162,62,FALSE)),0,(VLOOKUP($CG43,'G8'!$P$143:$CB$162,62,FALSE)))</f>
        <v>0</v>
      </c>
      <c r="DV43" s="979">
        <f>IF(ISNA(VLOOKUP($CG43,'G8'!$P$177:$CB$196,62,FALSE)),0,(VLOOKUP($CG43,'G8'!$P$177:$CB$196,62,FALSE)))</f>
        <v>0</v>
      </c>
      <c r="DW43" s="982">
        <f>IF(ISNA(VLOOKUP($CG43,'G8'!$P$211:$CB$230,62,FALSE)),0,(VLOOKUP($CG43,'G8'!$P$211:$CB$230,62,FALSE)))</f>
        <v>0</v>
      </c>
      <c r="DX43" s="981">
        <f>IF(ISNA(VLOOKUP($CG43,'G9'!$P$75:$CB$94,62,FALSE)),0,(VLOOKUP($CG43,'G9'!$P$75:$CB$94,62,FALSE)))</f>
        <v>0</v>
      </c>
      <c r="DY43" s="979">
        <f>IF(ISNA(VLOOKUP($CG43,'G9'!$P$109:$CB$128,62,FALSE)),0,(VLOOKUP($CG43,'G9'!$P$109:$CB$128,62,FALSE)))</f>
        <v>0</v>
      </c>
      <c r="DZ43" s="979">
        <f>IF(ISNA(VLOOKUP($CG43,'G9'!$P$143:$CB$162,62,FALSE)),0,(VLOOKUP($CG43,'G9'!$P$143:$CB$162,62,FALSE)))</f>
        <v>0</v>
      </c>
      <c r="EA43" s="979">
        <f>IF(ISNA(VLOOKUP($CG43,'G9'!$P$177:$CB$196,62,FALSE)),0,(VLOOKUP($CG43,'G9'!$P$177:$CB$196,62,FALSE)))</f>
        <v>0</v>
      </c>
      <c r="EB43" s="982">
        <f>IF(ISNA(VLOOKUP($CG43,'G9'!$P$211:$CB$230,62,FALSE)),0,(VLOOKUP($CG43,'G9'!$P$211:$CB$230,62,FALSE)))</f>
        <v>0</v>
      </c>
      <c r="EC43" s="981">
        <f>IF(ISNA(VLOOKUP($CG43,'G10'!$P$75:$CB$94,62,FALSE)),0,(VLOOKUP($CG43,'G10'!$P$75:$CB$94,62,FALSE)))</f>
        <v>0</v>
      </c>
      <c r="ED43" s="979">
        <f>IF(ISNA(VLOOKUP($CG43,'G10'!$P$109:$CB$128,62,FALSE)),0,(VLOOKUP($CG43,'G10'!$P$109:$CB$128,62,FALSE)))</f>
        <v>0</v>
      </c>
      <c r="EE43" s="979">
        <f>IF(ISNA(VLOOKUP($CG43,'G10'!$P$143:$CB$162,62,FALSE)),0,(VLOOKUP($CG43,'G10'!$P$143:$CB$162,62,FALSE)))</f>
        <v>0</v>
      </c>
      <c r="EF43" s="979">
        <f>IF(ISNA(VLOOKUP($CG43,'G10'!$P$177:$CB$196,62,FALSE)),0,(VLOOKUP($CG43,'G10'!$P$177:$CB$196,62,FALSE)))</f>
        <v>0</v>
      </c>
      <c r="EG43" s="982">
        <f>IF(ISNA(VLOOKUP($CG43,'G10'!$P$211:$CB$230,62,FALSE)),0,(VLOOKUP($CG43,'G10'!$P$211:$CB$230,62,FALSE)))</f>
        <v>0</v>
      </c>
      <c r="EH43" s="981">
        <f>IF(ISNA(VLOOKUP($CG43,'G11'!$P$75:$CB$94,62,FALSE)),0,(VLOOKUP($CG43,'G11'!$P$75:$CB$94,62,FALSE)))</f>
        <v>0</v>
      </c>
      <c r="EI43" s="979">
        <f>IF(ISNA(VLOOKUP($CG43,'G11'!$P$109:$CB$128,62,FALSE)),0,(VLOOKUP($CG43,'G11'!$P$109:$CB$128,62,FALSE)))</f>
        <v>0</v>
      </c>
      <c r="EJ43" s="979">
        <f>IF(ISNA(VLOOKUP($CG43,'G11'!$P$143:$CB$162,62,FALSE)),0,(VLOOKUP($CG43,'G11'!$P$143:$CB$162,62,FALSE)))</f>
        <v>0</v>
      </c>
      <c r="EK43" s="979">
        <f>IF(ISNA(VLOOKUP($CG43,'G11'!$P$177:$CB$196,62,FALSE)),0,(VLOOKUP($CG43,'G11'!$P$177:$CB$196,62,FALSE)))</f>
        <v>0</v>
      </c>
      <c r="EL43" s="982">
        <f>IF(ISNA(VLOOKUP($CG43,'G11'!$P$211:$CB$230,62,FALSE)),0,(VLOOKUP($CG43,'G11'!$P$211:$CB$230,62,FALSE)))</f>
        <v>0</v>
      </c>
      <c r="EM43" s="981">
        <f>IF(ISNA(VLOOKUP($CG43,'G12'!$P$75:$CB$94,62,FALSE)),0,(VLOOKUP($CG43,'G12'!$P$75:$CB$94,62,FALSE)))</f>
        <v>0</v>
      </c>
      <c r="EN43" s="979">
        <f>IF(ISNA(VLOOKUP($CG43,'G12'!$P$109:$CB$128,62,FALSE)),0,(VLOOKUP($CG43,'G12'!$P$109:$CB$128,62,FALSE)))</f>
        <v>0</v>
      </c>
      <c r="EO43" s="979">
        <f>IF(ISNA(VLOOKUP($CG43,'G12'!$P$143:$CB$162,62,FALSE)),0,(VLOOKUP($CG43,'G12'!$P$143:$CB$162,62,FALSE)))</f>
        <v>0</v>
      </c>
      <c r="EP43" s="979">
        <f>IF(ISNA(VLOOKUP($CG43,'G12'!$P$177:$CB$196,62,FALSE)),0,(VLOOKUP($CG43,'G12'!$P$177:$CB$196,62,FALSE)))</f>
        <v>0</v>
      </c>
      <c r="EQ43" s="982">
        <f>IF(ISNA(VLOOKUP($CG43,'G12'!$P$211:$CB$230,62,FALSE)),0,(VLOOKUP($CG43,'G12'!$P$211:$CB$230,62,FALSE)))</f>
        <v>0</v>
      </c>
      <c r="ER43" s="981">
        <f>IF(ISNA(VLOOKUP($CG43,'G13'!$P$75:$CB$94,62,FALSE)),0,(VLOOKUP($CG43,'G13'!$P$75:$CB$94,62,FALSE)))</f>
        <v>0</v>
      </c>
      <c r="ES43" s="979">
        <f>IF(ISNA(VLOOKUP($CG43,'G13'!$P$109:$CB$128,62,FALSE)),0,(VLOOKUP($CG43,'G13'!$P$109:$CB$128,62,FALSE)))</f>
        <v>0</v>
      </c>
      <c r="ET43" s="979">
        <f>IF(ISNA(VLOOKUP($CG43,'G13'!$P$143:$CB$162,62,FALSE)),0,(VLOOKUP($CG43,'G13'!$P$143:$CB$162,62,FALSE)))</f>
        <v>0</v>
      </c>
      <c r="EU43" s="979">
        <f>IF(ISNA(VLOOKUP($CG43,'G13'!$P$177:$CB$196,62,FALSE)),0,(VLOOKUP($CG43,'G13'!$P$177:$CB$196,62,FALSE)))</f>
        <v>0</v>
      </c>
      <c r="EV43" s="982">
        <f>IF(ISNA(VLOOKUP($CG43,'G13'!$P$211:$CB$230,62,FALSE)),0,(VLOOKUP($CG43,'G13'!$P$211:$CB$230,62,FALSE)))</f>
        <v>0</v>
      </c>
      <c r="EW43" s="981">
        <f>IF(ISNA(VLOOKUP($CG43,'G14'!$P$75:$CB$94,62,FALSE)),0,(VLOOKUP($CG43,'G14'!$P$75:$CB$94,62,FALSE)))</f>
        <v>0</v>
      </c>
      <c r="EX43" s="979">
        <f>IF(ISNA(VLOOKUP($CG43,'G14'!$P$109:$CB$128,62,FALSE)),0,(VLOOKUP($CG43,'G14'!$P$109:$CB$128,62,FALSE)))</f>
        <v>0</v>
      </c>
      <c r="EY43" s="979">
        <f>IF(ISNA(VLOOKUP($CG43,'G14'!$P$143:$CB$162,62,FALSE)),0,(VLOOKUP($CG43,'G14'!$P$143:$CB$162,62,FALSE)))</f>
        <v>0</v>
      </c>
      <c r="EZ43" s="979">
        <f>IF(ISNA(VLOOKUP($CG43,'G14'!$P$177:$CB$196,62,FALSE)),0,(VLOOKUP($CG43,'G14'!$P$177:$CB$196,62,FALSE)))</f>
        <v>0</v>
      </c>
      <c r="FA43" s="982">
        <f>IF(ISNA(VLOOKUP($CG43,'G14'!$P$211:$CB$230,62,FALSE)),0,(VLOOKUP($CG43,'G14'!$P$211:$CB$230,62,FALSE)))</f>
        <v>0</v>
      </c>
      <c r="FB43" s="981">
        <f>IF(ISNA(VLOOKUP($CG43,'G15'!$P$75:$CB$94,62,FALSE)),0,(VLOOKUP($CG43,'G15'!$P$75:$CB$94,62,FALSE)))</f>
        <v>0</v>
      </c>
      <c r="FC43" s="979">
        <f>IF(ISNA(VLOOKUP($CG43,'G15'!$P$109:$CB$128,62,FALSE)),0,(VLOOKUP($CG43,'G15'!$P$109:$CB$128,62,FALSE)))</f>
        <v>0</v>
      </c>
      <c r="FD43" s="979">
        <f>IF(ISNA(VLOOKUP($CG43,'G15'!$P$143:$CB$162,62,FALSE)),0,(VLOOKUP($CG43,'G15'!$P$143:$CB$162,62,FALSE)))</f>
        <v>0</v>
      </c>
      <c r="FE43" s="979">
        <f>IF(ISNA(VLOOKUP($CG43,'G15'!$P$177:$CB$196,62,FALSE)),0,(VLOOKUP($CG43,'G15'!$P$177:$CB$196,62,FALSE)))</f>
        <v>0</v>
      </c>
      <c r="FF43" s="982">
        <f>IF(ISNA(VLOOKUP($CG43,'G15'!$P$211:$CB$230,62,FALSE)),0,(VLOOKUP($CG43,'G15'!$P$211:$CB$230,62,FALSE)))</f>
        <v>0</v>
      </c>
      <c r="FG43" s="989">
        <f t="shared" si="18"/>
        <v>0</v>
      </c>
      <c r="FH43" s="987">
        <f t="shared" si="18"/>
        <v>0</v>
      </c>
      <c r="FI43" s="987">
        <f t="shared" si="18"/>
        <v>0</v>
      </c>
      <c r="FJ43" s="987">
        <f t="shared" si="18"/>
        <v>0</v>
      </c>
      <c r="FK43" s="990">
        <f t="shared" si="18"/>
        <v>0</v>
      </c>
    </row>
    <row r="44" spans="1:167" ht="18.75" customHeight="1" thickBot="1" x14ac:dyDescent="0.25">
      <c r="A44" s="975">
        <f t="shared" si="0"/>
        <v>0</v>
      </c>
      <c r="B44" s="959" t="str">
        <f t="shared" si="1"/>
        <v>b</v>
      </c>
      <c r="C44" s="960" t="str">
        <f t="shared" si="1"/>
        <v>b</v>
      </c>
      <c r="D44" s="960" t="str">
        <f t="shared" si="1"/>
        <v>b</v>
      </c>
      <c r="E44" s="960" t="str">
        <f t="shared" si="1"/>
        <v>b</v>
      </c>
      <c r="F44" s="961" t="str">
        <f t="shared" si="1"/>
        <v>b</v>
      </c>
      <c r="G44" s="959" t="str">
        <f t="shared" si="2"/>
        <v>b</v>
      </c>
      <c r="H44" s="960" t="str">
        <f t="shared" si="2"/>
        <v>b</v>
      </c>
      <c r="I44" s="960" t="str">
        <f t="shared" si="2"/>
        <v>b</v>
      </c>
      <c r="J44" s="960" t="str">
        <f t="shared" si="2"/>
        <v>b</v>
      </c>
      <c r="K44" s="961" t="str">
        <f t="shared" si="2"/>
        <v>b</v>
      </c>
      <c r="L44" s="959" t="str">
        <f t="shared" si="3"/>
        <v>b</v>
      </c>
      <c r="M44" s="960" t="str">
        <f t="shared" si="3"/>
        <v>b</v>
      </c>
      <c r="N44" s="960" t="str">
        <f t="shared" si="3"/>
        <v>b</v>
      </c>
      <c r="O44" s="960" t="str">
        <f t="shared" si="3"/>
        <v>b</v>
      </c>
      <c r="P44" s="961" t="str">
        <f t="shared" si="3"/>
        <v>b</v>
      </c>
      <c r="Q44" s="959" t="str">
        <f t="shared" si="4"/>
        <v>b</v>
      </c>
      <c r="R44" s="960" t="str">
        <f t="shared" si="4"/>
        <v>b</v>
      </c>
      <c r="S44" s="960" t="str">
        <f t="shared" si="4"/>
        <v>b</v>
      </c>
      <c r="T44" s="960" t="str">
        <f t="shared" si="4"/>
        <v>b</v>
      </c>
      <c r="U44" s="961" t="str">
        <f t="shared" si="4"/>
        <v>b</v>
      </c>
      <c r="V44" s="959" t="str">
        <f t="shared" si="5"/>
        <v>b</v>
      </c>
      <c r="W44" s="960" t="str">
        <f t="shared" si="5"/>
        <v>b</v>
      </c>
      <c r="X44" s="960" t="str">
        <f t="shared" si="5"/>
        <v>b</v>
      </c>
      <c r="Y44" s="960" t="str">
        <f t="shared" si="5"/>
        <v>b</v>
      </c>
      <c r="Z44" s="961" t="str">
        <f t="shared" si="5"/>
        <v>b</v>
      </c>
      <c r="AA44" s="959" t="str">
        <f t="shared" si="6"/>
        <v>b</v>
      </c>
      <c r="AB44" s="960" t="str">
        <f t="shared" si="6"/>
        <v>b</v>
      </c>
      <c r="AC44" s="960" t="str">
        <f t="shared" si="6"/>
        <v>b</v>
      </c>
      <c r="AD44" s="960" t="str">
        <f t="shared" si="6"/>
        <v>b</v>
      </c>
      <c r="AE44" s="961" t="str">
        <f t="shared" si="6"/>
        <v>b</v>
      </c>
      <c r="AF44" s="959" t="str">
        <f t="shared" si="7"/>
        <v>b</v>
      </c>
      <c r="AG44" s="960" t="str">
        <f t="shared" si="7"/>
        <v>b</v>
      </c>
      <c r="AH44" s="960" t="str">
        <f t="shared" si="7"/>
        <v>b</v>
      </c>
      <c r="AI44" s="960" t="str">
        <f t="shared" si="7"/>
        <v>b</v>
      </c>
      <c r="AJ44" s="961" t="str">
        <f t="shared" si="7"/>
        <v>b</v>
      </c>
      <c r="AK44" s="959" t="str">
        <f t="shared" si="8"/>
        <v>b</v>
      </c>
      <c r="AL44" s="960" t="str">
        <f t="shared" si="8"/>
        <v>b</v>
      </c>
      <c r="AM44" s="960" t="str">
        <f t="shared" si="8"/>
        <v>b</v>
      </c>
      <c r="AN44" s="960" t="str">
        <f t="shared" si="8"/>
        <v>b</v>
      </c>
      <c r="AO44" s="961" t="str">
        <f t="shared" si="8"/>
        <v>b</v>
      </c>
      <c r="AP44" s="959" t="str">
        <f t="shared" si="9"/>
        <v>b</v>
      </c>
      <c r="AQ44" s="960" t="str">
        <f t="shared" si="9"/>
        <v>b</v>
      </c>
      <c r="AR44" s="960" t="str">
        <f t="shared" si="9"/>
        <v>b</v>
      </c>
      <c r="AS44" s="960" t="str">
        <f t="shared" si="9"/>
        <v>b</v>
      </c>
      <c r="AT44" s="961" t="str">
        <f t="shared" si="9"/>
        <v>b</v>
      </c>
      <c r="AU44" s="959" t="str">
        <f t="shared" si="10"/>
        <v>b</v>
      </c>
      <c r="AV44" s="960" t="str">
        <f t="shared" si="10"/>
        <v>b</v>
      </c>
      <c r="AW44" s="960" t="str">
        <f t="shared" si="10"/>
        <v>b</v>
      </c>
      <c r="AX44" s="960" t="str">
        <f t="shared" si="10"/>
        <v>b</v>
      </c>
      <c r="AY44" s="961" t="str">
        <f t="shared" si="10"/>
        <v>b</v>
      </c>
      <c r="AZ44" s="959" t="str">
        <f t="shared" si="11"/>
        <v>b</v>
      </c>
      <c r="BA44" s="960" t="str">
        <f t="shared" si="11"/>
        <v>b</v>
      </c>
      <c r="BB44" s="960" t="str">
        <f t="shared" si="11"/>
        <v>b</v>
      </c>
      <c r="BC44" s="960" t="str">
        <f t="shared" si="11"/>
        <v>b</v>
      </c>
      <c r="BD44" s="961" t="str">
        <f t="shared" si="11"/>
        <v>b</v>
      </c>
      <c r="BE44" s="959" t="str">
        <f t="shared" si="12"/>
        <v>b</v>
      </c>
      <c r="BF44" s="960" t="str">
        <f t="shared" si="12"/>
        <v>b</v>
      </c>
      <c r="BG44" s="960" t="str">
        <f t="shared" si="12"/>
        <v>b</v>
      </c>
      <c r="BH44" s="960" t="str">
        <f t="shared" si="12"/>
        <v>b</v>
      </c>
      <c r="BI44" s="961" t="str">
        <f t="shared" si="12"/>
        <v>b</v>
      </c>
      <c r="BJ44" s="959" t="str">
        <f t="shared" si="13"/>
        <v>b</v>
      </c>
      <c r="BK44" s="960" t="str">
        <f t="shared" si="13"/>
        <v>b</v>
      </c>
      <c r="BL44" s="960" t="str">
        <f t="shared" si="13"/>
        <v>b</v>
      </c>
      <c r="BM44" s="960" t="str">
        <f t="shared" si="13"/>
        <v>b</v>
      </c>
      <c r="BN44" s="961" t="str">
        <f t="shared" si="13"/>
        <v>b</v>
      </c>
      <c r="BO44" s="959" t="str">
        <f t="shared" si="14"/>
        <v>b</v>
      </c>
      <c r="BP44" s="960" t="str">
        <f t="shared" si="14"/>
        <v>b</v>
      </c>
      <c r="BQ44" s="960" t="str">
        <f t="shared" si="14"/>
        <v>b</v>
      </c>
      <c r="BR44" s="960" t="str">
        <f t="shared" si="14"/>
        <v>b</v>
      </c>
      <c r="BS44" s="961" t="str">
        <f t="shared" si="14"/>
        <v>b</v>
      </c>
      <c r="BT44" s="959" t="str">
        <f t="shared" si="15"/>
        <v>b</v>
      </c>
      <c r="BU44" s="960" t="str">
        <f t="shared" si="15"/>
        <v>b</v>
      </c>
      <c r="BV44" s="960" t="str">
        <f t="shared" si="15"/>
        <v>b</v>
      </c>
      <c r="BW44" s="960" t="str">
        <f t="shared" si="15"/>
        <v>b</v>
      </c>
      <c r="BX44" s="961" t="str">
        <f t="shared" si="15"/>
        <v>b</v>
      </c>
      <c r="BY44" s="976">
        <f t="shared" si="16"/>
        <v>0</v>
      </c>
      <c r="BZ44" s="976">
        <f t="shared" si="16"/>
        <v>0</v>
      </c>
      <c r="CA44" s="976">
        <f t="shared" si="16"/>
        <v>0</v>
      </c>
      <c r="CB44" s="976">
        <f t="shared" si="16"/>
        <v>0</v>
      </c>
      <c r="CC44" s="976">
        <f t="shared" si="16"/>
        <v>0</v>
      </c>
      <c r="CD44" s="954">
        <f t="shared" si="17"/>
        <v>0</v>
      </c>
      <c r="CF44" s="985">
        <v>29</v>
      </c>
      <c r="CG44" s="986">
        <f>Personnel!D49</f>
        <v>0</v>
      </c>
      <c r="CH44" s="987">
        <f>Personnel!E49</f>
        <v>0</v>
      </c>
      <c r="CI44" s="988">
        <f>Personnel!F49</f>
        <v>0</v>
      </c>
      <c r="CJ44" s="981">
        <f>IF(ISNA(VLOOKUP($CG44,'G1'!$P$75:$CB$94,62,FALSE)),0,(VLOOKUP($CG44,'G1'!$P$75:$CB$94,62,FALSE)))</f>
        <v>0</v>
      </c>
      <c r="CK44" s="979">
        <f>IF(ISNA(VLOOKUP($CG44,'G1'!$P$109:$CB$128,62,FALSE)),0,(VLOOKUP($CG44,'G1'!$P$109:$CB$128,62,FALSE)))</f>
        <v>0</v>
      </c>
      <c r="CL44" s="979">
        <f>IF(ISNA(VLOOKUP($CG44,'G1'!$P$143:$CB$162,62,FALSE)),0,(VLOOKUP($CG44,'G1'!$P$143:$CB$162,62,FALSE)))</f>
        <v>0</v>
      </c>
      <c r="CM44" s="979">
        <f>IF(ISNA(VLOOKUP($CG44,'G1'!$P$177:$CB$196,62,FALSE)),0,(VLOOKUP($CG44,'G1'!$P$177:$CB$196,62,FALSE)))</f>
        <v>0</v>
      </c>
      <c r="CN44" s="982">
        <f>IF(ISNA(VLOOKUP($CG44,'G1'!$P$211:$CB$230,62,FALSE)),0,(VLOOKUP($CG44,'G1'!$P$211:$CB$230,62,FALSE)))</f>
        <v>0</v>
      </c>
      <c r="CO44" s="981">
        <f>IF(ISNA(VLOOKUP($CG44,'G2'!$P$75:$CB$94,62,FALSE)),0,(VLOOKUP($CG44,'G2'!$P$75:$CB$94,62,FALSE)))</f>
        <v>0</v>
      </c>
      <c r="CP44" s="979">
        <f>IF(ISNA(VLOOKUP($CG44,'G2'!$P$109:$CB$128,62,FALSE)),0,(VLOOKUP($CG44,'G2'!$P$109:$CB$128,62,FALSE)))</f>
        <v>0</v>
      </c>
      <c r="CQ44" s="979">
        <f>IF(ISNA(VLOOKUP($CG44,'G2'!$P$143:$CB$162,62,FALSE)),0,(VLOOKUP($CG44,'G2'!$P$143:$CB$162,62,FALSE)))</f>
        <v>0</v>
      </c>
      <c r="CR44" s="979">
        <f>IF(ISNA(VLOOKUP($CG44,'G2'!$P$177:$CB$196,62,FALSE)),0,(VLOOKUP($CG44,'G2'!$P$177:$CB$196,62,FALSE)))</f>
        <v>0</v>
      </c>
      <c r="CS44" s="982">
        <f>IF(ISNA(VLOOKUP($CG44,'G2'!$P$211:$CB$230,62,FALSE)),0,(VLOOKUP($CG44,'G2'!$P$211:$CB$230,62,FALSE)))</f>
        <v>0</v>
      </c>
      <c r="CT44" s="981">
        <f>IF(ISNA(VLOOKUP($CG44,'G3'!$P$75:$CB$94,62,FALSE)),0,(VLOOKUP($CG44,'G3'!$P$75:$CB$94,62,FALSE)))</f>
        <v>0</v>
      </c>
      <c r="CU44" s="979">
        <f>IF(ISNA(VLOOKUP($CG44,'G3'!$P$109:$CB$128,62,FALSE)),0,(VLOOKUP($CG44,'G3'!$P$109:$CB$128,62,FALSE)))</f>
        <v>0</v>
      </c>
      <c r="CV44" s="979">
        <f>IF(ISNA(VLOOKUP($CG44,'G3'!$P$143:$CB$162,62,FALSE)),0,(VLOOKUP($CG44,'G3'!$P$143:$CB$162,62,FALSE)))</f>
        <v>0</v>
      </c>
      <c r="CW44" s="979">
        <f>IF(ISNA(VLOOKUP($CG44,'G3'!$P$177:$CB$196,62,FALSE)),0,(VLOOKUP($CG44,'G3'!$P$177:$CB$196,62,FALSE)))</f>
        <v>0</v>
      </c>
      <c r="CX44" s="982">
        <f>IF(ISNA(VLOOKUP($CG44,'G3'!$P$211:$CB$230,62,FALSE)),0,(VLOOKUP($CG44,'G3'!$P$211:$CB$230,62,FALSE)))</f>
        <v>0</v>
      </c>
      <c r="CY44" s="981">
        <f>IF(ISNA(VLOOKUP($CG44,'G4'!$P$75:$CB$94,62,FALSE)),0,(VLOOKUP($CG44,'G4'!$P$75:$CB$94,62,FALSE)))</f>
        <v>0</v>
      </c>
      <c r="CZ44" s="979">
        <f>IF(ISNA(VLOOKUP($CG44,'G4'!$P$109:$CB$128,62,FALSE)),0,(VLOOKUP($CG44,'G4'!$P$109:$CB$128,62,FALSE)))</f>
        <v>0</v>
      </c>
      <c r="DA44" s="979">
        <f>IF(ISNA(VLOOKUP($CG44,'G4'!$P$143:$CB$162,62,FALSE)),0,(VLOOKUP($CG44,'G4'!$P$143:$CB$162,62,FALSE)))</f>
        <v>0</v>
      </c>
      <c r="DB44" s="979">
        <f>IF(ISNA(VLOOKUP($CG44,'G4'!$P$177:$CB$196,62,FALSE)),0,(VLOOKUP($CG44,'G4'!$P$177:$CB$196,62,FALSE)))</f>
        <v>0</v>
      </c>
      <c r="DC44" s="982">
        <f>IF(ISNA(VLOOKUP($CG44,'G4'!$P$211:$CB$230,62,FALSE)),0,(VLOOKUP($CG44,'G4'!$P$211:$CB$230,62,FALSE)))</f>
        <v>0</v>
      </c>
      <c r="DD44" s="981">
        <f>IF(ISNA(VLOOKUP($CG44,'G5'!$P$75:$CB$94,62,FALSE)),0,(VLOOKUP($CG44,'G5'!$P$75:$CB$94,62,FALSE)))</f>
        <v>0</v>
      </c>
      <c r="DE44" s="979">
        <f>IF(ISNA(VLOOKUP($CG44,'G5'!$P$109:$CB$128,62,FALSE)),0,(VLOOKUP($CG44,'G5'!$P$109:$CB$128,62,FALSE)))</f>
        <v>0</v>
      </c>
      <c r="DF44" s="979">
        <f>IF(ISNA(VLOOKUP($CG44,'G5'!$P$143:$CB$162,62,FALSE)),0,(VLOOKUP($CG44,'G5'!$P$143:$CB$162,62,FALSE)))</f>
        <v>0</v>
      </c>
      <c r="DG44" s="979">
        <f>IF(ISNA(VLOOKUP($CG44,'G5'!$P$177:$CB$196,62,FALSE)),0,(VLOOKUP($CG44,'G5'!$P$177:$CB$196,62,FALSE)))</f>
        <v>0</v>
      </c>
      <c r="DH44" s="982">
        <f>IF(ISNA(VLOOKUP($CG44,'G5'!$P$211:$CB$230,62,FALSE)),0,(VLOOKUP($CG44,'G5'!$P$211:$CB$230,62,FALSE)))</f>
        <v>0</v>
      </c>
      <c r="DI44" s="981">
        <f>IF(ISNA(VLOOKUP($CG44,'G6'!$P$75:$CB$94,62,FALSE)),0,(VLOOKUP($CG44,'G6'!$P$75:$CB$94,62,FALSE)))</f>
        <v>0</v>
      </c>
      <c r="DJ44" s="979">
        <f>IF(ISNA(VLOOKUP($CG44,'G6'!$P$109:$CB$128,62,FALSE)),0,(VLOOKUP($CG44,'G6'!$P$109:$CB$128,62,FALSE)))</f>
        <v>0</v>
      </c>
      <c r="DK44" s="979">
        <f>IF(ISNA(VLOOKUP($CG44,'G6'!$P$143:$CB$162,62,FALSE)),0,(VLOOKUP($CG44,'G6'!$P$143:$CB$162,62,FALSE)))</f>
        <v>0</v>
      </c>
      <c r="DL44" s="979">
        <f>IF(ISNA(VLOOKUP($CG44,'G6'!$P$177:$CB$196,62,FALSE)),0,(VLOOKUP($CG44,'G6'!$P$177:$CB$196,62,FALSE)))</f>
        <v>0</v>
      </c>
      <c r="DM44" s="982">
        <f>IF(ISNA(VLOOKUP($CG44,'G6'!$P$211:$CB$230,62,FALSE)),0,(VLOOKUP($CG44,'G6'!$P$211:$CB$230,62,FALSE)))</f>
        <v>0</v>
      </c>
      <c r="DN44" s="981">
        <f>IF(ISNA(VLOOKUP($CG44,'G7'!$P$75:$CB$94,62,FALSE)),0,(VLOOKUP($CG44,'G7'!$P$75:$CB$94,62,FALSE)))</f>
        <v>0</v>
      </c>
      <c r="DO44" s="979">
        <f>IF(ISNA(VLOOKUP($CG44,'G7'!$P$109:$CB$128,62,FALSE)),0,(VLOOKUP($CG44,'G7'!$P$109:$CB$128,62,FALSE)))</f>
        <v>0</v>
      </c>
      <c r="DP44" s="979">
        <f>IF(ISNA(VLOOKUP($CG44,'G7'!$P$143:$CB$162,62,FALSE)),0,(VLOOKUP($CG44,'G7'!$P$143:$CB$162,62,FALSE)))</f>
        <v>0</v>
      </c>
      <c r="DQ44" s="979">
        <f>IF(ISNA(VLOOKUP($CG44,'G7'!$P$177:$CB$196,62,FALSE)),0,(VLOOKUP($CG44,'G7'!$P$177:$CB$196,62,FALSE)))</f>
        <v>0</v>
      </c>
      <c r="DR44" s="982">
        <f>IF(ISNA(VLOOKUP($CG44,'G7'!$P$211:$CB$230,62,FALSE)),0,(VLOOKUP($CG44,'G7'!$P$211:$CB$230,62,FALSE)))</f>
        <v>0</v>
      </c>
      <c r="DS44" s="981">
        <f>IF(ISNA(VLOOKUP($CG44,'G8'!$P$75:$CB$94,62,FALSE)),0,(VLOOKUP($CG44,'G8'!$P$75:$CB$94,62,FALSE)))</f>
        <v>0</v>
      </c>
      <c r="DT44" s="979">
        <f>IF(ISNA(VLOOKUP($CG44,'G8'!$P$109:$CB$128,62,FALSE)),0,(VLOOKUP($CG44,'G8'!$P$109:$CB$128,62,FALSE)))</f>
        <v>0</v>
      </c>
      <c r="DU44" s="979">
        <f>IF(ISNA(VLOOKUP($CG44,'G8'!$P$143:$CB$162,62,FALSE)),0,(VLOOKUP($CG44,'G8'!$P$143:$CB$162,62,FALSE)))</f>
        <v>0</v>
      </c>
      <c r="DV44" s="979">
        <f>IF(ISNA(VLOOKUP($CG44,'G8'!$P$177:$CB$196,62,FALSE)),0,(VLOOKUP($CG44,'G8'!$P$177:$CB$196,62,FALSE)))</f>
        <v>0</v>
      </c>
      <c r="DW44" s="982">
        <f>IF(ISNA(VLOOKUP($CG44,'G8'!$P$211:$CB$230,62,FALSE)),0,(VLOOKUP($CG44,'G8'!$P$211:$CB$230,62,FALSE)))</f>
        <v>0</v>
      </c>
      <c r="DX44" s="981">
        <f>IF(ISNA(VLOOKUP($CG44,'G9'!$P$75:$CB$94,62,FALSE)),0,(VLOOKUP($CG44,'G9'!$P$75:$CB$94,62,FALSE)))</f>
        <v>0</v>
      </c>
      <c r="DY44" s="979">
        <f>IF(ISNA(VLOOKUP($CG44,'G9'!$P$109:$CB$128,62,FALSE)),0,(VLOOKUP($CG44,'G9'!$P$109:$CB$128,62,FALSE)))</f>
        <v>0</v>
      </c>
      <c r="DZ44" s="979">
        <f>IF(ISNA(VLOOKUP($CG44,'G9'!$P$143:$CB$162,62,FALSE)),0,(VLOOKUP($CG44,'G9'!$P$143:$CB$162,62,FALSE)))</f>
        <v>0</v>
      </c>
      <c r="EA44" s="979">
        <f>IF(ISNA(VLOOKUP($CG44,'G9'!$P$177:$CB$196,62,FALSE)),0,(VLOOKUP($CG44,'G9'!$P$177:$CB$196,62,FALSE)))</f>
        <v>0</v>
      </c>
      <c r="EB44" s="982">
        <f>IF(ISNA(VLOOKUP($CG44,'G9'!$P$211:$CB$230,62,FALSE)),0,(VLOOKUP($CG44,'G9'!$P$211:$CB$230,62,FALSE)))</f>
        <v>0</v>
      </c>
      <c r="EC44" s="981">
        <f>IF(ISNA(VLOOKUP($CG44,'G10'!$P$75:$CB$94,62,FALSE)),0,(VLOOKUP($CG44,'G10'!$P$75:$CB$94,62,FALSE)))</f>
        <v>0</v>
      </c>
      <c r="ED44" s="979">
        <f>IF(ISNA(VLOOKUP($CG44,'G10'!$P$109:$CB$128,62,FALSE)),0,(VLOOKUP($CG44,'G10'!$P$109:$CB$128,62,FALSE)))</f>
        <v>0</v>
      </c>
      <c r="EE44" s="979">
        <f>IF(ISNA(VLOOKUP($CG44,'G10'!$P$143:$CB$162,62,FALSE)),0,(VLOOKUP($CG44,'G10'!$P$143:$CB$162,62,FALSE)))</f>
        <v>0</v>
      </c>
      <c r="EF44" s="979">
        <f>IF(ISNA(VLOOKUP($CG44,'G10'!$P$177:$CB$196,62,FALSE)),0,(VLOOKUP($CG44,'G10'!$P$177:$CB$196,62,FALSE)))</f>
        <v>0</v>
      </c>
      <c r="EG44" s="982">
        <f>IF(ISNA(VLOOKUP($CG44,'G10'!$P$211:$CB$230,62,FALSE)),0,(VLOOKUP($CG44,'G10'!$P$211:$CB$230,62,FALSE)))</f>
        <v>0</v>
      </c>
      <c r="EH44" s="981">
        <f>IF(ISNA(VLOOKUP($CG44,'G11'!$P$75:$CB$94,62,FALSE)),0,(VLOOKUP($CG44,'G11'!$P$75:$CB$94,62,FALSE)))</f>
        <v>0</v>
      </c>
      <c r="EI44" s="979">
        <f>IF(ISNA(VLOOKUP($CG44,'G11'!$P$109:$CB$128,62,FALSE)),0,(VLOOKUP($CG44,'G11'!$P$109:$CB$128,62,FALSE)))</f>
        <v>0</v>
      </c>
      <c r="EJ44" s="979">
        <f>IF(ISNA(VLOOKUP($CG44,'G11'!$P$143:$CB$162,62,FALSE)),0,(VLOOKUP($CG44,'G11'!$P$143:$CB$162,62,FALSE)))</f>
        <v>0</v>
      </c>
      <c r="EK44" s="979">
        <f>IF(ISNA(VLOOKUP($CG44,'G11'!$P$177:$CB$196,62,FALSE)),0,(VLOOKUP($CG44,'G11'!$P$177:$CB$196,62,FALSE)))</f>
        <v>0</v>
      </c>
      <c r="EL44" s="982">
        <f>IF(ISNA(VLOOKUP($CG44,'G11'!$P$211:$CB$230,62,FALSE)),0,(VLOOKUP($CG44,'G11'!$P$211:$CB$230,62,FALSE)))</f>
        <v>0</v>
      </c>
      <c r="EM44" s="981">
        <f>IF(ISNA(VLOOKUP($CG44,'G12'!$P$75:$CB$94,62,FALSE)),0,(VLOOKUP($CG44,'G12'!$P$75:$CB$94,62,FALSE)))</f>
        <v>0</v>
      </c>
      <c r="EN44" s="979">
        <f>IF(ISNA(VLOOKUP($CG44,'G12'!$P$109:$CB$128,62,FALSE)),0,(VLOOKUP($CG44,'G12'!$P$109:$CB$128,62,FALSE)))</f>
        <v>0</v>
      </c>
      <c r="EO44" s="979">
        <f>IF(ISNA(VLOOKUP($CG44,'G12'!$P$143:$CB$162,62,FALSE)),0,(VLOOKUP($CG44,'G12'!$P$143:$CB$162,62,FALSE)))</f>
        <v>0</v>
      </c>
      <c r="EP44" s="979">
        <f>IF(ISNA(VLOOKUP($CG44,'G12'!$P$177:$CB$196,62,FALSE)),0,(VLOOKUP($CG44,'G12'!$P$177:$CB$196,62,FALSE)))</f>
        <v>0</v>
      </c>
      <c r="EQ44" s="982">
        <f>IF(ISNA(VLOOKUP($CG44,'G12'!$P$211:$CB$230,62,FALSE)),0,(VLOOKUP($CG44,'G12'!$P$211:$CB$230,62,FALSE)))</f>
        <v>0</v>
      </c>
      <c r="ER44" s="981">
        <f>IF(ISNA(VLOOKUP($CG44,'G13'!$P$75:$CB$94,62,FALSE)),0,(VLOOKUP($CG44,'G13'!$P$75:$CB$94,62,FALSE)))</f>
        <v>0</v>
      </c>
      <c r="ES44" s="979">
        <f>IF(ISNA(VLOOKUP($CG44,'G13'!$P$109:$CB$128,62,FALSE)),0,(VLOOKUP($CG44,'G13'!$P$109:$CB$128,62,FALSE)))</f>
        <v>0</v>
      </c>
      <c r="ET44" s="979">
        <f>IF(ISNA(VLOOKUP($CG44,'G13'!$P$143:$CB$162,62,FALSE)),0,(VLOOKUP($CG44,'G13'!$P$143:$CB$162,62,FALSE)))</f>
        <v>0</v>
      </c>
      <c r="EU44" s="979">
        <f>IF(ISNA(VLOOKUP($CG44,'G13'!$P$177:$CB$196,62,FALSE)),0,(VLOOKUP($CG44,'G13'!$P$177:$CB$196,62,FALSE)))</f>
        <v>0</v>
      </c>
      <c r="EV44" s="982">
        <f>IF(ISNA(VLOOKUP($CG44,'G13'!$P$211:$CB$230,62,FALSE)),0,(VLOOKUP($CG44,'G13'!$P$211:$CB$230,62,FALSE)))</f>
        <v>0</v>
      </c>
      <c r="EW44" s="981">
        <f>IF(ISNA(VLOOKUP($CG44,'G14'!$P$75:$CB$94,62,FALSE)),0,(VLOOKUP($CG44,'G14'!$P$75:$CB$94,62,FALSE)))</f>
        <v>0</v>
      </c>
      <c r="EX44" s="979">
        <f>IF(ISNA(VLOOKUP($CG44,'G14'!$P$109:$CB$128,62,FALSE)),0,(VLOOKUP($CG44,'G14'!$P$109:$CB$128,62,FALSE)))</f>
        <v>0</v>
      </c>
      <c r="EY44" s="979">
        <f>IF(ISNA(VLOOKUP($CG44,'G14'!$P$143:$CB$162,62,FALSE)),0,(VLOOKUP($CG44,'G14'!$P$143:$CB$162,62,FALSE)))</f>
        <v>0</v>
      </c>
      <c r="EZ44" s="979">
        <f>IF(ISNA(VLOOKUP($CG44,'G14'!$P$177:$CB$196,62,FALSE)),0,(VLOOKUP($CG44,'G14'!$P$177:$CB$196,62,FALSE)))</f>
        <v>0</v>
      </c>
      <c r="FA44" s="982">
        <f>IF(ISNA(VLOOKUP($CG44,'G14'!$P$211:$CB$230,62,FALSE)),0,(VLOOKUP($CG44,'G14'!$P$211:$CB$230,62,FALSE)))</f>
        <v>0</v>
      </c>
      <c r="FB44" s="981">
        <f>IF(ISNA(VLOOKUP($CG44,'G15'!$P$75:$CB$94,62,FALSE)),0,(VLOOKUP($CG44,'G15'!$P$75:$CB$94,62,FALSE)))</f>
        <v>0</v>
      </c>
      <c r="FC44" s="979">
        <f>IF(ISNA(VLOOKUP($CG44,'G15'!$P$109:$CB$128,62,FALSE)),0,(VLOOKUP($CG44,'G15'!$P$109:$CB$128,62,FALSE)))</f>
        <v>0</v>
      </c>
      <c r="FD44" s="979">
        <f>IF(ISNA(VLOOKUP($CG44,'G15'!$P$143:$CB$162,62,FALSE)),0,(VLOOKUP($CG44,'G15'!$P$143:$CB$162,62,FALSE)))</f>
        <v>0</v>
      </c>
      <c r="FE44" s="979">
        <f>IF(ISNA(VLOOKUP($CG44,'G15'!$P$177:$CB$196,62,FALSE)),0,(VLOOKUP($CG44,'G15'!$P$177:$CB$196,62,FALSE)))</f>
        <v>0</v>
      </c>
      <c r="FF44" s="982">
        <f>IF(ISNA(VLOOKUP($CG44,'G15'!$P$211:$CB$230,62,FALSE)),0,(VLOOKUP($CG44,'G15'!$P$211:$CB$230,62,FALSE)))</f>
        <v>0</v>
      </c>
      <c r="FG44" s="989">
        <f t="shared" si="18"/>
        <v>0</v>
      </c>
      <c r="FH44" s="987">
        <f t="shared" si="18"/>
        <v>0</v>
      </c>
      <c r="FI44" s="987">
        <f t="shared" si="18"/>
        <v>0</v>
      </c>
      <c r="FJ44" s="987">
        <f t="shared" si="18"/>
        <v>0</v>
      </c>
      <c r="FK44" s="990">
        <f t="shared" si="18"/>
        <v>0</v>
      </c>
    </row>
    <row r="45" spans="1:167" ht="18.75" customHeight="1" thickBot="1" x14ac:dyDescent="0.25">
      <c r="A45" s="975">
        <f t="shared" si="0"/>
        <v>0</v>
      </c>
      <c r="B45" s="959" t="str">
        <f t="shared" si="1"/>
        <v>b</v>
      </c>
      <c r="C45" s="960" t="str">
        <f t="shared" si="1"/>
        <v>b</v>
      </c>
      <c r="D45" s="960" t="str">
        <f t="shared" si="1"/>
        <v>b</v>
      </c>
      <c r="E45" s="960" t="str">
        <f t="shared" si="1"/>
        <v>b</v>
      </c>
      <c r="F45" s="961" t="str">
        <f t="shared" si="1"/>
        <v>b</v>
      </c>
      <c r="G45" s="959" t="str">
        <f t="shared" si="2"/>
        <v>b</v>
      </c>
      <c r="H45" s="960" t="str">
        <f t="shared" si="2"/>
        <v>b</v>
      </c>
      <c r="I45" s="960" t="str">
        <f t="shared" si="2"/>
        <v>b</v>
      </c>
      <c r="J45" s="960" t="str">
        <f t="shared" si="2"/>
        <v>b</v>
      </c>
      <c r="K45" s="961" t="str">
        <f t="shared" si="2"/>
        <v>b</v>
      </c>
      <c r="L45" s="959" t="str">
        <f t="shared" si="3"/>
        <v>b</v>
      </c>
      <c r="M45" s="960" t="str">
        <f t="shared" si="3"/>
        <v>b</v>
      </c>
      <c r="N45" s="960" t="str">
        <f t="shared" si="3"/>
        <v>b</v>
      </c>
      <c r="O45" s="960" t="str">
        <f t="shared" si="3"/>
        <v>b</v>
      </c>
      <c r="P45" s="961" t="str">
        <f t="shared" si="3"/>
        <v>b</v>
      </c>
      <c r="Q45" s="959" t="str">
        <f t="shared" si="4"/>
        <v>b</v>
      </c>
      <c r="R45" s="960" t="str">
        <f t="shared" si="4"/>
        <v>b</v>
      </c>
      <c r="S45" s="960" t="str">
        <f t="shared" si="4"/>
        <v>b</v>
      </c>
      <c r="T45" s="960" t="str">
        <f t="shared" si="4"/>
        <v>b</v>
      </c>
      <c r="U45" s="961" t="str">
        <f t="shared" si="4"/>
        <v>b</v>
      </c>
      <c r="V45" s="959" t="str">
        <f t="shared" si="5"/>
        <v>b</v>
      </c>
      <c r="W45" s="960" t="str">
        <f t="shared" si="5"/>
        <v>b</v>
      </c>
      <c r="X45" s="960" t="str">
        <f t="shared" si="5"/>
        <v>b</v>
      </c>
      <c r="Y45" s="960" t="str">
        <f t="shared" si="5"/>
        <v>b</v>
      </c>
      <c r="Z45" s="961" t="str">
        <f t="shared" si="5"/>
        <v>b</v>
      </c>
      <c r="AA45" s="959" t="str">
        <f t="shared" si="6"/>
        <v>b</v>
      </c>
      <c r="AB45" s="960" t="str">
        <f t="shared" si="6"/>
        <v>b</v>
      </c>
      <c r="AC45" s="960" t="str">
        <f t="shared" si="6"/>
        <v>b</v>
      </c>
      <c r="AD45" s="960" t="str">
        <f t="shared" si="6"/>
        <v>b</v>
      </c>
      <c r="AE45" s="961" t="str">
        <f t="shared" si="6"/>
        <v>b</v>
      </c>
      <c r="AF45" s="959" t="str">
        <f t="shared" si="7"/>
        <v>b</v>
      </c>
      <c r="AG45" s="960" t="str">
        <f t="shared" si="7"/>
        <v>b</v>
      </c>
      <c r="AH45" s="960" t="str">
        <f t="shared" si="7"/>
        <v>b</v>
      </c>
      <c r="AI45" s="960" t="str">
        <f t="shared" si="7"/>
        <v>b</v>
      </c>
      <c r="AJ45" s="961" t="str">
        <f t="shared" si="7"/>
        <v>b</v>
      </c>
      <c r="AK45" s="959" t="str">
        <f t="shared" si="8"/>
        <v>b</v>
      </c>
      <c r="AL45" s="960" t="str">
        <f t="shared" si="8"/>
        <v>b</v>
      </c>
      <c r="AM45" s="960" t="str">
        <f t="shared" si="8"/>
        <v>b</v>
      </c>
      <c r="AN45" s="960" t="str">
        <f t="shared" si="8"/>
        <v>b</v>
      </c>
      <c r="AO45" s="961" t="str">
        <f t="shared" si="8"/>
        <v>b</v>
      </c>
      <c r="AP45" s="959" t="str">
        <f t="shared" si="9"/>
        <v>b</v>
      </c>
      <c r="AQ45" s="960" t="str">
        <f t="shared" si="9"/>
        <v>b</v>
      </c>
      <c r="AR45" s="960" t="str">
        <f t="shared" si="9"/>
        <v>b</v>
      </c>
      <c r="AS45" s="960" t="str">
        <f t="shared" si="9"/>
        <v>b</v>
      </c>
      <c r="AT45" s="961" t="str">
        <f t="shared" si="9"/>
        <v>b</v>
      </c>
      <c r="AU45" s="959" t="str">
        <f t="shared" si="10"/>
        <v>b</v>
      </c>
      <c r="AV45" s="960" t="str">
        <f t="shared" si="10"/>
        <v>b</v>
      </c>
      <c r="AW45" s="960" t="str">
        <f t="shared" si="10"/>
        <v>b</v>
      </c>
      <c r="AX45" s="960" t="str">
        <f t="shared" si="10"/>
        <v>b</v>
      </c>
      <c r="AY45" s="961" t="str">
        <f t="shared" si="10"/>
        <v>b</v>
      </c>
      <c r="AZ45" s="959" t="str">
        <f t="shared" si="11"/>
        <v>b</v>
      </c>
      <c r="BA45" s="960" t="str">
        <f t="shared" si="11"/>
        <v>b</v>
      </c>
      <c r="BB45" s="960" t="str">
        <f t="shared" si="11"/>
        <v>b</v>
      </c>
      <c r="BC45" s="960" t="str">
        <f t="shared" si="11"/>
        <v>b</v>
      </c>
      <c r="BD45" s="961" t="str">
        <f t="shared" si="11"/>
        <v>b</v>
      </c>
      <c r="BE45" s="959" t="str">
        <f t="shared" si="12"/>
        <v>b</v>
      </c>
      <c r="BF45" s="960" t="str">
        <f t="shared" si="12"/>
        <v>b</v>
      </c>
      <c r="BG45" s="960" t="str">
        <f t="shared" si="12"/>
        <v>b</v>
      </c>
      <c r="BH45" s="960" t="str">
        <f t="shared" si="12"/>
        <v>b</v>
      </c>
      <c r="BI45" s="961" t="str">
        <f t="shared" si="12"/>
        <v>b</v>
      </c>
      <c r="BJ45" s="959" t="str">
        <f t="shared" si="13"/>
        <v>b</v>
      </c>
      <c r="BK45" s="960" t="str">
        <f t="shared" si="13"/>
        <v>b</v>
      </c>
      <c r="BL45" s="960" t="str">
        <f t="shared" si="13"/>
        <v>b</v>
      </c>
      <c r="BM45" s="960" t="str">
        <f t="shared" si="13"/>
        <v>b</v>
      </c>
      <c r="BN45" s="961" t="str">
        <f t="shared" si="13"/>
        <v>b</v>
      </c>
      <c r="BO45" s="959" t="str">
        <f t="shared" si="14"/>
        <v>b</v>
      </c>
      <c r="BP45" s="960" t="str">
        <f t="shared" si="14"/>
        <v>b</v>
      </c>
      <c r="BQ45" s="960" t="str">
        <f t="shared" si="14"/>
        <v>b</v>
      </c>
      <c r="BR45" s="960" t="str">
        <f t="shared" si="14"/>
        <v>b</v>
      </c>
      <c r="BS45" s="961" t="str">
        <f t="shared" si="14"/>
        <v>b</v>
      </c>
      <c r="BT45" s="959" t="str">
        <f t="shared" si="15"/>
        <v>b</v>
      </c>
      <c r="BU45" s="960" t="str">
        <f t="shared" si="15"/>
        <v>b</v>
      </c>
      <c r="BV45" s="960" t="str">
        <f t="shared" si="15"/>
        <v>b</v>
      </c>
      <c r="BW45" s="960" t="str">
        <f t="shared" si="15"/>
        <v>b</v>
      </c>
      <c r="BX45" s="961" t="str">
        <f t="shared" si="15"/>
        <v>b</v>
      </c>
      <c r="BY45" s="976">
        <f t="shared" si="16"/>
        <v>0</v>
      </c>
      <c r="BZ45" s="976">
        <f t="shared" si="16"/>
        <v>0</v>
      </c>
      <c r="CA45" s="976">
        <f t="shared" si="16"/>
        <v>0</v>
      </c>
      <c r="CB45" s="976">
        <f t="shared" si="16"/>
        <v>0</v>
      </c>
      <c r="CC45" s="976">
        <f t="shared" si="16"/>
        <v>0</v>
      </c>
      <c r="CD45" s="954">
        <f t="shared" si="17"/>
        <v>0</v>
      </c>
      <c r="CF45" s="991">
        <v>30</v>
      </c>
      <c r="CG45" s="992">
        <f>Personnel!D50</f>
        <v>0</v>
      </c>
      <c r="CH45" s="993">
        <f>Personnel!E50</f>
        <v>0</v>
      </c>
      <c r="CI45" s="994">
        <f>Personnel!F50</f>
        <v>0</v>
      </c>
      <c r="CJ45" s="981">
        <f>IF(ISNA(VLOOKUP($CG45,'G1'!$P$75:$CB$94,62,FALSE)),0,(VLOOKUP($CG45,'G1'!$P$75:$CB$94,62,FALSE)))</f>
        <v>0</v>
      </c>
      <c r="CK45" s="979">
        <f>IF(ISNA(VLOOKUP($CG45,'G1'!$P$109:$CB$128,62,FALSE)),0,(VLOOKUP($CG45,'G1'!$P$109:$CB$128,62,FALSE)))</f>
        <v>0</v>
      </c>
      <c r="CL45" s="979">
        <f>IF(ISNA(VLOOKUP($CG45,'G1'!$P$143:$CB$162,62,FALSE)),0,(VLOOKUP($CG45,'G1'!$P$143:$CB$162,62,FALSE)))</f>
        <v>0</v>
      </c>
      <c r="CM45" s="979">
        <f>IF(ISNA(VLOOKUP($CG45,'G1'!$P$177:$CB$196,62,FALSE)),0,(VLOOKUP($CG45,'G1'!$P$177:$CB$196,62,FALSE)))</f>
        <v>0</v>
      </c>
      <c r="CN45" s="982">
        <f>IF(ISNA(VLOOKUP($CG45,'G1'!$P$211:$CB$230,62,FALSE)),0,(VLOOKUP($CG45,'G1'!$P$211:$CB$230,62,FALSE)))</f>
        <v>0</v>
      </c>
      <c r="CO45" s="981">
        <f>IF(ISNA(VLOOKUP($CG45,'G2'!$P$75:$CB$94,62,FALSE)),0,(VLOOKUP($CG45,'G2'!$P$75:$CB$94,62,FALSE)))</f>
        <v>0</v>
      </c>
      <c r="CP45" s="979">
        <f>IF(ISNA(VLOOKUP($CG45,'G2'!$P$109:$CB$128,62,FALSE)),0,(VLOOKUP($CG45,'G2'!$P$109:$CB$128,62,FALSE)))</f>
        <v>0</v>
      </c>
      <c r="CQ45" s="979">
        <f>IF(ISNA(VLOOKUP($CG45,'G2'!$P$143:$CB$162,62,FALSE)),0,(VLOOKUP($CG45,'G2'!$P$143:$CB$162,62,FALSE)))</f>
        <v>0</v>
      </c>
      <c r="CR45" s="979">
        <f>IF(ISNA(VLOOKUP($CG45,'G2'!$P$177:$CB$196,62,FALSE)),0,(VLOOKUP($CG45,'G2'!$P$177:$CB$196,62,FALSE)))</f>
        <v>0</v>
      </c>
      <c r="CS45" s="982">
        <f>IF(ISNA(VLOOKUP($CG45,'G2'!$P$211:$CB$230,62,FALSE)),0,(VLOOKUP($CG45,'G2'!$P$211:$CB$230,62,FALSE)))</f>
        <v>0</v>
      </c>
      <c r="CT45" s="981">
        <f>IF(ISNA(VLOOKUP($CG45,'G3'!$P$75:$CB$94,62,FALSE)),0,(VLOOKUP($CG45,'G3'!$P$75:$CB$94,62,FALSE)))</f>
        <v>0</v>
      </c>
      <c r="CU45" s="979">
        <f>IF(ISNA(VLOOKUP($CG45,'G3'!$P$109:$CB$128,62,FALSE)),0,(VLOOKUP($CG45,'G3'!$P$109:$CB$128,62,FALSE)))</f>
        <v>0</v>
      </c>
      <c r="CV45" s="979">
        <f>IF(ISNA(VLOOKUP($CG45,'G3'!$P$143:$CB$162,62,FALSE)),0,(VLOOKUP($CG45,'G3'!$P$143:$CB$162,62,FALSE)))</f>
        <v>0</v>
      </c>
      <c r="CW45" s="979">
        <f>IF(ISNA(VLOOKUP($CG45,'G3'!$P$177:$CB$196,62,FALSE)),0,(VLOOKUP($CG45,'G3'!$P$177:$CB$196,62,FALSE)))</f>
        <v>0</v>
      </c>
      <c r="CX45" s="982">
        <f>IF(ISNA(VLOOKUP($CG45,'G3'!$P$211:$CB$230,62,FALSE)),0,(VLOOKUP($CG45,'G3'!$P$211:$CB$230,62,FALSE)))</f>
        <v>0</v>
      </c>
      <c r="CY45" s="981">
        <f>IF(ISNA(VLOOKUP($CG45,'G4'!$P$75:$CB$94,62,FALSE)),0,(VLOOKUP($CG45,'G4'!$P$75:$CB$94,62,FALSE)))</f>
        <v>0</v>
      </c>
      <c r="CZ45" s="979">
        <f>IF(ISNA(VLOOKUP($CG45,'G4'!$P$109:$CB$128,62,FALSE)),0,(VLOOKUP($CG45,'G4'!$P$109:$CB$128,62,FALSE)))</f>
        <v>0</v>
      </c>
      <c r="DA45" s="979">
        <f>IF(ISNA(VLOOKUP($CG45,'G4'!$P$143:$CB$162,62,FALSE)),0,(VLOOKUP($CG45,'G4'!$P$143:$CB$162,62,FALSE)))</f>
        <v>0</v>
      </c>
      <c r="DB45" s="979">
        <f>IF(ISNA(VLOOKUP($CG45,'G4'!$P$177:$CB$196,62,FALSE)),0,(VLOOKUP($CG45,'G4'!$P$177:$CB$196,62,FALSE)))</f>
        <v>0</v>
      </c>
      <c r="DC45" s="982">
        <f>IF(ISNA(VLOOKUP($CG45,'G4'!$P$211:$CB$230,62,FALSE)),0,(VLOOKUP($CG45,'G4'!$P$211:$CB$230,62,FALSE)))</f>
        <v>0</v>
      </c>
      <c r="DD45" s="981">
        <f>IF(ISNA(VLOOKUP($CG45,'G5'!$P$75:$CB$94,62,FALSE)),0,(VLOOKUP($CG45,'G5'!$P$75:$CB$94,62,FALSE)))</f>
        <v>0</v>
      </c>
      <c r="DE45" s="979">
        <f>IF(ISNA(VLOOKUP($CG45,'G5'!$P$109:$CB$128,62,FALSE)),0,(VLOOKUP($CG45,'G5'!$P$109:$CB$128,62,FALSE)))</f>
        <v>0</v>
      </c>
      <c r="DF45" s="979">
        <f>IF(ISNA(VLOOKUP($CG45,'G5'!$P$143:$CB$162,62,FALSE)),0,(VLOOKUP($CG45,'G5'!$P$143:$CB$162,62,FALSE)))</f>
        <v>0</v>
      </c>
      <c r="DG45" s="979">
        <f>IF(ISNA(VLOOKUP($CG45,'G5'!$P$177:$CB$196,62,FALSE)),0,(VLOOKUP($CG45,'G5'!$P$177:$CB$196,62,FALSE)))</f>
        <v>0</v>
      </c>
      <c r="DH45" s="982">
        <f>IF(ISNA(VLOOKUP($CG45,'G5'!$P$211:$CB$230,62,FALSE)),0,(VLOOKUP($CG45,'G5'!$P$211:$CB$230,62,FALSE)))</f>
        <v>0</v>
      </c>
      <c r="DI45" s="981">
        <f>IF(ISNA(VLOOKUP($CG45,'G6'!$P$75:$CB$94,62,FALSE)),0,(VLOOKUP($CG45,'G6'!$P$75:$CB$94,62,FALSE)))</f>
        <v>0</v>
      </c>
      <c r="DJ45" s="979">
        <f>IF(ISNA(VLOOKUP($CG45,'G6'!$P$109:$CB$128,62,FALSE)),0,(VLOOKUP($CG45,'G6'!$P$109:$CB$128,62,FALSE)))</f>
        <v>0</v>
      </c>
      <c r="DK45" s="979">
        <f>IF(ISNA(VLOOKUP($CG45,'G6'!$P$143:$CB$162,62,FALSE)),0,(VLOOKUP($CG45,'G6'!$P$143:$CB$162,62,FALSE)))</f>
        <v>0</v>
      </c>
      <c r="DL45" s="979">
        <f>IF(ISNA(VLOOKUP($CG45,'G6'!$P$177:$CB$196,62,FALSE)),0,(VLOOKUP($CG45,'G6'!$P$177:$CB$196,62,FALSE)))</f>
        <v>0</v>
      </c>
      <c r="DM45" s="982">
        <f>IF(ISNA(VLOOKUP($CG45,'G6'!$P$211:$CB$230,62,FALSE)),0,(VLOOKUP($CG45,'G6'!$P$211:$CB$230,62,FALSE)))</f>
        <v>0</v>
      </c>
      <c r="DN45" s="981">
        <f>IF(ISNA(VLOOKUP($CG45,'G7'!$P$75:$CB$94,62,FALSE)),0,(VLOOKUP($CG45,'G7'!$P$75:$CB$94,62,FALSE)))</f>
        <v>0</v>
      </c>
      <c r="DO45" s="979">
        <f>IF(ISNA(VLOOKUP($CG45,'G7'!$P$109:$CB$128,62,FALSE)),0,(VLOOKUP($CG45,'G7'!$P$109:$CB$128,62,FALSE)))</f>
        <v>0</v>
      </c>
      <c r="DP45" s="979">
        <f>IF(ISNA(VLOOKUP($CG45,'G7'!$P$143:$CB$162,62,FALSE)),0,(VLOOKUP($CG45,'G7'!$P$143:$CB$162,62,FALSE)))</f>
        <v>0</v>
      </c>
      <c r="DQ45" s="979">
        <f>IF(ISNA(VLOOKUP($CG45,'G7'!$P$177:$CB$196,62,FALSE)),0,(VLOOKUP($CG45,'G7'!$P$177:$CB$196,62,FALSE)))</f>
        <v>0</v>
      </c>
      <c r="DR45" s="982">
        <f>IF(ISNA(VLOOKUP($CG45,'G7'!$P$211:$CB$230,62,FALSE)),0,(VLOOKUP($CG45,'G7'!$P$211:$CB$230,62,FALSE)))</f>
        <v>0</v>
      </c>
      <c r="DS45" s="981">
        <f>IF(ISNA(VLOOKUP($CG45,'G8'!$P$75:$CB$94,62,FALSE)),0,(VLOOKUP($CG45,'G8'!$P$75:$CB$94,62,FALSE)))</f>
        <v>0</v>
      </c>
      <c r="DT45" s="979">
        <f>IF(ISNA(VLOOKUP($CG45,'G8'!$P$109:$CB$128,62,FALSE)),0,(VLOOKUP($CG45,'G8'!$P$109:$CB$128,62,FALSE)))</f>
        <v>0</v>
      </c>
      <c r="DU45" s="979">
        <f>IF(ISNA(VLOOKUP($CG45,'G8'!$P$143:$CB$162,62,FALSE)),0,(VLOOKUP($CG45,'G8'!$P$143:$CB$162,62,FALSE)))</f>
        <v>0</v>
      </c>
      <c r="DV45" s="979">
        <f>IF(ISNA(VLOOKUP($CG45,'G8'!$P$177:$CB$196,62,FALSE)),0,(VLOOKUP($CG45,'G8'!$P$177:$CB$196,62,FALSE)))</f>
        <v>0</v>
      </c>
      <c r="DW45" s="982">
        <f>IF(ISNA(VLOOKUP($CG45,'G8'!$P$211:$CB$230,62,FALSE)),0,(VLOOKUP($CG45,'G8'!$P$211:$CB$230,62,FALSE)))</f>
        <v>0</v>
      </c>
      <c r="DX45" s="981">
        <f>IF(ISNA(VLOOKUP($CG45,'G9'!$P$75:$CB$94,62,FALSE)),0,(VLOOKUP($CG45,'G9'!$P$75:$CB$94,62,FALSE)))</f>
        <v>0</v>
      </c>
      <c r="DY45" s="979">
        <f>IF(ISNA(VLOOKUP($CG45,'G9'!$P$109:$CB$128,62,FALSE)),0,(VLOOKUP($CG45,'G9'!$P$109:$CB$128,62,FALSE)))</f>
        <v>0</v>
      </c>
      <c r="DZ45" s="979">
        <f>IF(ISNA(VLOOKUP($CG45,'G9'!$P$143:$CB$162,62,FALSE)),0,(VLOOKUP($CG45,'G9'!$P$143:$CB$162,62,FALSE)))</f>
        <v>0</v>
      </c>
      <c r="EA45" s="979">
        <f>IF(ISNA(VLOOKUP($CG45,'G9'!$P$177:$CB$196,62,FALSE)),0,(VLOOKUP($CG45,'G9'!$P$177:$CB$196,62,FALSE)))</f>
        <v>0</v>
      </c>
      <c r="EB45" s="982">
        <f>IF(ISNA(VLOOKUP($CG45,'G9'!$P$211:$CB$230,62,FALSE)),0,(VLOOKUP($CG45,'G9'!$P$211:$CB$230,62,FALSE)))</f>
        <v>0</v>
      </c>
      <c r="EC45" s="981">
        <f>IF(ISNA(VLOOKUP($CG45,'G10'!$P$75:$CB$94,62,FALSE)),0,(VLOOKUP($CG45,'G10'!$P$75:$CB$94,62,FALSE)))</f>
        <v>0</v>
      </c>
      <c r="ED45" s="979">
        <f>IF(ISNA(VLOOKUP($CG45,'G10'!$P$109:$CB$128,62,FALSE)),0,(VLOOKUP($CG45,'G10'!$P$109:$CB$128,62,FALSE)))</f>
        <v>0</v>
      </c>
      <c r="EE45" s="979">
        <f>IF(ISNA(VLOOKUP($CG45,'G10'!$P$143:$CB$162,62,FALSE)),0,(VLOOKUP($CG45,'G10'!$P$143:$CB$162,62,FALSE)))</f>
        <v>0</v>
      </c>
      <c r="EF45" s="979">
        <f>IF(ISNA(VLOOKUP($CG45,'G10'!$P$177:$CB$196,62,FALSE)),0,(VLOOKUP($CG45,'G10'!$P$177:$CB$196,62,FALSE)))</f>
        <v>0</v>
      </c>
      <c r="EG45" s="982">
        <f>IF(ISNA(VLOOKUP($CG45,'G10'!$P$211:$CB$230,62,FALSE)),0,(VLOOKUP($CG45,'G10'!$P$211:$CB$230,62,FALSE)))</f>
        <v>0</v>
      </c>
      <c r="EH45" s="981">
        <f>IF(ISNA(VLOOKUP($CG45,'G11'!$P$75:$CB$94,62,FALSE)),0,(VLOOKUP($CG45,'G11'!$P$75:$CB$94,62,FALSE)))</f>
        <v>0</v>
      </c>
      <c r="EI45" s="979">
        <f>IF(ISNA(VLOOKUP($CG45,'G11'!$P$109:$CB$128,62,FALSE)),0,(VLOOKUP($CG45,'G11'!$P$109:$CB$128,62,FALSE)))</f>
        <v>0</v>
      </c>
      <c r="EJ45" s="979">
        <f>IF(ISNA(VLOOKUP($CG45,'G11'!$P$143:$CB$162,62,FALSE)),0,(VLOOKUP($CG45,'G11'!$P$143:$CB$162,62,FALSE)))</f>
        <v>0</v>
      </c>
      <c r="EK45" s="979">
        <f>IF(ISNA(VLOOKUP($CG45,'G11'!$P$177:$CB$196,62,FALSE)),0,(VLOOKUP($CG45,'G11'!$P$177:$CB$196,62,FALSE)))</f>
        <v>0</v>
      </c>
      <c r="EL45" s="982">
        <f>IF(ISNA(VLOOKUP($CG45,'G11'!$P$211:$CB$230,62,FALSE)),0,(VLOOKUP($CG45,'G11'!$P$211:$CB$230,62,FALSE)))</f>
        <v>0</v>
      </c>
      <c r="EM45" s="981">
        <f>IF(ISNA(VLOOKUP($CG45,'G12'!$P$75:$CB$94,62,FALSE)),0,(VLOOKUP($CG45,'G12'!$P$75:$CB$94,62,FALSE)))</f>
        <v>0</v>
      </c>
      <c r="EN45" s="979">
        <f>IF(ISNA(VLOOKUP($CG45,'G12'!$P$109:$CB$128,62,FALSE)),0,(VLOOKUP($CG45,'G12'!$P$109:$CB$128,62,FALSE)))</f>
        <v>0</v>
      </c>
      <c r="EO45" s="979">
        <f>IF(ISNA(VLOOKUP($CG45,'G12'!$P$143:$CB$162,62,FALSE)),0,(VLOOKUP($CG45,'G12'!$P$143:$CB$162,62,FALSE)))</f>
        <v>0</v>
      </c>
      <c r="EP45" s="979">
        <f>IF(ISNA(VLOOKUP($CG45,'G12'!$P$177:$CB$196,62,FALSE)),0,(VLOOKUP($CG45,'G12'!$P$177:$CB$196,62,FALSE)))</f>
        <v>0</v>
      </c>
      <c r="EQ45" s="982">
        <f>IF(ISNA(VLOOKUP($CG45,'G12'!$P$211:$CB$230,62,FALSE)),0,(VLOOKUP($CG45,'G12'!$P$211:$CB$230,62,FALSE)))</f>
        <v>0</v>
      </c>
      <c r="ER45" s="981">
        <f>IF(ISNA(VLOOKUP($CG45,'G13'!$P$75:$CB$94,62,FALSE)),0,(VLOOKUP($CG45,'G13'!$P$75:$CB$94,62,FALSE)))</f>
        <v>0</v>
      </c>
      <c r="ES45" s="979">
        <f>IF(ISNA(VLOOKUP($CG45,'G13'!$P$109:$CB$128,62,FALSE)),0,(VLOOKUP($CG45,'G13'!$P$109:$CB$128,62,FALSE)))</f>
        <v>0</v>
      </c>
      <c r="ET45" s="979">
        <f>IF(ISNA(VLOOKUP($CG45,'G13'!$P$143:$CB$162,62,FALSE)),0,(VLOOKUP($CG45,'G13'!$P$143:$CB$162,62,FALSE)))</f>
        <v>0</v>
      </c>
      <c r="EU45" s="979">
        <f>IF(ISNA(VLOOKUP($CG45,'G13'!$P$177:$CB$196,62,FALSE)),0,(VLOOKUP($CG45,'G13'!$P$177:$CB$196,62,FALSE)))</f>
        <v>0</v>
      </c>
      <c r="EV45" s="982">
        <f>IF(ISNA(VLOOKUP($CG45,'G13'!$P$211:$CB$230,62,FALSE)),0,(VLOOKUP($CG45,'G13'!$P$211:$CB$230,62,FALSE)))</f>
        <v>0</v>
      </c>
      <c r="EW45" s="981">
        <f>IF(ISNA(VLOOKUP($CG45,'G14'!$P$75:$CB$94,62,FALSE)),0,(VLOOKUP($CG45,'G14'!$P$75:$CB$94,62,FALSE)))</f>
        <v>0</v>
      </c>
      <c r="EX45" s="979">
        <f>IF(ISNA(VLOOKUP($CG45,'G14'!$P$109:$CB$128,62,FALSE)),0,(VLOOKUP($CG45,'G14'!$P$109:$CB$128,62,FALSE)))</f>
        <v>0</v>
      </c>
      <c r="EY45" s="979">
        <f>IF(ISNA(VLOOKUP($CG45,'G14'!$P$143:$CB$162,62,FALSE)),0,(VLOOKUP($CG45,'G14'!$P$143:$CB$162,62,FALSE)))</f>
        <v>0</v>
      </c>
      <c r="EZ45" s="979">
        <f>IF(ISNA(VLOOKUP($CG45,'G14'!$P$177:$CB$196,62,FALSE)),0,(VLOOKUP($CG45,'G14'!$P$177:$CB$196,62,FALSE)))</f>
        <v>0</v>
      </c>
      <c r="FA45" s="982">
        <f>IF(ISNA(VLOOKUP($CG45,'G14'!$P$211:$CB$230,62,FALSE)),0,(VLOOKUP($CG45,'G14'!$P$211:$CB$230,62,FALSE)))</f>
        <v>0</v>
      </c>
      <c r="FB45" s="981">
        <f>IF(ISNA(VLOOKUP($CG45,'G15'!$P$75:$CB$94,62,FALSE)),0,(VLOOKUP($CG45,'G15'!$P$75:$CB$94,62,FALSE)))</f>
        <v>0</v>
      </c>
      <c r="FC45" s="979">
        <f>IF(ISNA(VLOOKUP($CG45,'G15'!$P$109:$CB$128,62,FALSE)),0,(VLOOKUP($CG45,'G15'!$P$109:$CB$128,62,FALSE)))</f>
        <v>0</v>
      </c>
      <c r="FD45" s="979">
        <f>IF(ISNA(VLOOKUP($CG45,'G15'!$P$143:$CB$162,62,FALSE)),0,(VLOOKUP($CG45,'G15'!$P$143:$CB$162,62,FALSE)))</f>
        <v>0</v>
      </c>
      <c r="FE45" s="979">
        <f>IF(ISNA(VLOOKUP($CG45,'G15'!$P$177:$CB$196,62,FALSE)),0,(VLOOKUP($CG45,'G15'!$P$177:$CB$196,62,FALSE)))</f>
        <v>0</v>
      </c>
      <c r="FF45" s="982">
        <f>IF(ISNA(VLOOKUP($CG45,'G15'!$P$211:$CB$230,62,FALSE)),0,(VLOOKUP($CG45,'G15'!$P$211:$CB$230,62,FALSE)))</f>
        <v>0</v>
      </c>
      <c r="FG45" s="995">
        <f t="shared" si="18"/>
        <v>0</v>
      </c>
      <c r="FH45" s="993">
        <f t="shared" si="18"/>
        <v>0</v>
      </c>
      <c r="FI45" s="993">
        <f t="shared" si="18"/>
        <v>0</v>
      </c>
      <c r="FJ45" s="993">
        <f t="shared" si="18"/>
        <v>0</v>
      </c>
      <c r="FK45" s="996">
        <f t="shared" si="18"/>
        <v>0</v>
      </c>
    </row>
    <row r="46" spans="1:167" ht="18.75" customHeight="1" thickBot="1" x14ac:dyDescent="0.25">
      <c r="A46" s="975">
        <f t="shared" si="0"/>
        <v>0</v>
      </c>
      <c r="B46" s="959" t="str">
        <f t="shared" si="1"/>
        <v>b</v>
      </c>
      <c r="C46" s="960" t="str">
        <f t="shared" si="1"/>
        <v>b</v>
      </c>
      <c r="D46" s="960" t="str">
        <f t="shared" si="1"/>
        <v>b</v>
      </c>
      <c r="E46" s="960" t="str">
        <f t="shared" si="1"/>
        <v>b</v>
      </c>
      <c r="F46" s="961" t="str">
        <f t="shared" si="1"/>
        <v>b</v>
      </c>
      <c r="G46" s="959" t="str">
        <f t="shared" si="2"/>
        <v>b</v>
      </c>
      <c r="H46" s="960" t="str">
        <f t="shared" si="2"/>
        <v>b</v>
      </c>
      <c r="I46" s="960" t="str">
        <f t="shared" si="2"/>
        <v>b</v>
      </c>
      <c r="J46" s="960" t="str">
        <f t="shared" si="2"/>
        <v>b</v>
      </c>
      <c r="K46" s="961" t="str">
        <f t="shared" si="2"/>
        <v>b</v>
      </c>
      <c r="L46" s="959" t="str">
        <f t="shared" si="3"/>
        <v>b</v>
      </c>
      <c r="M46" s="960" t="str">
        <f t="shared" si="3"/>
        <v>b</v>
      </c>
      <c r="N46" s="960" t="str">
        <f t="shared" si="3"/>
        <v>b</v>
      </c>
      <c r="O46" s="960" t="str">
        <f t="shared" si="3"/>
        <v>b</v>
      </c>
      <c r="P46" s="961" t="str">
        <f t="shared" si="3"/>
        <v>b</v>
      </c>
      <c r="Q46" s="959" t="str">
        <f t="shared" si="4"/>
        <v>b</v>
      </c>
      <c r="R46" s="960" t="str">
        <f t="shared" si="4"/>
        <v>b</v>
      </c>
      <c r="S46" s="960" t="str">
        <f t="shared" si="4"/>
        <v>b</v>
      </c>
      <c r="T46" s="960" t="str">
        <f t="shared" si="4"/>
        <v>b</v>
      </c>
      <c r="U46" s="961" t="str">
        <f t="shared" si="4"/>
        <v>b</v>
      </c>
      <c r="V46" s="959" t="str">
        <f t="shared" si="5"/>
        <v>b</v>
      </c>
      <c r="W46" s="960" t="str">
        <f t="shared" si="5"/>
        <v>b</v>
      </c>
      <c r="X46" s="960" t="str">
        <f t="shared" si="5"/>
        <v>b</v>
      </c>
      <c r="Y46" s="960" t="str">
        <f t="shared" si="5"/>
        <v>b</v>
      </c>
      <c r="Z46" s="961" t="str">
        <f t="shared" si="5"/>
        <v>b</v>
      </c>
      <c r="AA46" s="959" t="str">
        <f t="shared" si="6"/>
        <v>b</v>
      </c>
      <c r="AB46" s="960" t="str">
        <f t="shared" si="6"/>
        <v>b</v>
      </c>
      <c r="AC46" s="960" t="str">
        <f t="shared" si="6"/>
        <v>b</v>
      </c>
      <c r="AD46" s="960" t="str">
        <f t="shared" si="6"/>
        <v>b</v>
      </c>
      <c r="AE46" s="961" t="str">
        <f t="shared" si="6"/>
        <v>b</v>
      </c>
      <c r="AF46" s="959" t="str">
        <f t="shared" si="7"/>
        <v>b</v>
      </c>
      <c r="AG46" s="960" t="str">
        <f t="shared" si="7"/>
        <v>b</v>
      </c>
      <c r="AH46" s="960" t="str">
        <f t="shared" si="7"/>
        <v>b</v>
      </c>
      <c r="AI46" s="960" t="str">
        <f t="shared" si="7"/>
        <v>b</v>
      </c>
      <c r="AJ46" s="961" t="str">
        <f t="shared" si="7"/>
        <v>b</v>
      </c>
      <c r="AK46" s="959" t="str">
        <f t="shared" si="8"/>
        <v>b</v>
      </c>
      <c r="AL46" s="960" t="str">
        <f t="shared" si="8"/>
        <v>b</v>
      </c>
      <c r="AM46" s="960" t="str">
        <f t="shared" si="8"/>
        <v>b</v>
      </c>
      <c r="AN46" s="960" t="str">
        <f t="shared" si="8"/>
        <v>b</v>
      </c>
      <c r="AO46" s="961" t="str">
        <f t="shared" si="8"/>
        <v>b</v>
      </c>
      <c r="AP46" s="959" t="str">
        <f t="shared" si="9"/>
        <v>b</v>
      </c>
      <c r="AQ46" s="960" t="str">
        <f t="shared" si="9"/>
        <v>b</v>
      </c>
      <c r="AR46" s="960" t="str">
        <f t="shared" si="9"/>
        <v>b</v>
      </c>
      <c r="AS46" s="960" t="str">
        <f t="shared" si="9"/>
        <v>b</v>
      </c>
      <c r="AT46" s="961" t="str">
        <f t="shared" si="9"/>
        <v>b</v>
      </c>
      <c r="AU46" s="959" t="str">
        <f t="shared" si="10"/>
        <v>b</v>
      </c>
      <c r="AV46" s="960" t="str">
        <f t="shared" si="10"/>
        <v>b</v>
      </c>
      <c r="AW46" s="960" t="str">
        <f t="shared" si="10"/>
        <v>b</v>
      </c>
      <c r="AX46" s="960" t="str">
        <f t="shared" si="10"/>
        <v>b</v>
      </c>
      <c r="AY46" s="961" t="str">
        <f t="shared" si="10"/>
        <v>b</v>
      </c>
      <c r="AZ46" s="959" t="str">
        <f t="shared" si="11"/>
        <v>b</v>
      </c>
      <c r="BA46" s="960" t="str">
        <f t="shared" si="11"/>
        <v>b</v>
      </c>
      <c r="BB46" s="960" t="str">
        <f t="shared" si="11"/>
        <v>b</v>
      </c>
      <c r="BC46" s="960" t="str">
        <f t="shared" si="11"/>
        <v>b</v>
      </c>
      <c r="BD46" s="961" t="str">
        <f t="shared" si="11"/>
        <v>b</v>
      </c>
      <c r="BE46" s="959" t="str">
        <f t="shared" si="12"/>
        <v>b</v>
      </c>
      <c r="BF46" s="960" t="str">
        <f t="shared" si="12"/>
        <v>b</v>
      </c>
      <c r="BG46" s="960" t="str">
        <f t="shared" si="12"/>
        <v>b</v>
      </c>
      <c r="BH46" s="960" t="str">
        <f t="shared" si="12"/>
        <v>b</v>
      </c>
      <c r="BI46" s="961" t="str">
        <f t="shared" si="12"/>
        <v>b</v>
      </c>
      <c r="BJ46" s="959" t="str">
        <f t="shared" si="13"/>
        <v>b</v>
      </c>
      <c r="BK46" s="960" t="str">
        <f t="shared" si="13"/>
        <v>b</v>
      </c>
      <c r="BL46" s="960" t="str">
        <f t="shared" si="13"/>
        <v>b</v>
      </c>
      <c r="BM46" s="960" t="str">
        <f t="shared" si="13"/>
        <v>b</v>
      </c>
      <c r="BN46" s="961" t="str">
        <f t="shared" si="13"/>
        <v>b</v>
      </c>
      <c r="BO46" s="959" t="str">
        <f t="shared" si="14"/>
        <v>b</v>
      </c>
      <c r="BP46" s="960" t="str">
        <f t="shared" si="14"/>
        <v>b</v>
      </c>
      <c r="BQ46" s="960" t="str">
        <f t="shared" si="14"/>
        <v>b</v>
      </c>
      <c r="BR46" s="960" t="str">
        <f t="shared" si="14"/>
        <v>b</v>
      </c>
      <c r="BS46" s="961" t="str">
        <f t="shared" si="14"/>
        <v>b</v>
      </c>
      <c r="BT46" s="959" t="str">
        <f t="shared" si="15"/>
        <v>b</v>
      </c>
      <c r="BU46" s="960" t="str">
        <f t="shared" si="15"/>
        <v>b</v>
      </c>
      <c r="BV46" s="960" t="str">
        <f t="shared" si="15"/>
        <v>b</v>
      </c>
      <c r="BW46" s="960" t="str">
        <f t="shared" si="15"/>
        <v>b</v>
      </c>
      <c r="BX46" s="961" t="str">
        <f t="shared" si="15"/>
        <v>b</v>
      </c>
      <c r="BY46" s="976">
        <f t="shared" si="16"/>
        <v>0</v>
      </c>
      <c r="BZ46" s="976">
        <f t="shared" si="16"/>
        <v>0</v>
      </c>
      <c r="CA46" s="976">
        <f t="shared" si="16"/>
        <v>0</v>
      </c>
      <c r="CB46" s="976">
        <f t="shared" si="16"/>
        <v>0</v>
      </c>
      <c r="CC46" s="976">
        <f t="shared" si="16"/>
        <v>0</v>
      </c>
      <c r="CD46" s="954">
        <f t="shared" si="17"/>
        <v>0</v>
      </c>
      <c r="CF46" s="977">
        <v>31</v>
      </c>
      <c r="CG46" s="978">
        <f>Personnel!D51</f>
        <v>0</v>
      </c>
      <c r="CH46" s="979">
        <f>Personnel!E51</f>
        <v>0</v>
      </c>
      <c r="CI46" s="980">
        <f>Personnel!F51</f>
        <v>0</v>
      </c>
      <c r="CJ46" s="981">
        <f>IF(ISNA(VLOOKUP($CG46,'G1'!$P$75:$CB$94,62,FALSE)),0,(VLOOKUP($CG46,'G1'!$P$75:$CB$94,62,FALSE)))</f>
        <v>0</v>
      </c>
      <c r="CK46" s="979">
        <f>IF(ISNA(VLOOKUP($CG46,'G1'!$P$109:$CB$128,62,FALSE)),0,(VLOOKUP($CG46,'G1'!$P$109:$CB$128,62,FALSE)))</f>
        <v>0</v>
      </c>
      <c r="CL46" s="979">
        <f>IF(ISNA(VLOOKUP($CG46,'G1'!$P$143:$CB$162,62,FALSE)),0,(VLOOKUP($CG46,'G1'!$P$143:$CB$162,62,FALSE)))</f>
        <v>0</v>
      </c>
      <c r="CM46" s="979">
        <f>IF(ISNA(VLOOKUP($CG46,'G1'!$P$177:$CB$196,62,FALSE)),0,(VLOOKUP($CG46,'G1'!$P$177:$CB$196,62,FALSE)))</f>
        <v>0</v>
      </c>
      <c r="CN46" s="982">
        <f>IF(ISNA(VLOOKUP($CG46,'G1'!$P$211:$CB$230,62,FALSE)),0,(VLOOKUP($CG46,'G1'!$P$211:$CB$230,62,FALSE)))</f>
        <v>0</v>
      </c>
      <c r="CO46" s="981">
        <f>IF(ISNA(VLOOKUP($CG46,'G2'!$P$75:$CB$94,62,FALSE)),0,(VLOOKUP($CG46,'G2'!$P$75:$CB$94,62,FALSE)))</f>
        <v>0</v>
      </c>
      <c r="CP46" s="979">
        <f>IF(ISNA(VLOOKUP($CG46,'G2'!$P$109:$CB$128,62,FALSE)),0,(VLOOKUP($CG46,'G2'!$P$109:$CB$128,62,FALSE)))</f>
        <v>0</v>
      </c>
      <c r="CQ46" s="979">
        <f>IF(ISNA(VLOOKUP($CG46,'G2'!$P$143:$CB$162,62,FALSE)),0,(VLOOKUP($CG46,'G2'!$P$143:$CB$162,62,FALSE)))</f>
        <v>0</v>
      </c>
      <c r="CR46" s="979">
        <f>IF(ISNA(VLOOKUP($CG46,'G2'!$P$177:$CB$196,62,FALSE)),0,(VLOOKUP($CG46,'G2'!$P$177:$CB$196,62,FALSE)))</f>
        <v>0</v>
      </c>
      <c r="CS46" s="982">
        <f>IF(ISNA(VLOOKUP($CG46,'G2'!$P$211:$CB$230,62,FALSE)),0,(VLOOKUP($CG46,'G2'!$P$211:$CB$230,62,FALSE)))</f>
        <v>0</v>
      </c>
      <c r="CT46" s="981">
        <f>IF(ISNA(VLOOKUP($CG46,'G3'!$P$75:$CB$94,62,FALSE)),0,(VLOOKUP($CG46,'G3'!$P$75:$CB$94,62,FALSE)))</f>
        <v>0</v>
      </c>
      <c r="CU46" s="979">
        <f>IF(ISNA(VLOOKUP($CG46,'G3'!$P$109:$CB$128,62,FALSE)),0,(VLOOKUP($CG46,'G3'!$P$109:$CB$128,62,FALSE)))</f>
        <v>0</v>
      </c>
      <c r="CV46" s="979">
        <f>IF(ISNA(VLOOKUP($CG46,'G3'!$P$143:$CB$162,62,FALSE)),0,(VLOOKUP($CG46,'G3'!$P$143:$CB$162,62,FALSE)))</f>
        <v>0</v>
      </c>
      <c r="CW46" s="979">
        <f>IF(ISNA(VLOOKUP($CG46,'G3'!$P$177:$CB$196,62,FALSE)),0,(VLOOKUP($CG46,'G3'!$P$177:$CB$196,62,FALSE)))</f>
        <v>0</v>
      </c>
      <c r="CX46" s="982">
        <f>IF(ISNA(VLOOKUP($CG46,'G3'!$P$211:$CB$230,62,FALSE)),0,(VLOOKUP($CG46,'G3'!$P$211:$CB$230,62,FALSE)))</f>
        <v>0</v>
      </c>
      <c r="CY46" s="981">
        <f>IF(ISNA(VLOOKUP($CG46,'G4'!$P$75:$CB$94,62,FALSE)),0,(VLOOKUP($CG46,'G4'!$P$75:$CB$94,62,FALSE)))</f>
        <v>0</v>
      </c>
      <c r="CZ46" s="979">
        <f>IF(ISNA(VLOOKUP($CG46,'G4'!$P$109:$CB$128,62,FALSE)),0,(VLOOKUP($CG46,'G4'!$P$109:$CB$128,62,FALSE)))</f>
        <v>0</v>
      </c>
      <c r="DA46" s="979">
        <f>IF(ISNA(VLOOKUP($CG46,'G4'!$P$143:$CB$162,62,FALSE)),0,(VLOOKUP($CG46,'G4'!$P$143:$CB$162,62,FALSE)))</f>
        <v>0</v>
      </c>
      <c r="DB46" s="979">
        <f>IF(ISNA(VLOOKUP($CG46,'G4'!$P$177:$CB$196,62,FALSE)),0,(VLOOKUP($CG46,'G4'!$P$177:$CB$196,62,FALSE)))</f>
        <v>0</v>
      </c>
      <c r="DC46" s="982">
        <f>IF(ISNA(VLOOKUP($CG46,'G4'!$P$211:$CB$230,62,FALSE)),0,(VLOOKUP($CG46,'G4'!$P$211:$CB$230,62,FALSE)))</f>
        <v>0</v>
      </c>
      <c r="DD46" s="981">
        <f>IF(ISNA(VLOOKUP($CG46,'G5'!$P$75:$CB$94,62,FALSE)),0,(VLOOKUP($CG46,'G5'!$P$75:$CB$94,62,FALSE)))</f>
        <v>0</v>
      </c>
      <c r="DE46" s="979">
        <f>IF(ISNA(VLOOKUP($CG46,'G5'!$P$109:$CB$128,62,FALSE)),0,(VLOOKUP($CG46,'G5'!$P$109:$CB$128,62,FALSE)))</f>
        <v>0</v>
      </c>
      <c r="DF46" s="979">
        <f>IF(ISNA(VLOOKUP($CG46,'G5'!$P$143:$CB$162,62,FALSE)),0,(VLOOKUP($CG46,'G5'!$P$143:$CB$162,62,FALSE)))</f>
        <v>0</v>
      </c>
      <c r="DG46" s="979">
        <f>IF(ISNA(VLOOKUP($CG46,'G5'!$P$177:$CB$196,62,FALSE)),0,(VLOOKUP($CG46,'G5'!$P$177:$CB$196,62,FALSE)))</f>
        <v>0</v>
      </c>
      <c r="DH46" s="982">
        <f>IF(ISNA(VLOOKUP($CG46,'G5'!$P$211:$CB$230,62,FALSE)),0,(VLOOKUP($CG46,'G5'!$P$211:$CB$230,62,FALSE)))</f>
        <v>0</v>
      </c>
      <c r="DI46" s="981">
        <f>IF(ISNA(VLOOKUP($CG46,'G6'!$P$75:$CB$94,62,FALSE)),0,(VLOOKUP($CG46,'G6'!$P$75:$CB$94,62,FALSE)))</f>
        <v>0</v>
      </c>
      <c r="DJ46" s="979">
        <f>IF(ISNA(VLOOKUP($CG46,'G6'!$P$109:$CB$128,62,FALSE)),0,(VLOOKUP($CG46,'G6'!$P$109:$CB$128,62,FALSE)))</f>
        <v>0</v>
      </c>
      <c r="DK46" s="979">
        <f>IF(ISNA(VLOOKUP($CG46,'G6'!$P$143:$CB$162,62,FALSE)),0,(VLOOKUP($CG46,'G6'!$P$143:$CB$162,62,FALSE)))</f>
        <v>0</v>
      </c>
      <c r="DL46" s="979">
        <f>IF(ISNA(VLOOKUP($CG46,'G6'!$P$177:$CB$196,62,FALSE)),0,(VLOOKUP($CG46,'G6'!$P$177:$CB$196,62,FALSE)))</f>
        <v>0</v>
      </c>
      <c r="DM46" s="982">
        <f>IF(ISNA(VLOOKUP($CG46,'G6'!$P$211:$CB$230,62,FALSE)),0,(VLOOKUP($CG46,'G6'!$P$211:$CB$230,62,FALSE)))</f>
        <v>0</v>
      </c>
      <c r="DN46" s="981">
        <f>IF(ISNA(VLOOKUP($CG46,'G7'!$P$75:$CB$94,62,FALSE)),0,(VLOOKUP($CG46,'G7'!$P$75:$CB$94,62,FALSE)))</f>
        <v>0</v>
      </c>
      <c r="DO46" s="979">
        <f>IF(ISNA(VLOOKUP($CG46,'G7'!$P$109:$CB$128,62,FALSE)),0,(VLOOKUP($CG46,'G7'!$P$109:$CB$128,62,FALSE)))</f>
        <v>0</v>
      </c>
      <c r="DP46" s="979">
        <f>IF(ISNA(VLOOKUP($CG46,'G7'!$P$143:$CB$162,62,FALSE)),0,(VLOOKUP($CG46,'G7'!$P$143:$CB$162,62,FALSE)))</f>
        <v>0</v>
      </c>
      <c r="DQ46" s="979">
        <f>IF(ISNA(VLOOKUP($CG46,'G7'!$P$177:$CB$196,62,FALSE)),0,(VLOOKUP($CG46,'G7'!$P$177:$CB$196,62,FALSE)))</f>
        <v>0</v>
      </c>
      <c r="DR46" s="982">
        <f>IF(ISNA(VLOOKUP($CG46,'G7'!$P$211:$CB$230,62,FALSE)),0,(VLOOKUP($CG46,'G7'!$P$211:$CB$230,62,FALSE)))</f>
        <v>0</v>
      </c>
      <c r="DS46" s="981">
        <f>IF(ISNA(VLOOKUP($CG46,'G8'!$P$75:$CB$94,62,FALSE)),0,(VLOOKUP($CG46,'G8'!$P$75:$CB$94,62,FALSE)))</f>
        <v>0</v>
      </c>
      <c r="DT46" s="979">
        <f>IF(ISNA(VLOOKUP($CG46,'G8'!$P$109:$CB$128,62,FALSE)),0,(VLOOKUP($CG46,'G8'!$P$109:$CB$128,62,FALSE)))</f>
        <v>0</v>
      </c>
      <c r="DU46" s="979">
        <f>IF(ISNA(VLOOKUP($CG46,'G8'!$P$143:$CB$162,62,FALSE)),0,(VLOOKUP($CG46,'G8'!$P$143:$CB$162,62,FALSE)))</f>
        <v>0</v>
      </c>
      <c r="DV46" s="979">
        <f>IF(ISNA(VLOOKUP($CG46,'G8'!$P$177:$CB$196,62,FALSE)),0,(VLOOKUP($CG46,'G8'!$P$177:$CB$196,62,FALSE)))</f>
        <v>0</v>
      </c>
      <c r="DW46" s="982">
        <f>IF(ISNA(VLOOKUP($CG46,'G8'!$P$211:$CB$230,62,FALSE)),0,(VLOOKUP($CG46,'G8'!$P$211:$CB$230,62,FALSE)))</f>
        <v>0</v>
      </c>
      <c r="DX46" s="981">
        <f>IF(ISNA(VLOOKUP($CG46,'G9'!$P$75:$CB$94,62,FALSE)),0,(VLOOKUP($CG46,'G9'!$P$75:$CB$94,62,FALSE)))</f>
        <v>0</v>
      </c>
      <c r="DY46" s="979">
        <f>IF(ISNA(VLOOKUP($CG46,'G9'!$P$109:$CB$128,62,FALSE)),0,(VLOOKUP($CG46,'G9'!$P$109:$CB$128,62,FALSE)))</f>
        <v>0</v>
      </c>
      <c r="DZ46" s="979">
        <f>IF(ISNA(VLOOKUP($CG46,'G9'!$P$143:$CB$162,62,FALSE)),0,(VLOOKUP($CG46,'G9'!$P$143:$CB$162,62,FALSE)))</f>
        <v>0</v>
      </c>
      <c r="EA46" s="979">
        <f>IF(ISNA(VLOOKUP($CG46,'G9'!$P$177:$CB$196,62,FALSE)),0,(VLOOKUP($CG46,'G9'!$P$177:$CB$196,62,FALSE)))</f>
        <v>0</v>
      </c>
      <c r="EB46" s="982">
        <f>IF(ISNA(VLOOKUP($CG46,'G9'!$P$211:$CB$230,62,FALSE)),0,(VLOOKUP($CG46,'G9'!$P$211:$CB$230,62,FALSE)))</f>
        <v>0</v>
      </c>
      <c r="EC46" s="981">
        <f>IF(ISNA(VLOOKUP($CG46,'G10'!$P$75:$CB$94,62,FALSE)),0,(VLOOKUP($CG46,'G10'!$P$75:$CB$94,62,FALSE)))</f>
        <v>0</v>
      </c>
      <c r="ED46" s="979">
        <f>IF(ISNA(VLOOKUP($CG46,'G10'!$P$109:$CB$128,62,FALSE)),0,(VLOOKUP($CG46,'G10'!$P$109:$CB$128,62,FALSE)))</f>
        <v>0</v>
      </c>
      <c r="EE46" s="979">
        <f>IF(ISNA(VLOOKUP($CG46,'G10'!$P$143:$CB$162,62,FALSE)),0,(VLOOKUP($CG46,'G10'!$P$143:$CB$162,62,FALSE)))</f>
        <v>0</v>
      </c>
      <c r="EF46" s="979">
        <f>IF(ISNA(VLOOKUP($CG46,'G10'!$P$177:$CB$196,62,FALSE)),0,(VLOOKUP($CG46,'G10'!$P$177:$CB$196,62,FALSE)))</f>
        <v>0</v>
      </c>
      <c r="EG46" s="982">
        <f>IF(ISNA(VLOOKUP($CG46,'G10'!$P$211:$CB$230,62,FALSE)),0,(VLOOKUP($CG46,'G10'!$P$211:$CB$230,62,FALSE)))</f>
        <v>0</v>
      </c>
      <c r="EH46" s="981">
        <f>IF(ISNA(VLOOKUP($CG46,'G11'!$P$75:$CB$94,62,FALSE)),0,(VLOOKUP($CG46,'G11'!$P$75:$CB$94,62,FALSE)))</f>
        <v>0</v>
      </c>
      <c r="EI46" s="979">
        <f>IF(ISNA(VLOOKUP($CG46,'G11'!$P$109:$CB$128,62,FALSE)),0,(VLOOKUP($CG46,'G11'!$P$109:$CB$128,62,FALSE)))</f>
        <v>0</v>
      </c>
      <c r="EJ46" s="979">
        <f>IF(ISNA(VLOOKUP($CG46,'G11'!$P$143:$CB$162,62,FALSE)),0,(VLOOKUP($CG46,'G11'!$P$143:$CB$162,62,FALSE)))</f>
        <v>0</v>
      </c>
      <c r="EK46" s="979">
        <f>IF(ISNA(VLOOKUP($CG46,'G11'!$P$177:$CB$196,62,FALSE)),0,(VLOOKUP($CG46,'G11'!$P$177:$CB$196,62,FALSE)))</f>
        <v>0</v>
      </c>
      <c r="EL46" s="982">
        <f>IF(ISNA(VLOOKUP($CG46,'G11'!$P$211:$CB$230,62,FALSE)),0,(VLOOKUP($CG46,'G11'!$P$211:$CB$230,62,FALSE)))</f>
        <v>0</v>
      </c>
      <c r="EM46" s="981">
        <f>IF(ISNA(VLOOKUP($CG46,'G12'!$P$75:$CB$94,62,FALSE)),0,(VLOOKUP($CG46,'G12'!$P$75:$CB$94,62,FALSE)))</f>
        <v>0</v>
      </c>
      <c r="EN46" s="979">
        <f>IF(ISNA(VLOOKUP($CG46,'G12'!$P$109:$CB$128,62,FALSE)),0,(VLOOKUP($CG46,'G12'!$P$109:$CB$128,62,FALSE)))</f>
        <v>0</v>
      </c>
      <c r="EO46" s="979">
        <f>IF(ISNA(VLOOKUP($CG46,'G12'!$P$143:$CB$162,62,FALSE)),0,(VLOOKUP($CG46,'G12'!$P$143:$CB$162,62,FALSE)))</f>
        <v>0</v>
      </c>
      <c r="EP46" s="979">
        <f>IF(ISNA(VLOOKUP($CG46,'G12'!$P$177:$CB$196,62,FALSE)),0,(VLOOKUP($CG46,'G12'!$P$177:$CB$196,62,FALSE)))</f>
        <v>0</v>
      </c>
      <c r="EQ46" s="982">
        <f>IF(ISNA(VLOOKUP($CG46,'G12'!$P$211:$CB$230,62,FALSE)),0,(VLOOKUP($CG46,'G12'!$P$211:$CB$230,62,FALSE)))</f>
        <v>0</v>
      </c>
      <c r="ER46" s="981">
        <f>IF(ISNA(VLOOKUP($CG46,'G13'!$P$75:$CB$94,62,FALSE)),0,(VLOOKUP($CG46,'G13'!$P$75:$CB$94,62,FALSE)))</f>
        <v>0</v>
      </c>
      <c r="ES46" s="979">
        <f>IF(ISNA(VLOOKUP($CG46,'G13'!$P$109:$CB$128,62,FALSE)),0,(VLOOKUP($CG46,'G13'!$P$109:$CB$128,62,FALSE)))</f>
        <v>0</v>
      </c>
      <c r="ET46" s="979">
        <f>IF(ISNA(VLOOKUP($CG46,'G13'!$P$143:$CB$162,62,FALSE)),0,(VLOOKUP($CG46,'G13'!$P$143:$CB$162,62,FALSE)))</f>
        <v>0</v>
      </c>
      <c r="EU46" s="979">
        <f>IF(ISNA(VLOOKUP($CG46,'G13'!$P$177:$CB$196,62,FALSE)),0,(VLOOKUP($CG46,'G13'!$P$177:$CB$196,62,FALSE)))</f>
        <v>0</v>
      </c>
      <c r="EV46" s="982">
        <f>IF(ISNA(VLOOKUP($CG46,'G13'!$P$211:$CB$230,62,FALSE)),0,(VLOOKUP($CG46,'G13'!$P$211:$CB$230,62,FALSE)))</f>
        <v>0</v>
      </c>
      <c r="EW46" s="981">
        <f>IF(ISNA(VLOOKUP($CG46,'G14'!$P$75:$CB$94,62,FALSE)),0,(VLOOKUP($CG46,'G14'!$P$75:$CB$94,62,FALSE)))</f>
        <v>0</v>
      </c>
      <c r="EX46" s="979">
        <f>IF(ISNA(VLOOKUP($CG46,'G14'!$P$109:$CB$128,62,FALSE)),0,(VLOOKUP($CG46,'G14'!$P$109:$CB$128,62,FALSE)))</f>
        <v>0</v>
      </c>
      <c r="EY46" s="979">
        <f>IF(ISNA(VLOOKUP($CG46,'G14'!$P$143:$CB$162,62,FALSE)),0,(VLOOKUP($CG46,'G14'!$P$143:$CB$162,62,FALSE)))</f>
        <v>0</v>
      </c>
      <c r="EZ46" s="979">
        <f>IF(ISNA(VLOOKUP($CG46,'G14'!$P$177:$CB$196,62,FALSE)),0,(VLOOKUP($CG46,'G14'!$P$177:$CB$196,62,FALSE)))</f>
        <v>0</v>
      </c>
      <c r="FA46" s="982">
        <f>IF(ISNA(VLOOKUP($CG46,'G14'!$P$211:$CB$230,62,FALSE)),0,(VLOOKUP($CG46,'G14'!$P$211:$CB$230,62,FALSE)))</f>
        <v>0</v>
      </c>
      <c r="FB46" s="981">
        <f>IF(ISNA(VLOOKUP($CG46,'G15'!$P$75:$CB$94,62,FALSE)),0,(VLOOKUP($CG46,'G15'!$P$75:$CB$94,62,FALSE)))</f>
        <v>0</v>
      </c>
      <c r="FC46" s="979">
        <f>IF(ISNA(VLOOKUP($CG46,'G15'!$P$109:$CB$128,62,FALSE)),0,(VLOOKUP($CG46,'G15'!$P$109:$CB$128,62,FALSE)))</f>
        <v>0</v>
      </c>
      <c r="FD46" s="979">
        <f>IF(ISNA(VLOOKUP($CG46,'G15'!$P$143:$CB$162,62,FALSE)),0,(VLOOKUP($CG46,'G15'!$P$143:$CB$162,62,FALSE)))</f>
        <v>0</v>
      </c>
      <c r="FE46" s="979">
        <f>IF(ISNA(VLOOKUP($CG46,'G15'!$P$177:$CB$196,62,FALSE)),0,(VLOOKUP($CG46,'G15'!$P$177:$CB$196,62,FALSE)))</f>
        <v>0</v>
      </c>
      <c r="FF46" s="982">
        <f>IF(ISNA(VLOOKUP($CG46,'G15'!$P$211:$CB$230,62,FALSE)),0,(VLOOKUP($CG46,'G15'!$P$211:$CB$230,62,FALSE)))</f>
        <v>0</v>
      </c>
      <c r="FG46" s="983">
        <f t="shared" si="18"/>
        <v>0</v>
      </c>
      <c r="FH46" s="979">
        <f t="shared" si="18"/>
        <v>0</v>
      </c>
      <c r="FI46" s="979">
        <f t="shared" si="18"/>
        <v>0</v>
      </c>
      <c r="FJ46" s="979">
        <f t="shared" si="18"/>
        <v>0</v>
      </c>
      <c r="FK46" s="982">
        <f t="shared" si="18"/>
        <v>0</v>
      </c>
    </row>
    <row r="47" spans="1:167" ht="18.75" customHeight="1" thickBot="1" x14ac:dyDescent="0.25">
      <c r="A47" s="975">
        <f t="shared" si="0"/>
        <v>0</v>
      </c>
      <c r="B47" s="959" t="str">
        <f t="shared" si="1"/>
        <v>b</v>
      </c>
      <c r="C47" s="960" t="str">
        <f t="shared" si="1"/>
        <v>b</v>
      </c>
      <c r="D47" s="960" t="str">
        <f t="shared" si="1"/>
        <v>b</v>
      </c>
      <c r="E47" s="960" t="str">
        <f t="shared" si="1"/>
        <v>b</v>
      </c>
      <c r="F47" s="961" t="str">
        <f t="shared" si="1"/>
        <v>b</v>
      </c>
      <c r="G47" s="959" t="str">
        <f t="shared" si="2"/>
        <v>b</v>
      </c>
      <c r="H47" s="960" t="str">
        <f t="shared" si="2"/>
        <v>b</v>
      </c>
      <c r="I47" s="960" t="str">
        <f t="shared" si="2"/>
        <v>b</v>
      </c>
      <c r="J47" s="960" t="str">
        <f t="shared" si="2"/>
        <v>b</v>
      </c>
      <c r="K47" s="961" t="str">
        <f t="shared" si="2"/>
        <v>b</v>
      </c>
      <c r="L47" s="959" t="str">
        <f t="shared" si="3"/>
        <v>b</v>
      </c>
      <c r="M47" s="960" t="str">
        <f t="shared" si="3"/>
        <v>b</v>
      </c>
      <c r="N47" s="960" t="str">
        <f t="shared" si="3"/>
        <v>b</v>
      </c>
      <c r="O47" s="960" t="str">
        <f t="shared" si="3"/>
        <v>b</v>
      </c>
      <c r="P47" s="961" t="str">
        <f t="shared" si="3"/>
        <v>b</v>
      </c>
      <c r="Q47" s="959" t="str">
        <f t="shared" si="4"/>
        <v>b</v>
      </c>
      <c r="R47" s="960" t="str">
        <f t="shared" si="4"/>
        <v>b</v>
      </c>
      <c r="S47" s="960" t="str">
        <f t="shared" si="4"/>
        <v>b</v>
      </c>
      <c r="T47" s="960" t="str">
        <f t="shared" si="4"/>
        <v>b</v>
      </c>
      <c r="U47" s="961" t="str">
        <f t="shared" si="4"/>
        <v>b</v>
      </c>
      <c r="V47" s="959" t="str">
        <f t="shared" si="5"/>
        <v>b</v>
      </c>
      <c r="W47" s="960" t="str">
        <f t="shared" si="5"/>
        <v>b</v>
      </c>
      <c r="X47" s="960" t="str">
        <f t="shared" si="5"/>
        <v>b</v>
      </c>
      <c r="Y47" s="960" t="str">
        <f t="shared" si="5"/>
        <v>b</v>
      </c>
      <c r="Z47" s="961" t="str">
        <f t="shared" si="5"/>
        <v>b</v>
      </c>
      <c r="AA47" s="959" t="str">
        <f t="shared" si="6"/>
        <v>b</v>
      </c>
      <c r="AB47" s="960" t="str">
        <f t="shared" si="6"/>
        <v>b</v>
      </c>
      <c r="AC47" s="960" t="str">
        <f t="shared" si="6"/>
        <v>b</v>
      </c>
      <c r="AD47" s="960" t="str">
        <f t="shared" si="6"/>
        <v>b</v>
      </c>
      <c r="AE47" s="961" t="str">
        <f t="shared" si="6"/>
        <v>b</v>
      </c>
      <c r="AF47" s="959" t="str">
        <f t="shared" si="7"/>
        <v>b</v>
      </c>
      <c r="AG47" s="960" t="str">
        <f t="shared" si="7"/>
        <v>b</v>
      </c>
      <c r="AH47" s="960" t="str">
        <f t="shared" si="7"/>
        <v>b</v>
      </c>
      <c r="AI47" s="960" t="str">
        <f t="shared" si="7"/>
        <v>b</v>
      </c>
      <c r="AJ47" s="961" t="str">
        <f t="shared" si="7"/>
        <v>b</v>
      </c>
      <c r="AK47" s="959" t="str">
        <f t="shared" si="8"/>
        <v>b</v>
      </c>
      <c r="AL47" s="960" t="str">
        <f t="shared" si="8"/>
        <v>b</v>
      </c>
      <c r="AM47" s="960" t="str">
        <f t="shared" si="8"/>
        <v>b</v>
      </c>
      <c r="AN47" s="960" t="str">
        <f t="shared" si="8"/>
        <v>b</v>
      </c>
      <c r="AO47" s="961" t="str">
        <f t="shared" si="8"/>
        <v>b</v>
      </c>
      <c r="AP47" s="959" t="str">
        <f t="shared" si="9"/>
        <v>b</v>
      </c>
      <c r="AQ47" s="960" t="str">
        <f t="shared" si="9"/>
        <v>b</v>
      </c>
      <c r="AR47" s="960" t="str">
        <f t="shared" si="9"/>
        <v>b</v>
      </c>
      <c r="AS47" s="960" t="str">
        <f t="shared" si="9"/>
        <v>b</v>
      </c>
      <c r="AT47" s="961" t="str">
        <f t="shared" si="9"/>
        <v>b</v>
      </c>
      <c r="AU47" s="959" t="str">
        <f t="shared" si="10"/>
        <v>b</v>
      </c>
      <c r="AV47" s="960" t="str">
        <f t="shared" si="10"/>
        <v>b</v>
      </c>
      <c r="AW47" s="960" t="str">
        <f t="shared" si="10"/>
        <v>b</v>
      </c>
      <c r="AX47" s="960" t="str">
        <f t="shared" si="10"/>
        <v>b</v>
      </c>
      <c r="AY47" s="961" t="str">
        <f t="shared" si="10"/>
        <v>b</v>
      </c>
      <c r="AZ47" s="959" t="str">
        <f t="shared" si="11"/>
        <v>b</v>
      </c>
      <c r="BA47" s="960" t="str">
        <f t="shared" si="11"/>
        <v>b</v>
      </c>
      <c r="BB47" s="960" t="str">
        <f t="shared" si="11"/>
        <v>b</v>
      </c>
      <c r="BC47" s="960" t="str">
        <f t="shared" si="11"/>
        <v>b</v>
      </c>
      <c r="BD47" s="961" t="str">
        <f t="shared" si="11"/>
        <v>b</v>
      </c>
      <c r="BE47" s="959" t="str">
        <f t="shared" si="12"/>
        <v>b</v>
      </c>
      <c r="BF47" s="960" t="str">
        <f t="shared" si="12"/>
        <v>b</v>
      </c>
      <c r="BG47" s="960" t="str">
        <f t="shared" si="12"/>
        <v>b</v>
      </c>
      <c r="BH47" s="960" t="str">
        <f t="shared" si="12"/>
        <v>b</v>
      </c>
      <c r="BI47" s="961" t="str">
        <f t="shared" si="12"/>
        <v>b</v>
      </c>
      <c r="BJ47" s="959" t="str">
        <f t="shared" si="13"/>
        <v>b</v>
      </c>
      <c r="BK47" s="960" t="str">
        <f t="shared" si="13"/>
        <v>b</v>
      </c>
      <c r="BL47" s="960" t="str">
        <f t="shared" si="13"/>
        <v>b</v>
      </c>
      <c r="BM47" s="960" t="str">
        <f t="shared" si="13"/>
        <v>b</v>
      </c>
      <c r="BN47" s="961" t="str">
        <f t="shared" si="13"/>
        <v>b</v>
      </c>
      <c r="BO47" s="959" t="str">
        <f t="shared" si="14"/>
        <v>b</v>
      </c>
      <c r="BP47" s="960" t="str">
        <f t="shared" si="14"/>
        <v>b</v>
      </c>
      <c r="BQ47" s="960" t="str">
        <f t="shared" si="14"/>
        <v>b</v>
      </c>
      <c r="BR47" s="960" t="str">
        <f t="shared" si="14"/>
        <v>b</v>
      </c>
      <c r="BS47" s="961" t="str">
        <f t="shared" si="14"/>
        <v>b</v>
      </c>
      <c r="BT47" s="959" t="str">
        <f t="shared" si="15"/>
        <v>b</v>
      </c>
      <c r="BU47" s="960" t="str">
        <f t="shared" si="15"/>
        <v>b</v>
      </c>
      <c r="BV47" s="960" t="str">
        <f t="shared" si="15"/>
        <v>b</v>
      </c>
      <c r="BW47" s="960" t="str">
        <f t="shared" si="15"/>
        <v>b</v>
      </c>
      <c r="BX47" s="961" t="str">
        <f t="shared" si="15"/>
        <v>b</v>
      </c>
      <c r="BY47" s="976">
        <f t="shared" si="16"/>
        <v>0</v>
      </c>
      <c r="BZ47" s="976">
        <f t="shared" si="16"/>
        <v>0</v>
      </c>
      <c r="CA47" s="976">
        <f t="shared" si="16"/>
        <v>0</v>
      </c>
      <c r="CB47" s="976">
        <f t="shared" si="16"/>
        <v>0</v>
      </c>
      <c r="CC47" s="976">
        <f t="shared" si="16"/>
        <v>0</v>
      </c>
      <c r="CD47" s="954">
        <f t="shared" si="17"/>
        <v>0</v>
      </c>
      <c r="CF47" s="985">
        <v>32</v>
      </c>
      <c r="CG47" s="986">
        <f>Personnel!D52</f>
        <v>0</v>
      </c>
      <c r="CH47" s="987">
        <f>Personnel!E52</f>
        <v>0</v>
      </c>
      <c r="CI47" s="988">
        <f>Personnel!F52</f>
        <v>0</v>
      </c>
      <c r="CJ47" s="981">
        <f>IF(ISNA(VLOOKUP($CG47,'G1'!$P$75:$CB$94,62,FALSE)),0,(VLOOKUP($CG47,'G1'!$P$75:$CB$94,62,FALSE)))</f>
        <v>0</v>
      </c>
      <c r="CK47" s="979">
        <f>IF(ISNA(VLOOKUP($CG47,'G1'!$P$109:$CB$128,62,FALSE)),0,(VLOOKUP($CG47,'G1'!$P$109:$CB$128,62,FALSE)))</f>
        <v>0</v>
      </c>
      <c r="CL47" s="979">
        <f>IF(ISNA(VLOOKUP($CG47,'G1'!$P$143:$CB$162,62,FALSE)),0,(VLOOKUP($CG47,'G1'!$P$143:$CB$162,62,FALSE)))</f>
        <v>0</v>
      </c>
      <c r="CM47" s="979">
        <f>IF(ISNA(VLOOKUP($CG47,'G1'!$P$177:$CB$196,62,FALSE)),0,(VLOOKUP($CG47,'G1'!$P$177:$CB$196,62,FALSE)))</f>
        <v>0</v>
      </c>
      <c r="CN47" s="982">
        <f>IF(ISNA(VLOOKUP($CG47,'G1'!$P$211:$CB$230,62,FALSE)),0,(VLOOKUP($CG47,'G1'!$P$211:$CB$230,62,FALSE)))</f>
        <v>0</v>
      </c>
      <c r="CO47" s="981">
        <f>IF(ISNA(VLOOKUP($CG47,'G2'!$P$75:$CB$94,62,FALSE)),0,(VLOOKUP($CG47,'G2'!$P$75:$CB$94,62,FALSE)))</f>
        <v>0</v>
      </c>
      <c r="CP47" s="979">
        <f>IF(ISNA(VLOOKUP($CG47,'G2'!$P$109:$CB$128,62,FALSE)),0,(VLOOKUP($CG47,'G2'!$P$109:$CB$128,62,FALSE)))</f>
        <v>0</v>
      </c>
      <c r="CQ47" s="979">
        <f>IF(ISNA(VLOOKUP($CG47,'G2'!$P$143:$CB$162,62,FALSE)),0,(VLOOKUP($CG47,'G2'!$P$143:$CB$162,62,FALSE)))</f>
        <v>0</v>
      </c>
      <c r="CR47" s="979">
        <f>IF(ISNA(VLOOKUP($CG47,'G2'!$P$177:$CB$196,62,FALSE)),0,(VLOOKUP($CG47,'G2'!$P$177:$CB$196,62,FALSE)))</f>
        <v>0</v>
      </c>
      <c r="CS47" s="982">
        <f>IF(ISNA(VLOOKUP($CG47,'G2'!$P$211:$CB$230,62,FALSE)),0,(VLOOKUP($CG47,'G2'!$P$211:$CB$230,62,FALSE)))</f>
        <v>0</v>
      </c>
      <c r="CT47" s="981">
        <f>IF(ISNA(VLOOKUP($CG47,'G3'!$P$75:$CB$94,62,FALSE)),0,(VLOOKUP($CG47,'G3'!$P$75:$CB$94,62,FALSE)))</f>
        <v>0</v>
      </c>
      <c r="CU47" s="979">
        <f>IF(ISNA(VLOOKUP($CG47,'G3'!$P$109:$CB$128,62,FALSE)),0,(VLOOKUP($CG47,'G3'!$P$109:$CB$128,62,FALSE)))</f>
        <v>0</v>
      </c>
      <c r="CV47" s="979">
        <f>IF(ISNA(VLOOKUP($CG47,'G3'!$P$143:$CB$162,62,FALSE)),0,(VLOOKUP($CG47,'G3'!$P$143:$CB$162,62,FALSE)))</f>
        <v>0</v>
      </c>
      <c r="CW47" s="979">
        <f>IF(ISNA(VLOOKUP($CG47,'G3'!$P$177:$CB$196,62,FALSE)),0,(VLOOKUP($CG47,'G3'!$P$177:$CB$196,62,FALSE)))</f>
        <v>0</v>
      </c>
      <c r="CX47" s="982">
        <f>IF(ISNA(VLOOKUP($CG47,'G3'!$P$211:$CB$230,62,FALSE)),0,(VLOOKUP($CG47,'G3'!$P$211:$CB$230,62,FALSE)))</f>
        <v>0</v>
      </c>
      <c r="CY47" s="981">
        <f>IF(ISNA(VLOOKUP($CG47,'G4'!$P$75:$CB$94,62,FALSE)),0,(VLOOKUP($CG47,'G4'!$P$75:$CB$94,62,FALSE)))</f>
        <v>0</v>
      </c>
      <c r="CZ47" s="979">
        <f>IF(ISNA(VLOOKUP($CG47,'G4'!$P$109:$CB$128,62,FALSE)),0,(VLOOKUP($CG47,'G4'!$P$109:$CB$128,62,FALSE)))</f>
        <v>0</v>
      </c>
      <c r="DA47" s="979">
        <f>IF(ISNA(VLOOKUP($CG47,'G4'!$P$143:$CB$162,62,FALSE)),0,(VLOOKUP($CG47,'G4'!$P$143:$CB$162,62,FALSE)))</f>
        <v>0</v>
      </c>
      <c r="DB47" s="979">
        <f>IF(ISNA(VLOOKUP($CG47,'G4'!$P$177:$CB$196,62,FALSE)),0,(VLOOKUP($CG47,'G4'!$P$177:$CB$196,62,FALSE)))</f>
        <v>0</v>
      </c>
      <c r="DC47" s="982">
        <f>IF(ISNA(VLOOKUP($CG47,'G4'!$P$211:$CB$230,62,FALSE)),0,(VLOOKUP($CG47,'G4'!$P$211:$CB$230,62,FALSE)))</f>
        <v>0</v>
      </c>
      <c r="DD47" s="981">
        <f>IF(ISNA(VLOOKUP($CG47,'G5'!$P$75:$CB$94,62,FALSE)),0,(VLOOKUP($CG47,'G5'!$P$75:$CB$94,62,FALSE)))</f>
        <v>0</v>
      </c>
      <c r="DE47" s="979">
        <f>IF(ISNA(VLOOKUP($CG47,'G5'!$P$109:$CB$128,62,FALSE)),0,(VLOOKUP($CG47,'G5'!$P$109:$CB$128,62,FALSE)))</f>
        <v>0</v>
      </c>
      <c r="DF47" s="979">
        <f>IF(ISNA(VLOOKUP($CG47,'G5'!$P$143:$CB$162,62,FALSE)),0,(VLOOKUP($CG47,'G5'!$P$143:$CB$162,62,FALSE)))</f>
        <v>0</v>
      </c>
      <c r="DG47" s="979">
        <f>IF(ISNA(VLOOKUP($CG47,'G5'!$P$177:$CB$196,62,FALSE)),0,(VLOOKUP($CG47,'G5'!$P$177:$CB$196,62,FALSE)))</f>
        <v>0</v>
      </c>
      <c r="DH47" s="982">
        <f>IF(ISNA(VLOOKUP($CG47,'G5'!$P$211:$CB$230,62,FALSE)),0,(VLOOKUP($CG47,'G5'!$P$211:$CB$230,62,FALSE)))</f>
        <v>0</v>
      </c>
      <c r="DI47" s="981">
        <f>IF(ISNA(VLOOKUP($CG47,'G6'!$P$75:$CB$94,62,FALSE)),0,(VLOOKUP($CG47,'G6'!$P$75:$CB$94,62,FALSE)))</f>
        <v>0</v>
      </c>
      <c r="DJ47" s="979">
        <f>IF(ISNA(VLOOKUP($CG47,'G6'!$P$109:$CB$128,62,FALSE)),0,(VLOOKUP($CG47,'G6'!$P$109:$CB$128,62,FALSE)))</f>
        <v>0</v>
      </c>
      <c r="DK47" s="979">
        <f>IF(ISNA(VLOOKUP($CG47,'G6'!$P$143:$CB$162,62,FALSE)),0,(VLOOKUP($CG47,'G6'!$P$143:$CB$162,62,FALSE)))</f>
        <v>0</v>
      </c>
      <c r="DL47" s="979">
        <f>IF(ISNA(VLOOKUP($CG47,'G6'!$P$177:$CB$196,62,FALSE)),0,(VLOOKUP($CG47,'G6'!$P$177:$CB$196,62,FALSE)))</f>
        <v>0</v>
      </c>
      <c r="DM47" s="982">
        <f>IF(ISNA(VLOOKUP($CG47,'G6'!$P$211:$CB$230,62,FALSE)),0,(VLOOKUP($CG47,'G6'!$P$211:$CB$230,62,FALSE)))</f>
        <v>0</v>
      </c>
      <c r="DN47" s="981">
        <f>IF(ISNA(VLOOKUP($CG47,'G7'!$P$75:$CB$94,62,FALSE)),0,(VLOOKUP($CG47,'G7'!$P$75:$CB$94,62,FALSE)))</f>
        <v>0</v>
      </c>
      <c r="DO47" s="979">
        <f>IF(ISNA(VLOOKUP($CG47,'G7'!$P$109:$CB$128,62,FALSE)),0,(VLOOKUP($CG47,'G7'!$P$109:$CB$128,62,FALSE)))</f>
        <v>0</v>
      </c>
      <c r="DP47" s="979">
        <f>IF(ISNA(VLOOKUP($CG47,'G7'!$P$143:$CB$162,62,FALSE)),0,(VLOOKUP($CG47,'G7'!$P$143:$CB$162,62,FALSE)))</f>
        <v>0</v>
      </c>
      <c r="DQ47" s="979">
        <f>IF(ISNA(VLOOKUP($CG47,'G7'!$P$177:$CB$196,62,FALSE)),0,(VLOOKUP($CG47,'G7'!$P$177:$CB$196,62,FALSE)))</f>
        <v>0</v>
      </c>
      <c r="DR47" s="982">
        <f>IF(ISNA(VLOOKUP($CG47,'G7'!$P$211:$CB$230,62,FALSE)),0,(VLOOKUP($CG47,'G7'!$P$211:$CB$230,62,FALSE)))</f>
        <v>0</v>
      </c>
      <c r="DS47" s="981">
        <f>IF(ISNA(VLOOKUP($CG47,'G8'!$P$75:$CB$94,62,FALSE)),0,(VLOOKUP($CG47,'G8'!$P$75:$CB$94,62,FALSE)))</f>
        <v>0</v>
      </c>
      <c r="DT47" s="979">
        <f>IF(ISNA(VLOOKUP($CG47,'G8'!$P$109:$CB$128,62,FALSE)),0,(VLOOKUP($CG47,'G8'!$P$109:$CB$128,62,FALSE)))</f>
        <v>0</v>
      </c>
      <c r="DU47" s="979">
        <f>IF(ISNA(VLOOKUP($CG47,'G8'!$P$143:$CB$162,62,FALSE)),0,(VLOOKUP($CG47,'G8'!$P$143:$CB$162,62,FALSE)))</f>
        <v>0</v>
      </c>
      <c r="DV47" s="979">
        <f>IF(ISNA(VLOOKUP($CG47,'G8'!$P$177:$CB$196,62,FALSE)),0,(VLOOKUP($CG47,'G8'!$P$177:$CB$196,62,FALSE)))</f>
        <v>0</v>
      </c>
      <c r="DW47" s="982">
        <f>IF(ISNA(VLOOKUP($CG47,'G8'!$P$211:$CB$230,62,FALSE)),0,(VLOOKUP($CG47,'G8'!$P$211:$CB$230,62,FALSE)))</f>
        <v>0</v>
      </c>
      <c r="DX47" s="981">
        <f>IF(ISNA(VLOOKUP($CG47,'G9'!$P$75:$CB$94,62,FALSE)),0,(VLOOKUP($CG47,'G9'!$P$75:$CB$94,62,FALSE)))</f>
        <v>0</v>
      </c>
      <c r="DY47" s="979">
        <f>IF(ISNA(VLOOKUP($CG47,'G9'!$P$109:$CB$128,62,FALSE)),0,(VLOOKUP($CG47,'G9'!$P$109:$CB$128,62,FALSE)))</f>
        <v>0</v>
      </c>
      <c r="DZ47" s="979">
        <f>IF(ISNA(VLOOKUP($CG47,'G9'!$P$143:$CB$162,62,FALSE)),0,(VLOOKUP($CG47,'G9'!$P$143:$CB$162,62,FALSE)))</f>
        <v>0</v>
      </c>
      <c r="EA47" s="979">
        <f>IF(ISNA(VLOOKUP($CG47,'G9'!$P$177:$CB$196,62,FALSE)),0,(VLOOKUP($CG47,'G9'!$P$177:$CB$196,62,FALSE)))</f>
        <v>0</v>
      </c>
      <c r="EB47" s="982">
        <f>IF(ISNA(VLOOKUP($CG47,'G9'!$P$211:$CB$230,62,FALSE)),0,(VLOOKUP($CG47,'G9'!$P$211:$CB$230,62,FALSE)))</f>
        <v>0</v>
      </c>
      <c r="EC47" s="981">
        <f>IF(ISNA(VLOOKUP($CG47,'G10'!$P$75:$CB$94,62,FALSE)),0,(VLOOKUP($CG47,'G10'!$P$75:$CB$94,62,FALSE)))</f>
        <v>0</v>
      </c>
      <c r="ED47" s="979">
        <f>IF(ISNA(VLOOKUP($CG47,'G10'!$P$109:$CB$128,62,FALSE)),0,(VLOOKUP($CG47,'G10'!$P$109:$CB$128,62,FALSE)))</f>
        <v>0</v>
      </c>
      <c r="EE47" s="979">
        <f>IF(ISNA(VLOOKUP($CG47,'G10'!$P$143:$CB$162,62,FALSE)),0,(VLOOKUP($CG47,'G10'!$P$143:$CB$162,62,FALSE)))</f>
        <v>0</v>
      </c>
      <c r="EF47" s="979">
        <f>IF(ISNA(VLOOKUP($CG47,'G10'!$P$177:$CB$196,62,FALSE)),0,(VLOOKUP($CG47,'G10'!$P$177:$CB$196,62,FALSE)))</f>
        <v>0</v>
      </c>
      <c r="EG47" s="982">
        <f>IF(ISNA(VLOOKUP($CG47,'G10'!$P$211:$CB$230,62,FALSE)),0,(VLOOKUP($CG47,'G10'!$P$211:$CB$230,62,FALSE)))</f>
        <v>0</v>
      </c>
      <c r="EH47" s="981">
        <f>IF(ISNA(VLOOKUP($CG47,'G11'!$P$75:$CB$94,62,FALSE)),0,(VLOOKUP($CG47,'G11'!$P$75:$CB$94,62,FALSE)))</f>
        <v>0</v>
      </c>
      <c r="EI47" s="979">
        <f>IF(ISNA(VLOOKUP($CG47,'G11'!$P$109:$CB$128,62,FALSE)),0,(VLOOKUP($CG47,'G11'!$P$109:$CB$128,62,FALSE)))</f>
        <v>0</v>
      </c>
      <c r="EJ47" s="979">
        <f>IF(ISNA(VLOOKUP($CG47,'G11'!$P$143:$CB$162,62,FALSE)),0,(VLOOKUP($CG47,'G11'!$P$143:$CB$162,62,FALSE)))</f>
        <v>0</v>
      </c>
      <c r="EK47" s="979">
        <f>IF(ISNA(VLOOKUP($CG47,'G11'!$P$177:$CB$196,62,FALSE)),0,(VLOOKUP($CG47,'G11'!$P$177:$CB$196,62,FALSE)))</f>
        <v>0</v>
      </c>
      <c r="EL47" s="982">
        <f>IF(ISNA(VLOOKUP($CG47,'G11'!$P$211:$CB$230,62,FALSE)),0,(VLOOKUP($CG47,'G11'!$P$211:$CB$230,62,FALSE)))</f>
        <v>0</v>
      </c>
      <c r="EM47" s="981">
        <f>IF(ISNA(VLOOKUP($CG47,'G12'!$P$75:$CB$94,62,FALSE)),0,(VLOOKUP($CG47,'G12'!$P$75:$CB$94,62,FALSE)))</f>
        <v>0</v>
      </c>
      <c r="EN47" s="979">
        <f>IF(ISNA(VLOOKUP($CG47,'G12'!$P$109:$CB$128,62,FALSE)),0,(VLOOKUP($CG47,'G12'!$P$109:$CB$128,62,FALSE)))</f>
        <v>0</v>
      </c>
      <c r="EO47" s="979">
        <f>IF(ISNA(VLOOKUP($CG47,'G12'!$P$143:$CB$162,62,FALSE)),0,(VLOOKUP($CG47,'G12'!$P$143:$CB$162,62,FALSE)))</f>
        <v>0</v>
      </c>
      <c r="EP47" s="979">
        <f>IF(ISNA(VLOOKUP($CG47,'G12'!$P$177:$CB$196,62,FALSE)),0,(VLOOKUP($CG47,'G12'!$P$177:$CB$196,62,FALSE)))</f>
        <v>0</v>
      </c>
      <c r="EQ47" s="982">
        <f>IF(ISNA(VLOOKUP($CG47,'G12'!$P$211:$CB$230,62,FALSE)),0,(VLOOKUP($CG47,'G12'!$P$211:$CB$230,62,FALSE)))</f>
        <v>0</v>
      </c>
      <c r="ER47" s="981">
        <f>IF(ISNA(VLOOKUP($CG47,'G13'!$P$75:$CB$94,62,FALSE)),0,(VLOOKUP($CG47,'G13'!$P$75:$CB$94,62,FALSE)))</f>
        <v>0</v>
      </c>
      <c r="ES47" s="979">
        <f>IF(ISNA(VLOOKUP($CG47,'G13'!$P$109:$CB$128,62,FALSE)),0,(VLOOKUP($CG47,'G13'!$P$109:$CB$128,62,FALSE)))</f>
        <v>0</v>
      </c>
      <c r="ET47" s="979">
        <f>IF(ISNA(VLOOKUP($CG47,'G13'!$P$143:$CB$162,62,FALSE)),0,(VLOOKUP($CG47,'G13'!$P$143:$CB$162,62,FALSE)))</f>
        <v>0</v>
      </c>
      <c r="EU47" s="979">
        <f>IF(ISNA(VLOOKUP($CG47,'G13'!$P$177:$CB$196,62,FALSE)),0,(VLOOKUP($CG47,'G13'!$P$177:$CB$196,62,FALSE)))</f>
        <v>0</v>
      </c>
      <c r="EV47" s="982">
        <f>IF(ISNA(VLOOKUP($CG47,'G13'!$P$211:$CB$230,62,FALSE)),0,(VLOOKUP($CG47,'G13'!$P$211:$CB$230,62,FALSE)))</f>
        <v>0</v>
      </c>
      <c r="EW47" s="981">
        <f>IF(ISNA(VLOOKUP($CG47,'G14'!$P$75:$CB$94,62,FALSE)),0,(VLOOKUP($CG47,'G14'!$P$75:$CB$94,62,FALSE)))</f>
        <v>0</v>
      </c>
      <c r="EX47" s="979">
        <f>IF(ISNA(VLOOKUP($CG47,'G14'!$P$109:$CB$128,62,FALSE)),0,(VLOOKUP($CG47,'G14'!$P$109:$CB$128,62,FALSE)))</f>
        <v>0</v>
      </c>
      <c r="EY47" s="979">
        <f>IF(ISNA(VLOOKUP($CG47,'G14'!$P$143:$CB$162,62,FALSE)),0,(VLOOKUP($CG47,'G14'!$P$143:$CB$162,62,FALSE)))</f>
        <v>0</v>
      </c>
      <c r="EZ47" s="979">
        <f>IF(ISNA(VLOOKUP($CG47,'G14'!$P$177:$CB$196,62,FALSE)),0,(VLOOKUP($CG47,'G14'!$P$177:$CB$196,62,FALSE)))</f>
        <v>0</v>
      </c>
      <c r="FA47" s="982">
        <f>IF(ISNA(VLOOKUP($CG47,'G14'!$P$211:$CB$230,62,FALSE)),0,(VLOOKUP($CG47,'G14'!$P$211:$CB$230,62,FALSE)))</f>
        <v>0</v>
      </c>
      <c r="FB47" s="981">
        <f>IF(ISNA(VLOOKUP($CG47,'G15'!$P$75:$CB$94,62,FALSE)),0,(VLOOKUP($CG47,'G15'!$P$75:$CB$94,62,FALSE)))</f>
        <v>0</v>
      </c>
      <c r="FC47" s="979">
        <f>IF(ISNA(VLOOKUP($CG47,'G15'!$P$109:$CB$128,62,FALSE)),0,(VLOOKUP($CG47,'G15'!$P$109:$CB$128,62,FALSE)))</f>
        <v>0</v>
      </c>
      <c r="FD47" s="979">
        <f>IF(ISNA(VLOOKUP($CG47,'G15'!$P$143:$CB$162,62,FALSE)),0,(VLOOKUP($CG47,'G15'!$P$143:$CB$162,62,FALSE)))</f>
        <v>0</v>
      </c>
      <c r="FE47" s="979">
        <f>IF(ISNA(VLOOKUP($CG47,'G15'!$P$177:$CB$196,62,FALSE)),0,(VLOOKUP($CG47,'G15'!$P$177:$CB$196,62,FALSE)))</f>
        <v>0</v>
      </c>
      <c r="FF47" s="982">
        <f>IF(ISNA(VLOOKUP($CG47,'G15'!$P$211:$CB$230,62,FALSE)),0,(VLOOKUP($CG47,'G15'!$P$211:$CB$230,62,FALSE)))</f>
        <v>0</v>
      </c>
      <c r="FG47" s="989">
        <f t="shared" si="18"/>
        <v>0</v>
      </c>
      <c r="FH47" s="987">
        <f t="shared" si="18"/>
        <v>0</v>
      </c>
      <c r="FI47" s="987">
        <f t="shared" si="18"/>
        <v>0</v>
      </c>
      <c r="FJ47" s="987">
        <f t="shared" si="18"/>
        <v>0</v>
      </c>
      <c r="FK47" s="990">
        <f t="shared" si="18"/>
        <v>0</v>
      </c>
    </row>
    <row r="48" spans="1:167" ht="18.75" customHeight="1" thickBot="1" x14ac:dyDescent="0.25">
      <c r="A48" s="975">
        <f t="shared" si="0"/>
        <v>0</v>
      </c>
      <c r="B48" s="959" t="str">
        <f t="shared" ref="B48:F65" si="19">IF(AND(CJ48&gt;0,$CJ$14="préscolaire"),"a","b")</f>
        <v>b</v>
      </c>
      <c r="C48" s="960" t="str">
        <f t="shared" si="19"/>
        <v>b</v>
      </c>
      <c r="D48" s="960" t="str">
        <f t="shared" si="19"/>
        <v>b</v>
      </c>
      <c r="E48" s="960" t="str">
        <f t="shared" si="19"/>
        <v>b</v>
      </c>
      <c r="F48" s="961" t="str">
        <f t="shared" si="19"/>
        <v>b</v>
      </c>
      <c r="G48" s="959" t="str">
        <f t="shared" ref="G48:K65" si="20">IF(AND(CO48&gt;0,$CO$14="préscolaire"),"a","b")</f>
        <v>b</v>
      </c>
      <c r="H48" s="960" t="str">
        <f t="shared" si="20"/>
        <v>b</v>
      </c>
      <c r="I48" s="960" t="str">
        <f t="shared" si="20"/>
        <v>b</v>
      </c>
      <c r="J48" s="960" t="str">
        <f t="shared" si="20"/>
        <v>b</v>
      </c>
      <c r="K48" s="961" t="str">
        <f t="shared" si="20"/>
        <v>b</v>
      </c>
      <c r="L48" s="959" t="str">
        <f t="shared" ref="L48:P65" si="21">IF(AND(CT48&gt;0,$CT$14="préscolaire"),"a","b")</f>
        <v>b</v>
      </c>
      <c r="M48" s="960" t="str">
        <f t="shared" si="21"/>
        <v>b</v>
      </c>
      <c r="N48" s="960" t="str">
        <f t="shared" si="21"/>
        <v>b</v>
      </c>
      <c r="O48" s="960" t="str">
        <f t="shared" si="21"/>
        <v>b</v>
      </c>
      <c r="P48" s="961" t="str">
        <f t="shared" si="21"/>
        <v>b</v>
      </c>
      <c r="Q48" s="959" t="str">
        <f t="shared" ref="Q48:U65" si="22">IF(AND(CY48&gt;0,$CY$14="préscolaire"),"a","b")</f>
        <v>b</v>
      </c>
      <c r="R48" s="960" t="str">
        <f t="shared" si="22"/>
        <v>b</v>
      </c>
      <c r="S48" s="960" t="str">
        <f t="shared" si="22"/>
        <v>b</v>
      </c>
      <c r="T48" s="960" t="str">
        <f t="shared" si="22"/>
        <v>b</v>
      </c>
      <c r="U48" s="961" t="str">
        <f t="shared" si="22"/>
        <v>b</v>
      </c>
      <c r="V48" s="959" t="str">
        <f t="shared" ref="V48:Z65" si="23">IF(AND(DD48&gt;0,$DD$14="préscolaire"),"a","b")</f>
        <v>b</v>
      </c>
      <c r="W48" s="960" t="str">
        <f t="shared" si="23"/>
        <v>b</v>
      </c>
      <c r="X48" s="960" t="str">
        <f t="shared" si="23"/>
        <v>b</v>
      </c>
      <c r="Y48" s="960" t="str">
        <f t="shared" si="23"/>
        <v>b</v>
      </c>
      <c r="Z48" s="961" t="str">
        <f t="shared" si="23"/>
        <v>b</v>
      </c>
      <c r="AA48" s="959" t="str">
        <f t="shared" ref="AA48:AE65" si="24">IF(AND(DI48&gt;0,$DI$14="préscolaire"),"a","b")</f>
        <v>b</v>
      </c>
      <c r="AB48" s="960" t="str">
        <f t="shared" si="24"/>
        <v>b</v>
      </c>
      <c r="AC48" s="960" t="str">
        <f t="shared" si="24"/>
        <v>b</v>
      </c>
      <c r="AD48" s="960" t="str">
        <f t="shared" si="24"/>
        <v>b</v>
      </c>
      <c r="AE48" s="961" t="str">
        <f t="shared" si="24"/>
        <v>b</v>
      </c>
      <c r="AF48" s="959" t="str">
        <f t="shared" ref="AF48:AJ65" si="25">IF(AND(DN48&gt;0,$DN$14="préscolaire"),"a","b")</f>
        <v>b</v>
      </c>
      <c r="AG48" s="960" t="str">
        <f t="shared" si="25"/>
        <v>b</v>
      </c>
      <c r="AH48" s="960" t="str">
        <f t="shared" si="25"/>
        <v>b</v>
      </c>
      <c r="AI48" s="960" t="str">
        <f t="shared" si="25"/>
        <v>b</v>
      </c>
      <c r="AJ48" s="961" t="str">
        <f t="shared" si="25"/>
        <v>b</v>
      </c>
      <c r="AK48" s="959" t="str">
        <f t="shared" ref="AK48:AO65" si="26">IF(AND(DS48&gt;0,$DS$14="préscolaire"),"a","b")</f>
        <v>b</v>
      </c>
      <c r="AL48" s="960" t="str">
        <f t="shared" si="26"/>
        <v>b</v>
      </c>
      <c r="AM48" s="960" t="str">
        <f t="shared" si="26"/>
        <v>b</v>
      </c>
      <c r="AN48" s="960" t="str">
        <f t="shared" si="26"/>
        <v>b</v>
      </c>
      <c r="AO48" s="961" t="str">
        <f t="shared" si="26"/>
        <v>b</v>
      </c>
      <c r="AP48" s="959" t="str">
        <f t="shared" ref="AP48:AT65" si="27">IF(AND(DX48&gt;0,$DX$14="préscolaire"),"a","b")</f>
        <v>b</v>
      </c>
      <c r="AQ48" s="960" t="str">
        <f t="shared" si="27"/>
        <v>b</v>
      </c>
      <c r="AR48" s="960" t="str">
        <f t="shared" si="27"/>
        <v>b</v>
      </c>
      <c r="AS48" s="960" t="str">
        <f t="shared" si="27"/>
        <v>b</v>
      </c>
      <c r="AT48" s="961" t="str">
        <f t="shared" si="27"/>
        <v>b</v>
      </c>
      <c r="AU48" s="959" t="str">
        <f t="shared" ref="AU48:AY65" si="28">IF(AND(EC48&gt;0,$EC$14="préscolaire"),"a","b")</f>
        <v>b</v>
      </c>
      <c r="AV48" s="960" t="str">
        <f t="shared" si="28"/>
        <v>b</v>
      </c>
      <c r="AW48" s="960" t="str">
        <f t="shared" si="28"/>
        <v>b</v>
      </c>
      <c r="AX48" s="960" t="str">
        <f t="shared" si="28"/>
        <v>b</v>
      </c>
      <c r="AY48" s="961" t="str">
        <f t="shared" si="28"/>
        <v>b</v>
      </c>
      <c r="AZ48" s="959" t="str">
        <f t="shared" ref="AZ48:BD65" si="29">IF(AND(EH48&gt;0,$EH$14="préscolaire"),"a","b")</f>
        <v>b</v>
      </c>
      <c r="BA48" s="960" t="str">
        <f t="shared" si="29"/>
        <v>b</v>
      </c>
      <c r="BB48" s="960" t="str">
        <f t="shared" si="29"/>
        <v>b</v>
      </c>
      <c r="BC48" s="960" t="str">
        <f t="shared" si="29"/>
        <v>b</v>
      </c>
      <c r="BD48" s="961" t="str">
        <f t="shared" si="29"/>
        <v>b</v>
      </c>
      <c r="BE48" s="959" t="str">
        <f t="shared" ref="BE48:BI65" si="30">IF(AND(EM48&gt;0,$EM$14="préscolaire"),"a","b")</f>
        <v>b</v>
      </c>
      <c r="BF48" s="960" t="str">
        <f t="shared" si="30"/>
        <v>b</v>
      </c>
      <c r="BG48" s="960" t="str">
        <f t="shared" si="30"/>
        <v>b</v>
      </c>
      <c r="BH48" s="960" t="str">
        <f t="shared" si="30"/>
        <v>b</v>
      </c>
      <c r="BI48" s="961" t="str">
        <f t="shared" si="30"/>
        <v>b</v>
      </c>
      <c r="BJ48" s="959" t="str">
        <f t="shared" ref="BJ48:BN65" si="31">IF(AND(ER48&gt;0,$ER$14="préscolaire"),"a","b")</f>
        <v>b</v>
      </c>
      <c r="BK48" s="960" t="str">
        <f t="shared" si="31"/>
        <v>b</v>
      </c>
      <c r="BL48" s="960" t="str">
        <f t="shared" si="31"/>
        <v>b</v>
      </c>
      <c r="BM48" s="960" t="str">
        <f t="shared" si="31"/>
        <v>b</v>
      </c>
      <c r="BN48" s="961" t="str">
        <f t="shared" si="31"/>
        <v>b</v>
      </c>
      <c r="BO48" s="959" t="str">
        <f t="shared" ref="BO48:BS65" si="32">IF(AND(EW48&gt;0,$EW$14="préscolaire"),"a","b")</f>
        <v>b</v>
      </c>
      <c r="BP48" s="960" t="str">
        <f t="shared" si="32"/>
        <v>b</v>
      </c>
      <c r="BQ48" s="960" t="str">
        <f t="shared" si="32"/>
        <v>b</v>
      </c>
      <c r="BR48" s="960" t="str">
        <f t="shared" si="32"/>
        <v>b</v>
      </c>
      <c r="BS48" s="961" t="str">
        <f t="shared" si="32"/>
        <v>b</v>
      </c>
      <c r="BT48" s="959" t="str">
        <f t="shared" ref="BT48:BX65" si="33">IF(AND(FB48&gt;0,$FB$14="préscolaire"),"a","b")</f>
        <v>b</v>
      </c>
      <c r="BU48" s="960" t="str">
        <f t="shared" si="33"/>
        <v>b</v>
      </c>
      <c r="BV48" s="960" t="str">
        <f t="shared" si="33"/>
        <v>b</v>
      </c>
      <c r="BW48" s="960" t="str">
        <f t="shared" si="33"/>
        <v>b</v>
      </c>
      <c r="BX48" s="961" t="str">
        <f t="shared" si="33"/>
        <v>b</v>
      </c>
      <c r="BY48" s="976">
        <f t="shared" ref="BY48:CC65" si="34">COUNTIF(B48,"a")+COUNTIF(G48,"a")+COUNTIF(L48,"a")+COUNTIF(Q48,"a")+COUNTIF(V48,"a")+COUNTIF(AA48,"a")+COUNTIF(AF48,"a")+COUNTIF(AK48,"a")+COUNTIF(AP48,"a")+COUNTIF(AU48,"a")+COUNTIF(AZ48,"a")+COUNTIF(BE48,"a")+COUNTIF(BJ48,"a")+COUNTIF(BO48,"a")+COUNTIF(BT48,"a")</f>
        <v>0</v>
      </c>
      <c r="BZ48" s="976">
        <f t="shared" si="34"/>
        <v>0</v>
      </c>
      <c r="CA48" s="976">
        <f t="shared" si="34"/>
        <v>0</v>
      </c>
      <c r="CB48" s="976">
        <f t="shared" si="34"/>
        <v>0</v>
      </c>
      <c r="CC48" s="976">
        <f t="shared" si="34"/>
        <v>0</v>
      </c>
      <c r="CD48" s="954">
        <f t="shared" si="17"/>
        <v>0</v>
      </c>
      <c r="CF48" s="985">
        <v>33</v>
      </c>
      <c r="CG48" s="986">
        <f>Personnel!D53</f>
        <v>0</v>
      </c>
      <c r="CH48" s="987">
        <f>Personnel!E53</f>
        <v>0</v>
      </c>
      <c r="CI48" s="988">
        <f>Personnel!F53</f>
        <v>0</v>
      </c>
      <c r="CJ48" s="981">
        <f>IF(ISNA(VLOOKUP($CG48,'G1'!$P$75:$CB$94,62,FALSE)),0,(VLOOKUP($CG48,'G1'!$P$75:$CB$94,62,FALSE)))</f>
        <v>0</v>
      </c>
      <c r="CK48" s="979">
        <f>IF(ISNA(VLOOKUP($CG48,'G1'!$P$109:$CB$128,62,FALSE)),0,(VLOOKUP($CG48,'G1'!$P$109:$CB$128,62,FALSE)))</f>
        <v>0</v>
      </c>
      <c r="CL48" s="979">
        <f>IF(ISNA(VLOOKUP($CG48,'G1'!$P$143:$CB$162,62,FALSE)),0,(VLOOKUP($CG48,'G1'!$P$143:$CB$162,62,FALSE)))</f>
        <v>0</v>
      </c>
      <c r="CM48" s="979">
        <f>IF(ISNA(VLOOKUP($CG48,'G1'!$P$177:$CB$196,62,FALSE)),0,(VLOOKUP($CG48,'G1'!$P$177:$CB$196,62,FALSE)))</f>
        <v>0</v>
      </c>
      <c r="CN48" s="982">
        <f>IF(ISNA(VLOOKUP($CG48,'G1'!$P$211:$CB$230,62,FALSE)),0,(VLOOKUP($CG48,'G1'!$P$211:$CB$230,62,FALSE)))</f>
        <v>0</v>
      </c>
      <c r="CO48" s="981">
        <f>IF(ISNA(VLOOKUP($CG48,'G2'!$P$75:$CB$94,62,FALSE)),0,(VLOOKUP($CG48,'G2'!$P$75:$CB$94,62,FALSE)))</f>
        <v>0</v>
      </c>
      <c r="CP48" s="979">
        <f>IF(ISNA(VLOOKUP($CG48,'G2'!$P$109:$CB$128,62,FALSE)),0,(VLOOKUP($CG48,'G2'!$P$109:$CB$128,62,FALSE)))</f>
        <v>0</v>
      </c>
      <c r="CQ48" s="979">
        <f>IF(ISNA(VLOOKUP($CG48,'G2'!$P$143:$CB$162,62,FALSE)),0,(VLOOKUP($CG48,'G2'!$P$143:$CB$162,62,FALSE)))</f>
        <v>0</v>
      </c>
      <c r="CR48" s="979">
        <f>IF(ISNA(VLOOKUP($CG48,'G2'!$P$177:$CB$196,62,FALSE)),0,(VLOOKUP($CG48,'G2'!$P$177:$CB$196,62,FALSE)))</f>
        <v>0</v>
      </c>
      <c r="CS48" s="982">
        <f>IF(ISNA(VLOOKUP($CG48,'G2'!$P$211:$CB$230,62,FALSE)),0,(VLOOKUP($CG48,'G2'!$P$211:$CB$230,62,FALSE)))</f>
        <v>0</v>
      </c>
      <c r="CT48" s="981">
        <f>IF(ISNA(VLOOKUP($CG48,'G3'!$P$75:$CB$94,62,FALSE)),0,(VLOOKUP($CG48,'G3'!$P$75:$CB$94,62,FALSE)))</f>
        <v>0</v>
      </c>
      <c r="CU48" s="979">
        <f>IF(ISNA(VLOOKUP($CG48,'G3'!$P$109:$CB$128,62,FALSE)),0,(VLOOKUP($CG48,'G3'!$P$109:$CB$128,62,FALSE)))</f>
        <v>0</v>
      </c>
      <c r="CV48" s="979">
        <f>IF(ISNA(VLOOKUP($CG48,'G3'!$P$143:$CB$162,62,FALSE)),0,(VLOOKUP($CG48,'G3'!$P$143:$CB$162,62,FALSE)))</f>
        <v>0</v>
      </c>
      <c r="CW48" s="979">
        <f>IF(ISNA(VLOOKUP($CG48,'G3'!$P$177:$CB$196,62,FALSE)),0,(VLOOKUP($CG48,'G3'!$P$177:$CB$196,62,FALSE)))</f>
        <v>0</v>
      </c>
      <c r="CX48" s="982">
        <f>IF(ISNA(VLOOKUP($CG48,'G3'!$P$211:$CB$230,62,FALSE)),0,(VLOOKUP($CG48,'G3'!$P$211:$CB$230,62,FALSE)))</f>
        <v>0</v>
      </c>
      <c r="CY48" s="981">
        <f>IF(ISNA(VLOOKUP($CG48,'G4'!$P$75:$CB$94,62,FALSE)),0,(VLOOKUP($CG48,'G4'!$P$75:$CB$94,62,FALSE)))</f>
        <v>0</v>
      </c>
      <c r="CZ48" s="979">
        <f>IF(ISNA(VLOOKUP($CG48,'G4'!$P$109:$CB$128,62,FALSE)),0,(VLOOKUP($CG48,'G4'!$P$109:$CB$128,62,FALSE)))</f>
        <v>0</v>
      </c>
      <c r="DA48" s="979">
        <f>IF(ISNA(VLOOKUP($CG48,'G4'!$P$143:$CB$162,62,FALSE)),0,(VLOOKUP($CG48,'G4'!$P$143:$CB$162,62,FALSE)))</f>
        <v>0</v>
      </c>
      <c r="DB48" s="979">
        <f>IF(ISNA(VLOOKUP($CG48,'G4'!$P$177:$CB$196,62,FALSE)),0,(VLOOKUP($CG48,'G4'!$P$177:$CB$196,62,FALSE)))</f>
        <v>0</v>
      </c>
      <c r="DC48" s="982">
        <f>IF(ISNA(VLOOKUP($CG48,'G4'!$P$211:$CB$230,62,FALSE)),0,(VLOOKUP($CG48,'G4'!$P$211:$CB$230,62,FALSE)))</f>
        <v>0</v>
      </c>
      <c r="DD48" s="981">
        <f>IF(ISNA(VLOOKUP($CG48,'G5'!$P$75:$CB$94,62,FALSE)),0,(VLOOKUP($CG48,'G5'!$P$75:$CB$94,62,FALSE)))</f>
        <v>0</v>
      </c>
      <c r="DE48" s="979">
        <f>IF(ISNA(VLOOKUP($CG48,'G5'!$P$109:$CB$128,62,FALSE)),0,(VLOOKUP($CG48,'G5'!$P$109:$CB$128,62,FALSE)))</f>
        <v>0</v>
      </c>
      <c r="DF48" s="979">
        <f>IF(ISNA(VLOOKUP($CG48,'G5'!$P$143:$CB$162,62,FALSE)),0,(VLOOKUP($CG48,'G5'!$P$143:$CB$162,62,FALSE)))</f>
        <v>0</v>
      </c>
      <c r="DG48" s="979">
        <f>IF(ISNA(VLOOKUP($CG48,'G5'!$P$177:$CB$196,62,FALSE)),0,(VLOOKUP($CG48,'G5'!$P$177:$CB$196,62,FALSE)))</f>
        <v>0</v>
      </c>
      <c r="DH48" s="982">
        <f>IF(ISNA(VLOOKUP($CG48,'G5'!$P$211:$CB$230,62,FALSE)),0,(VLOOKUP($CG48,'G5'!$P$211:$CB$230,62,FALSE)))</f>
        <v>0</v>
      </c>
      <c r="DI48" s="981">
        <f>IF(ISNA(VLOOKUP($CG48,'G6'!$P$75:$CB$94,62,FALSE)),0,(VLOOKUP($CG48,'G6'!$P$75:$CB$94,62,FALSE)))</f>
        <v>0</v>
      </c>
      <c r="DJ48" s="979">
        <f>IF(ISNA(VLOOKUP($CG48,'G6'!$P$109:$CB$128,62,FALSE)),0,(VLOOKUP($CG48,'G6'!$P$109:$CB$128,62,FALSE)))</f>
        <v>0</v>
      </c>
      <c r="DK48" s="979">
        <f>IF(ISNA(VLOOKUP($CG48,'G6'!$P$143:$CB$162,62,FALSE)),0,(VLOOKUP($CG48,'G6'!$P$143:$CB$162,62,FALSE)))</f>
        <v>0</v>
      </c>
      <c r="DL48" s="979">
        <f>IF(ISNA(VLOOKUP($CG48,'G6'!$P$177:$CB$196,62,FALSE)),0,(VLOOKUP($CG48,'G6'!$P$177:$CB$196,62,FALSE)))</f>
        <v>0</v>
      </c>
      <c r="DM48" s="982">
        <f>IF(ISNA(VLOOKUP($CG48,'G6'!$P$211:$CB$230,62,FALSE)),0,(VLOOKUP($CG48,'G6'!$P$211:$CB$230,62,FALSE)))</f>
        <v>0</v>
      </c>
      <c r="DN48" s="981">
        <f>IF(ISNA(VLOOKUP($CG48,'G7'!$P$75:$CB$94,62,FALSE)),0,(VLOOKUP($CG48,'G7'!$P$75:$CB$94,62,FALSE)))</f>
        <v>0</v>
      </c>
      <c r="DO48" s="979">
        <f>IF(ISNA(VLOOKUP($CG48,'G7'!$P$109:$CB$128,62,FALSE)),0,(VLOOKUP($CG48,'G7'!$P$109:$CB$128,62,FALSE)))</f>
        <v>0</v>
      </c>
      <c r="DP48" s="979">
        <f>IF(ISNA(VLOOKUP($CG48,'G7'!$P$143:$CB$162,62,FALSE)),0,(VLOOKUP($CG48,'G7'!$P$143:$CB$162,62,FALSE)))</f>
        <v>0</v>
      </c>
      <c r="DQ48" s="979">
        <f>IF(ISNA(VLOOKUP($CG48,'G7'!$P$177:$CB$196,62,FALSE)),0,(VLOOKUP($CG48,'G7'!$P$177:$CB$196,62,FALSE)))</f>
        <v>0</v>
      </c>
      <c r="DR48" s="982">
        <f>IF(ISNA(VLOOKUP($CG48,'G7'!$P$211:$CB$230,62,FALSE)),0,(VLOOKUP($CG48,'G7'!$P$211:$CB$230,62,FALSE)))</f>
        <v>0</v>
      </c>
      <c r="DS48" s="981">
        <f>IF(ISNA(VLOOKUP($CG48,'G8'!$P$75:$CB$94,62,FALSE)),0,(VLOOKUP($CG48,'G8'!$P$75:$CB$94,62,FALSE)))</f>
        <v>0</v>
      </c>
      <c r="DT48" s="979">
        <f>IF(ISNA(VLOOKUP($CG48,'G8'!$P$109:$CB$128,62,FALSE)),0,(VLOOKUP($CG48,'G8'!$P$109:$CB$128,62,FALSE)))</f>
        <v>0</v>
      </c>
      <c r="DU48" s="979">
        <f>IF(ISNA(VLOOKUP($CG48,'G8'!$P$143:$CB$162,62,FALSE)),0,(VLOOKUP($CG48,'G8'!$P$143:$CB$162,62,FALSE)))</f>
        <v>0</v>
      </c>
      <c r="DV48" s="979">
        <f>IF(ISNA(VLOOKUP($CG48,'G8'!$P$177:$CB$196,62,FALSE)),0,(VLOOKUP($CG48,'G8'!$P$177:$CB$196,62,FALSE)))</f>
        <v>0</v>
      </c>
      <c r="DW48" s="982">
        <f>IF(ISNA(VLOOKUP($CG48,'G8'!$P$211:$CB$230,62,FALSE)),0,(VLOOKUP($CG48,'G8'!$P$211:$CB$230,62,FALSE)))</f>
        <v>0</v>
      </c>
      <c r="DX48" s="981">
        <f>IF(ISNA(VLOOKUP($CG48,'G9'!$P$75:$CB$94,62,FALSE)),0,(VLOOKUP($CG48,'G9'!$P$75:$CB$94,62,FALSE)))</f>
        <v>0</v>
      </c>
      <c r="DY48" s="979">
        <f>IF(ISNA(VLOOKUP($CG48,'G9'!$P$109:$CB$128,62,FALSE)),0,(VLOOKUP($CG48,'G9'!$P$109:$CB$128,62,FALSE)))</f>
        <v>0</v>
      </c>
      <c r="DZ48" s="979">
        <f>IF(ISNA(VLOOKUP($CG48,'G9'!$P$143:$CB$162,62,FALSE)),0,(VLOOKUP($CG48,'G9'!$P$143:$CB$162,62,FALSE)))</f>
        <v>0</v>
      </c>
      <c r="EA48" s="979">
        <f>IF(ISNA(VLOOKUP($CG48,'G9'!$P$177:$CB$196,62,FALSE)),0,(VLOOKUP($CG48,'G9'!$P$177:$CB$196,62,FALSE)))</f>
        <v>0</v>
      </c>
      <c r="EB48" s="982">
        <f>IF(ISNA(VLOOKUP($CG48,'G9'!$P$211:$CB$230,62,FALSE)),0,(VLOOKUP($CG48,'G9'!$P$211:$CB$230,62,FALSE)))</f>
        <v>0</v>
      </c>
      <c r="EC48" s="981">
        <f>IF(ISNA(VLOOKUP($CG48,'G10'!$P$75:$CB$94,62,FALSE)),0,(VLOOKUP($CG48,'G10'!$P$75:$CB$94,62,FALSE)))</f>
        <v>0</v>
      </c>
      <c r="ED48" s="979">
        <f>IF(ISNA(VLOOKUP($CG48,'G10'!$P$109:$CB$128,62,FALSE)),0,(VLOOKUP($CG48,'G10'!$P$109:$CB$128,62,FALSE)))</f>
        <v>0</v>
      </c>
      <c r="EE48" s="979">
        <f>IF(ISNA(VLOOKUP($CG48,'G10'!$P$143:$CB$162,62,FALSE)),0,(VLOOKUP($CG48,'G10'!$P$143:$CB$162,62,FALSE)))</f>
        <v>0</v>
      </c>
      <c r="EF48" s="979">
        <f>IF(ISNA(VLOOKUP($CG48,'G10'!$P$177:$CB$196,62,FALSE)),0,(VLOOKUP($CG48,'G10'!$P$177:$CB$196,62,FALSE)))</f>
        <v>0</v>
      </c>
      <c r="EG48" s="982">
        <f>IF(ISNA(VLOOKUP($CG48,'G10'!$P$211:$CB$230,62,FALSE)),0,(VLOOKUP($CG48,'G10'!$P$211:$CB$230,62,FALSE)))</f>
        <v>0</v>
      </c>
      <c r="EH48" s="981">
        <f>IF(ISNA(VLOOKUP($CG48,'G11'!$P$75:$CB$94,62,FALSE)),0,(VLOOKUP($CG48,'G11'!$P$75:$CB$94,62,FALSE)))</f>
        <v>0</v>
      </c>
      <c r="EI48" s="979">
        <f>IF(ISNA(VLOOKUP($CG48,'G11'!$P$109:$CB$128,62,FALSE)),0,(VLOOKUP($CG48,'G11'!$P$109:$CB$128,62,FALSE)))</f>
        <v>0</v>
      </c>
      <c r="EJ48" s="979">
        <f>IF(ISNA(VLOOKUP($CG48,'G11'!$P$143:$CB$162,62,FALSE)),0,(VLOOKUP($CG48,'G11'!$P$143:$CB$162,62,FALSE)))</f>
        <v>0</v>
      </c>
      <c r="EK48" s="979">
        <f>IF(ISNA(VLOOKUP($CG48,'G11'!$P$177:$CB$196,62,FALSE)),0,(VLOOKUP($CG48,'G11'!$P$177:$CB$196,62,FALSE)))</f>
        <v>0</v>
      </c>
      <c r="EL48" s="982">
        <f>IF(ISNA(VLOOKUP($CG48,'G11'!$P$211:$CB$230,62,FALSE)),0,(VLOOKUP($CG48,'G11'!$P$211:$CB$230,62,FALSE)))</f>
        <v>0</v>
      </c>
      <c r="EM48" s="981">
        <f>IF(ISNA(VLOOKUP($CG48,'G12'!$P$75:$CB$94,62,FALSE)),0,(VLOOKUP($CG48,'G12'!$P$75:$CB$94,62,FALSE)))</f>
        <v>0</v>
      </c>
      <c r="EN48" s="979">
        <f>IF(ISNA(VLOOKUP($CG48,'G12'!$P$109:$CB$128,62,FALSE)),0,(VLOOKUP($CG48,'G12'!$P$109:$CB$128,62,FALSE)))</f>
        <v>0</v>
      </c>
      <c r="EO48" s="979">
        <f>IF(ISNA(VLOOKUP($CG48,'G12'!$P$143:$CB$162,62,FALSE)),0,(VLOOKUP($CG48,'G12'!$P$143:$CB$162,62,FALSE)))</f>
        <v>0</v>
      </c>
      <c r="EP48" s="979">
        <f>IF(ISNA(VLOOKUP($CG48,'G12'!$P$177:$CB$196,62,FALSE)),0,(VLOOKUP($CG48,'G12'!$P$177:$CB$196,62,FALSE)))</f>
        <v>0</v>
      </c>
      <c r="EQ48" s="982">
        <f>IF(ISNA(VLOOKUP($CG48,'G12'!$P$211:$CB$230,62,FALSE)),0,(VLOOKUP($CG48,'G12'!$P$211:$CB$230,62,FALSE)))</f>
        <v>0</v>
      </c>
      <c r="ER48" s="981">
        <f>IF(ISNA(VLOOKUP($CG48,'G13'!$P$75:$CB$94,62,FALSE)),0,(VLOOKUP($CG48,'G13'!$P$75:$CB$94,62,FALSE)))</f>
        <v>0</v>
      </c>
      <c r="ES48" s="979">
        <f>IF(ISNA(VLOOKUP($CG48,'G13'!$P$109:$CB$128,62,FALSE)),0,(VLOOKUP($CG48,'G13'!$P$109:$CB$128,62,FALSE)))</f>
        <v>0</v>
      </c>
      <c r="ET48" s="979">
        <f>IF(ISNA(VLOOKUP($CG48,'G13'!$P$143:$CB$162,62,FALSE)),0,(VLOOKUP($CG48,'G13'!$P$143:$CB$162,62,FALSE)))</f>
        <v>0</v>
      </c>
      <c r="EU48" s="979">
        <f>IF(ISNA(VLOOKUP($CG48,'G13'!$P$177:$CB$196,62,FALSE)),0,(VLOOKUP($CG48,'G13'!$P$177:$CB$196,62,FALSE)))</f>
        <v>0</v>
      </c>
      <c r="EV48" s="982">
        <f>IF(ISNA(VLOOKUP($CG48,'G13'!$P$211:$CB$230,62,FALSE)),0,(VLOOKUP($CG48,'G13'!$P$211:$CB$230,62,FALSE)))</f>
        <v>0</v>
      </c>
      <c r="EW48" s="981">
        <f>IF(ISNA(VLOOKUP($CG48,'G14'!$P$75:$CB$94,62,FALSE)),0,(VLOOKUP($CG48,'G14'!$P$75:$CB$94,62,FALSE)))</f>
        <v>0</v>
      </c>
      <c r="EX48" s="979">
        <f>IF(ISNA(VLOOKUP($CG48,'G14'!$P$109:$CB$128,62,FALSE)),0,(VLOOKUP($CG48,'G14'!$P$109:$CB$128,62,FALSE)))</f>
        <v>0</v>
      </c>
      <c r="EY48" s="979">
        <f>IF(ISNA(VLOOKUP($CG48,'G14'!$P$143:$CB$162,62,FALSE)),0,(VLOOKUP($CG48,'G14'!$P$143:$CB$162,62,FALSE)))</f>
        <v>0</v>
      </c>
      <c r="EZ48" s="979">
        <f>IF(ISNA(VLOOKUP($CG48,'G14'!$P$177:$CB$196,62,FALSE)),0,(VLOOKUP($CG48,'G14'!$P$177:$CB$196,62,FALSE)))</f>
        <v>0</v>
      </c>
      <c r="FA48" s="982">
        <f>IF(ISNA(VLOOKUP($CG48,'G14'!$P$211:$CB$230,62,FALSE)),0,(VLOOKUP($CG48,'G14'!$P$211:$CB$230,62,FALSE)))</f>
        <v>0</v>
      </c>
      <c r="FB48" s="981">
        <f>IF(ISNA(VLOOKUP($CG48,'G15'!$P$75:$CB$94,62,FALSE)),0,(VLOOKUP($CG48,'G15'!$P$75:$CB$94,62,FALSE)))</f>
        <v>0</v>
      </c>
      <c r="FC48" s="979">
        <f>IF(ISNA(VLOOKUP($CG48,'G15'!$P$109:$CB$128,62,FALSE)),0,(VLOOKUP($CG48,'G15'!$P$109:$CB$128,62,FALSE)))</f>
        <v>0</v>
      </c>
      <c r="FD48" s="979">
        <f>IF(ISNA(VLOOKUP($CG48,'G15'!$P$143:$CB$162,62,FALSE)),0,(VLOOKUP($CG48,'G15'!$P$143:$CB$162,62,FALSE)))</f>
        <v>0</v>
      </c>
      <c r="FE48" s="979">
        <f>IF(ISNA(VLOOKUP($CG48,'G15'!$P$177:$CB$196,62,FALSE)),0,(VLOOKUP($CG48,'G15'!$P$177:$CB$196,62,FALSE)))</f>
        <v>0</v>
      </c>
      <c r="FF48" s="982">
        <f>IF(ISNA(VLOOKUP($CG48,'G15'!$P$211:$CB$230,62,FALSE)),0,(VLOOKUP($CG48,'G15'!$P$211:$CB$230,62,FALSE)))</f>
        <v>0</v>
      </c>
      <c r="FG48" s="989">
        <f t="shared" ref="FG48:FK65" si="35">SUM(CJ48,CO48,CT48,CY48,DD48,DI48,DN48,DS48,DX48,EC48,EH48,EM48,ER48,EW48,FB48)</f>
        <v>0</v>
      </c>
      <c r="FH48" s="987">
        <f t="shared" si="35"/>
        <v>0</v>
      </c>
      <c r="FI48" s="987">
        <f t="shared" si="35"/>
        <v>0</v>
      </c>
      <c r="FJ48" s="987">
        <f t="shared" si="35"/>
        <v>0</v>
      </c>
      <c r="FK48" s="990">
        <f t="shared" si="35"/>
        <v>0</v>
      </c>
    </row>
    <row r="49" spans="1:167" ht="18.75" customHeight="1" thickBot="1" x14ac:dyDescent="0.25">
      <c r="A49" s="975">
        <f t="shared" si="0"/>
        <v>0</v>
      </c>
      <c r="B49" s="959" t="str">
        <f t="shared" si="19"/>
        <v>b</v>
      </c>
      <c r="C49" s="960" t="str">
        <f t="shared" si="19"/>
        <v>b</v>
      </c>
      <c r="D49" s="960" t="str">
        <f t="shared" si="19"/>
        <v>b</v>
      </c>
      <c r="E49" s="960" t="str">
        <f t="shared" si="19"/>
        <v>b</v>
      </c>
      <c r="F49" s="961" t="str">
        <f t="shared" si="19"/>
        <v>b</v>
      </c>
      <c r="G49" s="959" t="str">
        <f t="shared" si="20"/>
        <v>b</v>
      </c>
      <c r="H49" s="960" t="str">
        <f t="shared" si="20"/>
        <v>b</v>
      </c>
      <c r="I49" s="960" t="str">
        <f t="shared" si="20"/>
        <v>b</v>
      </c>
      <c r="J49" s="960" t="str">
        <f t="shared" si="20"/>
        <v>b</v>
      </c>
      <c r="K49" s="961" t="str">
        <f t="shared" si="20"/>
        <v>b</v>
      </c>
      <c r="L49" s="959" t="str">
        <f t="shared" si="21"/>
        <v>b</v>
      </c>
      <c r="M49" s="960" t="str">
        <f t="shared" si="21"/>
        <v>b</v>
      </c>
      <c r="N49" s="960" t="str">
        <f t="shared" si="21"/>
        <v>b</v>
      </c>
      <c r="O49" s="960" t="str">
        <f t="shared" si="21"/>
        <v>b</v>
      </c>
      <c r="P49" s="961" t="str">
        <f t="shared" si="21"/>
        <v>b</v>
      </c>
      <c r="Q49" s="959" t="str">
        <f t="shared" si="22"/>
        <v>b</v>
      </c>
      <c r="R49" s="960" t="str">
        <f t="shared" si="22"/>
        <v>b</v>
      </c>
      <c r="S49" s="960" t="str">
        <f t="shared" si="22"/>
        <v>b</v>
      </c>
      <c r="T49" s="960" t="str">
        <f t="shared" si="22"/>
        <v>b</v>
      </c>
      <c r="U49" s="961" t="str">
        <f t="shared" si="22"/>
        <v>b</v>
      </c>
      <c r="V49" s="959" t="str">
        <f t="shared" si="23"/>
        <v>b</v>
      </c>
      <c r="W49" s="960" t="str">
        <f t="shared" si="23"/>
        <v>b</v>
      </c>
      <c r="X49" s="960" t="str">
        <f t="shared" si="23"/>
        <v>b</v>
      </c>
      <c r="Y49" s="960" t="str">
        <f t="shared" si="23"/>
        <v>b</v>
      </c>
      <c r="Z49" s="961" t="str">
        <f t="shared" si="23"/>
        <v>b</v>
      </c>
      <c r="AA49" s="959" t="str">
        <f t="shared" si="24"/>
        <v>b</v>
      </c>
      <c r="AB49" s="960" t="str">
        <f t="shared" si="24"/>
        <v>b</v>
      </c>
      <c r="AC49" s="960" t="str">
        <f t="shared" si="24"/>
        <v>b</v>
      </c>
      <c r="AD49" s="960" t="str">
        <f t="shared" si="24"/>
        <v>b</v>
      </c>
      <c r="AE49" s="961" t="str">
        <f t="shared" si="24"/>
        <v>b</v>
      </c>
      <c r="AF49" s="959" t="str">
        <f t="shared" si="25"/>
        <v>b</v>
      </c>
      <c r="AG49" s="960" t="str">
        <f t="shared" si="25"/>
        <v>b</v>
      </c>
      <c r="AH49" s="960" t="str">
        <f t="shared" si="25"/>
        <v>b</v>
      </c>
      <c r="AI49" s="960" t="str">
        <f t="shared" si="25"/>
        <v>b</v>
      </c>
      <c r="AJ49" s="961" t="str">
        <f t="shared" si="25"/>
        <v>b</v>
      </c>
      <c r="AK49" s="959" t="str">
        <f t="shared" si="26"/>
        <v>b</v>
      </c>
      <c r="AL49" s="960" t="str">
        <f t="shared" si="26"/>
        <v>b</v>
      </c>
      <c r="AM49" s="960" t="str">
        <f t="shared" si="26"/>
        <v>b</v>
      </c>
      <c r="AN49" s="960" t="str">
        <f t="shared" si="26"/>
        <v>b</v>
      </c>
      <c r="AO49" s="961" t="str">
        <f t="shared" si="26"/>
        <v>b</v>
      </c>
      <c r="AP49" s="959" t="str">
        <f t="shared" si="27"/>
        <v>b</v>
      </c>
      <c r="AQ49" s="960" t="str">
        <f t="shared" si="27"/>
        <v>b</v>
      </c>
      <c r="AR49" s="960" t="str">
        <f t="shared" si="27"/>
        <v>b</v>
      </c>
      <c r="AS49" s="960" t="str">
        <f t="shared" si="27"/>
        <v>b</v>
      </c>
      <c r="AT49" s="961" t="str">
        <f t="shared" si="27"/>
        <v>b</v>
      </c>
      <c r="AU49" s="959" t="str">
        <f t="shared" si="28"/>
        <v>b</v>
      </c>
      <c r="AV49" s="960" t="str">
        <f t="shared" si="28"/>
        <v>b</v>
      </c>
      <c r="AW49" s="960" t="str">
        <f t="shared" si="28"/>
        <v>b</v>
      </c>
      <c r="AX49" s="960" t="str">
        <f t="shared" si="28"/>
        <v>b</v>
      </c>
      <c r="AY49" s="961" t="str">
        <f t="shared" si="28"/>
        <v>b</v>
      </c>
      <c r="AZ49" s="959" t="str">
        <f t="shared" si="29"/>
        <v>b</v>
      </c>
      <c r="BA49" s="960" t="str">
        <f t="shared" si="29"/>
        <v>b</v>
      </c>
      <c r="BB49" s="960" t="str">
        <f t="shared" si="29"/>
        <v>b</v>
      </c>
      <c r="BC49" s="960" t="str">
        <f t="shared" si="29"/>
        <v>b</v>
      </c>
      <c r="BD49" s="961" t="str">
        <f t="shared" si="29"/>
        <v>b</v>
      </c>
      <c r="BE49" s="959" t="str">
        <f t="shared" si="30"/>
        <v>b</v>
      </c>
      <c r="BF49" s="960" t="str">
        <f t="shared" si="30"/>
        <v>b</v>
      </c>
      <c r="BG49" s="960" t="str">
        <f t="shared" si="30"/>
        <v>b</v>
      </c>
      <c r="BH49" s="960" t="str">
        <f t="shared" si="30"/>
        <v>b</v>
      </c>
      <c r="BI49" s="961" t="str">
        <f t="shared" si="30"/>
        <v>b</v>
      </c>
      <c r="BJ49" s="959" t="str">
        <f t="shared" si="31"/>
        <v>b</v>
      </c>
      <c r="BK49" s="960" t="str">
        <f t="shared" si="31"/>
        <v>b</v>
      </c>
      <c r="BL49" s="960" t="str">
        <f t="shared" si="31"/>
        <v>b</v>
      </c>
      <c r="BM49" s="960" t="str">
        <f t="shared" si="31"/>
        <v>b</v>
      </c>
      <c r="BN49" s="961" t="str">
        <f t="shared" si="31"/>
        <v>b</v>
      </c>
      <c r="BO49" s="959" t="str">
        <f t="shared" si="32"/>
        <v>b</v>
      </c>
      <c r="BP49" s="960" t="str">
        <f t="shared" si="32"/>
        <v>b</v>
      </c>
      <c r="BQ49" s="960" t="str">
        <f t="shared" si="32"/>
        <v>b</v>
      </c>
      <c r="BR49" s="960" t="str">
        <f t="shared" si="32"/>
        <v>b</v>
      </c>
      <c r="BS49" s="961" t="str">
        <f t="shared" si="32"/>
        <v>b</v>
      </c>
      <c r="BT49" s="959" t="str">
        <f t="shared" si="33"/>
        <v>b</v>
      </c>
      <c r="BU49" s="960" t="str">
        <f t="shared" si="33"/>
        <v>b</v>
      </c>
      <c r="BV49" s="960" t="str">
        <f t="shared" si="33"/>
        <v>b</v>
      </c>
      <c r="BW49" s="960" t="str">
        <f t="shared" si="33"/>
        <v>b</v>
      </c>
      <c r="BX49" s="961" t="str">
        <f t="shared" si="33"/>
        <v>b</v>
      </c>
      <c r="BY49" s="976">
        <f t="shared" si="34"/>
        <v>0</v>
      </c>
      <c r="BZ49" s="976">
        <f t="shared" si="34"/>
        <v>0</v>
      </c>
      <c r="CA49" s="976">
        <f t="shared" si="34"/>
        <v>0</v>
      </c>
      <c r="CB49" s="976">
        <f t="shared" si="34"/>
        <v>0</v>
      </c>
      <c r="CC49" s="976">
        <f t="shared" si="34"/>
        <v>0</v>
      </c>
      <c r="CD49" s="954">
        <f t="shared" si="17"/>
        <v>0</v>
      </c>
      <c r="CF49" s="985">
        <v>34</v>
      </c>
      <c r="CG49" s="986">
        <f>Personnel!D54</f>
        <v>0</v>
      </c>
      <c r="CH49" s="987">
        <f>Personnel!E54</f>
        <v>0</v>
      </c>
      <c r="CI49" s="988">
        <f>Personnel!F54</f>
        <v>0</v>
      </c>
      <c r="CJ49" s="981">
        <f>IF(ISNA(VLOOKUP($CG49,'G1'!$P$75:$CB$94,62,FALSE)),0,(VLOOKUP($CG49,'G1'!$P$75:$CB$94,62,FALSE)))</f>
        <v>0</v>
      </c>
      <c r="CK49" s="979">
        <f>IF(ISNA(VLOOKUP($CG49,'G1'!$P$109:$CB$128,62,FALSE)),0,(VLOOKUP($CG49,'G1'!$P$109:$CB$128,62,FALSE)))</f>
        <v>0</v>
      </c>
      <c r="CL49" s="979">
        <f>IF(ISNA(VLOOKUP($CG49,'G1'!$P$143:$CB$162,62,FALSE)),0,(VLOOKUP($CG49,'G1'!$P$143:$CB$162,62,FALSE)))</f>
        <v>0</v>
      </c>
      <c r="CM49" s="979">
        <f>IF(ISNA(VLOOKUP($CG49,'G1'!$P$177:$CB$196,62,FALSE)),0,(VLOOKUP($CG49,'G1'!$P$177:$CB$196,62,FALSE)))</f>
        <v>0</v>
      </c>
      <c r="CN49" s="982">
        <f>IF(ISNA(VLOOKUP($CG49,'G1'!$P$211:$CB$230,62,FALSE)),0,(VLOOKUP($CG49,'G1'!$P$211:$CB$230,62,FALSE)))</f>
        <v>0</v>
      </c>
      <c r="CO49" s="981">
        <f>IF(ISNA(VLOOKUP($CG49,'G2'!$P$75:$CB$94,62,FALSE)),0,(VLOOKUP($CG49,'G2'!$P$75:$CB$94,62,FALSE)))</f>
        <v>0</v>
      </c>
      <c r="CP49" s="979">
        <f>IF(ISNA(VLOOKUP($CG49,'G2'!$P$109:$CB$128,62,FALSE)),0,(VLOOKUP($CG49,'G2'!$P$109:$CB$128,62,FALSE)))</f>
        <v>0</v>
      </c>
      <c r="CQ49" s="979">
        <f>IF(ISNA(VLOOKUP($CG49,'G2'!$P$143:$CB$162,62,FALSE)),0,(VLOOKUP($CG49,'G2'!$P$143:$CB$162,62,FALSE)))</f>
        <v>0</v>
      </c>
      <c r="CR49" s="979">
        <f>IF(ISNA(VLOOKUP($CG49,'G2'!$P$177:$CB$196,62,FALSE)),0,(VLOOKUP($CG49,'G2'!$P$177:$CB$196,62,FALSE)))</f>
        <v>0</v>
      </c>
      <c r="CS49" s="982">
        <f>IF(ISNA(VLOOKUP($CG49,'G2'!$P$211:$CB$230,62,FALSE)),0,(VLOOKUP($CG49,'G2'!$P$211:$CB$230,62,FALSE)))</f>
        <v>0</v>
      </c>
      <c r="CT49" s="981">
        <f>IF(ISNA(VLOOKUP($CG49,'G3'!$P$75:$CB$94,62,FALSE)),0,(VLOOKUP($CG49,'G3'!$P$75:$CB$94,62,FALSE)))</f>
        <v>0</v>
      </c>
      <c r="CU49" s="979">
        <f>IF(ISNA(VLOOKUP($CG49,'G3'!$P$109:$CB$128,62,FALSE)),0,(VLOOKUP($CG49,'G3'!$P$109:$CB$128,62,FALSE)))</f>
        <v>0</v>
      </c>
      <c r="CV49" s="979">
        <f>IF(ISNA(VLOOKUP($CG49,'G3'!$P$143:$CB$162,62,FALSE)),0,(VLOOKUP($CG49,'G3'!$P$143:$CB$162,62,FALSE)))</f>
        <v>0</v>
      </c>
      <c r="CW49" s="979">
        <f>IF(ISNA(VLOOKUP($CG49,'G3'!$P$177:$CB$196,62,FALSE)),0,(VLOOKUP($CG49,'G3'!$P$177:$CB$196,62,FALSE)))</f>
        <v>0</v>
      </c>
      <c r="CX49" s="982">
        <f>IF(ISNA(VLOOKUP($CG49,'G3'!$P$211:$CB$230,62,FALSE)),0,(VLOOKUP($CG49,'G3'!$P$211:$CB$230,62,FALSE)))</f>
        <v>0</v>
      </c>
      <c r="CY49" s="981">
        <f>IF(ISNA(VLOOKUP($CG49,'G4'!$P$75:$CB$94,62,FALSE)),0,(VLOOKUP($CG49,'G4'!$P$75:$CB$94,62,FALSE)))</f>
        <v>0</v>
      </c>
      <c r="CZ49" s="979">
        <f>IF(ISNA(VLOOKUP($CG49,'G4'!$P$109:$CB$128,62,FALSE)),0,(VLOOKUP($CG49,'G4'!$P$109:$CB$128,62,FALSE)))</f>
        <v>0</v>
      </c>
      <c r="DA49" s="979">
        <f>IF(ISNA(VLOOKUP($CG49,'G4'!$P$143:$CB$162,62,FALSE)),0,(VLOOKUP($CG49,'G4'!$P$143:$CB$162,62,FALSE)))</f>
        <v>0</v>
      </c>
      <c r="DB49" s="979">
        <f>IF(ISNA(VLOOKUP($CG49,'G4'!$P$177:$CB$196,62,FALSE)),0,(VLOOKUP($CG49,'G4'!$P$177:$CB$196,62,FALSE)))</f>
        <v>0</v>
      </c>
      <c r="DC49" s="982">
        <f>IF(ISNA(VLOOKUP($CG49,'G4'!$P$211:$CB$230,62,FALSE)),0,(VLOOKUP($CG49,'G4'!$P$211:$CB$230,62,FALSE)))</f>
        <v>0</v>
      </c>
      <c r="DD49" s="981">
        <f>IF(ISNA(VLOOKUP($CG49,'G5'!$P$75:$CB$94,62,FALSE)),0,(VLOOKUP($CG49,'G5'!$P$75:$CB$94,62,FALSE)))</f>
        <v>0</v>
      </c>
      <c r="DE49" s="979">
        <f>IF(ISNA(VLOOKUP($CG49,'G5'!$P$109:$CB$128,62,FALSE)),0,(VLOOKUP($CG49,'G5'!$P$109:$CB$128,62,FALSE)))</f>
        <v>0</v>
      </c>
      <c r="DF49" s="979">
        <f>IF(ISNA(VLOOKUP($CG49,'G5'!$P$143:$CB$162,62,FALSE)),0,(VLOOKUP($CG49,'G5'!$P$143:$CB$162,62,FALSE)))</f>
        <v>0</v>
      </c>
      <c r="DG49" s="979">
        <f>IF(ISNA(VLOOKUP($CG49,'G5'!$P$177:$CB$196,62,FALSE)),0,(VLOOKUP($CG49,'G5'!$P$177:$CB$196,62,FALSE)))</f>
        <v>0</v>
      </c>
      <c r="DH49" s="982">
        <f>IF(ISNA(VLOOKUP($CG49,'G5'!$P$211:$CB$230,62,FALSE)),0,(VLOOKUP($CG49,'G5'!$P$211:$CB$230,62,FALSE)))</f>
        <v>0</v>
      </c>
      <c r="DI49" s="981">
        <f>IF(ISNA(VLOOKUP($CG49,'G6'!$P$75:$CB$94,62,FALSE)),0,(VLOOKUP($CG49,'G6'!$P$75:$CB$94,62,FALSE)))</f>
        <v>0</v>
      </c>
      <c r="DJ49" s="979">
        <f>IF(ISNA(VLOOKUP($CG49,'G6'!$P$109:$CB$128,62,FALSE)),0,(VLOOKUP($CG49,'G6'!$P$109:$CB$128,62,FALSE)))</f>
        <v>0</v>
      </c>
      <c r="DK49" s="979">
        <f>IF(ISNA(VLOOKUP($CG49,'G6'!$P$143:$CB$162,62,FALSE)),0,(VLOOKUP($CG49,'G6'!$P$143:$CB$162,62,FALSE)))</f>
        <v>0</v>
      </c>
      <c r="DL49" s="979">
        <f>IF(ISNA(VLOOKUP($CG49,'G6'!$P$177:$CB$196,62,FALSE)),0,(VLOOKUP($CG49,'G6'!$P$177:$CB$196,62,FALSE)))</f>
        <v>0</v>
      </c>
      <c r="DM49" s="982">
        <f>IF(ISNA(VLOOKUP($CG49,'G6'!$P$211:$CB$230,62,FALSE)),0,(VLOOKUP($CG49,'G6'!$P$211:$CB$230,62,FALSE)))</f>
        <v>0</v>
      </c>
      <c r="DN49" s="981">
        <f>IF(ISNA(VLOOKUP($CG49,'G7'!$P$75:$CB$94,62,FALSE)),0,(VLOOKUP($CG49,'G7'!$P$75:$CB$94,62,FALSE)))</f>
        <v>0</v>
      </c>
      <c r="DO49" s="979">
        <f>IF(ISNA(VLOOKUP($CG49,'G7'!$P$109:$CB$128,62,FALSE)),0,(VLOOKUP($CG49,'G7'!$P$109:$CB$128,62,FALSE)))</f>
        <v>0</v>
      </c>
      <c r="DP49" s="979">
        <f>IF(ISNA(VLOOKUP($CG49,'G7'!$P$143:$CB$162,62,FALSE)),0,(VLOOKUP($CG49,'G7'!$P$143:$CB$162,62,FALSE)))</f>
        <v>0</v>
      </c>
      <c r="DQ49" s="979">
        <f>IF(ISNA(VLOOKUP($CG49,'G7'!$P$177:$CB$196,62,FALSE)),0,(VLOOKUP($CG49,'G7'!$P$177:$CB$196,62,FALSE)))</f>
        <v>0</v>
      </c>
      <c r="DR49" s="982">
        <f>IF(ISNA(VLOOKUP($CG49,'G7'!$P$211:$CB$230,62,FALSE)),0,(VLOOKUP($CG49,'G7'!$P$211:$CB$230,62,FALSE)))</f>
        <v>0</v>
      </c>
      <c r="DS49" s="981">
        <f>IF(ISNA(VLOOKUP($CG49,'G8'!$P$75:$CB$94,62,FALSE)),0,(VLOOKUP($CG49,'G8'!$P$75:$CB$94,62,FALSE)))</f>
        <v>0</v>
      </c>
      <c r="DT49" s="979">
        <f>IF(ISNA(VLOOKUP($CG49,'G8'!$P$109:$CB$128,62,FALSE)),0,(VLOOKUP($CG49,'G8'!$P$109:$CB$128,62,FALSE)))</f>
        <v>0</v>
      </c>
      <c r="DU49" s="979">
        <f>IF(ISNA(VLOOKUP($CG49,'G8'!$P$143:$CB$162,62,FALSE)),0,(VLOOKUP($CG49,'G8'!$P$143:$CB$162,62,FALSE)))</f>
        <v>0</v>
      </c>
      <c r="DV49" s="979">
        <f>IF(ISNA(VLOOKUP($CG49,'G8'!$P$177:$CB$196,62,FALSE)),0,(VLOOKUP($CG49,'G8'!$P$177:$CB$196,62,FALSE)))</f>
        <v>0</v>
      </c>
      <c r="DW49" s="982">
        <f>IF(ISNA(VLOOKUP($CG49,'G8'!$P$211:$CB$230,62,FALSE)),0,(VLOOKUP($CG49,'G8'!$P$211:$CB$230,62,FALSE)))</f>
        <v>0</v>
      </c>
      <c r="DX49" s="981">
        <f>IF(ISNA(VLOOKUP($CG49,'G9'!$P$75:$CB$94,62,FALSE)),0,(VLOOKUP($CG49,'G9'!$P$75:$CB$94,62,FALSE)))</f>
        <v>0</v>
      </c>
      <c r="DY49" s="979">
        <f>IF(ISNA(VLOOKUP($CG49,'G9'!$P$109:$CB$128,62,FALSE)),0,(VLOOKUP($CG49,'G9'!$P$109:$CB$128,62,FALSE)))</f>
        <v>0</v>
      </c>
      <c r="DZ49" s="979">
        <f>IF(ISNA(VLOOKUP($CG49,'G9'!$P$143:$CB$162,62,FALSE)),0,(VLOOKUP($CG49,'G9'!$P$143:$CB$162,62,FALSE)))</f>
        <v>0</v>
      </c>
      <c r="EA49" s="979">
        <f>IF(ISNA(VLOOKUP($CG49,'G9'!$P$177:$CB$196,62,FALSE)),0,(VLOOKUP($CG49,'G9'!$P$177:$CB$196,62,FALSE)))</f>
        <v>0</v>
      </c>
      <c r="EB49" s="982">
        <f>IF(ISNA(VLOOKUP($CG49,'G9'!$P$211:$CB$230,62,FALSE)),0,(VLOOKUP($CG49,'G9'!$P$211:$CB$230,62,FALSE)))</f>
        <v>0</v>
      </c>
      <c r="EC49" s="981">
        <f>IF(ISNA(VLOOKUP($CG49,'G10'!$P$75:$CB$94,62,FALSE)),0,(VLOOKUP($CG49,'G10'!$P$75:$CB$94,62,FALSE)))</f>
        <v>0</v>
      </c>
      <c r="ED49" s="979">
        <f>IF(ISNA(VLOOKUP($CG49,'G10'!$P$109:$CB$128,62,FALSE)),0,(VLOOKUP($CG49,'G10'!$P$109:$CB$128,62,FALSE)))</f>
        <v>0</v>
      </c>
      <c r="EE49" s="979">
        <f>IF(ISNA(VLOOKUP($CG49,'G10'!$P$143:$CB$162,62,FALSE)),0,(VLOOKUP($CG49,'G10'!$P$143:$CB$162,62,FALSE)))</f>
        <v>0</v>
      </c>
      <c r="EF49" s="979">
        <f>IF(ISNA(VLOOKUP($CG49,'G10'!$P$177:$CB$196,62,FALSE)),0,(VLOOKUP($CG49,'G10'!$P$177:$CB$196,62,FALSE)))</f>
        <v>0</v>
      </c>
      <c r="EG49" s="982">
        <f>IF(ISNA(VLOOKUP($CG49,'G10'!$P$211:$CB$230,62,FALSE)),0,(VLOOKUP($CG49,'G10'!$P$211:$CB$230,62,FALSE)))</f>
        <v>0</v>
      </c>
      <c r="EH49" s="981">
        <f>IF(ISNA(VLOOKUP($CG49,'G11'!$P$75:$CB$94,62,FALSE)),0,(VLOOKUP($CG49,'G11'!$P$75:$CB$94,62,FALSE)))</f>
        <v>0</v>
      </c>
      <c r="EI49" s="979">
        <f>IF(ISNA(VLOOKUP($CG49,'G11'!$P$109:$CB$128,62,FALSE)),0,(VLOOKUP($CG49,'G11'!$P$109:$CB$128,62,FALSE)))</f>
        <v>0</v>
      </c>
      <c r="EJ49" s="979">
        <f>IF(ISNA(VLOOKUP($CG49,'G11'!$P$143:$CB$162,62,FALSE)),0,(VLOOKUP($CG49,'G11'!$P$143:$CB$162,62,FALSE)))</f>
        <v>0</v>
      </c>
      <c r="EK49" s="979">
        <f>IF(ISNA(VLOOKUP($CG49,'G11'!$P$177:$CB$196,62,FALSE)),0,(VLOOKUP($CG49,'G11'!$P$177:$CB$196,62,FALSE)))</f>
        <v>0</v>
      </c>
      <c r="EL49" s="982">
        <f>IF(ISNA(VLOOKUP($CG49,'G11'!$P$211:$CB$230,62,FALSE)),0,(VLOOKUP($CG49,'G11'!$P$211:$CB$230,62,FALSE)))</f>
        <v>0</v>
      </c>
      <c r="EM49" s="981">
        <f>IF(ISNA(VLOOKUP($CG49,'G12'!$P$75:$CB$94,62,FALSE)),0,(VLOOKUP($CG49,'G12'!$P$75:$CB$94,62,FALSE)))</f>
        <v>0</v>
      </c>
      <c r="EN49" s="979">
        <f>IF(ISNA(VLOOKUP($CG49,'G12'!$P$109:$CB$128,62,FALSE)),0,(VLOOKUP($CG49,'G12'!$P$109:$CB$128,62,FALSE)))</f>
        <v>0</v>
      </c>
      <c r="EO49" s="979">
        <f>IF(ISNA(VLOOKUP($CG49,'G12'!$P$143:$CB$162,62,FALSE)),0,(VLOOKUP($CG49,'G12'!$P$143:$CB$162,62,FALSE)))</f>
        <v>0</v>
      </c>
      <c r="EP49" s="979">
        <f>IF(ISNA(VLOOKUP($CG49,'G12'!$P$177:$CB$196,62,FALSE)),0,(VLOOKUP($CG49,'G12'!$P$177:$CB$196,62,FALSE)))</f>
        <v>0</v>
      </c>
      <c r="EQ49" s="982">
        <f>IF(ISNA(VLOOKUP($CG49,'G12'!$P$211:$CB$230,62,FALSE)),0,(VLOOKUP($CG49,'G12'!$P$211:$CB$230,62,FALSE)))</f>
        <v>0</v>
      </c>
      <c r="ER49" s="981">
        <f>IF(ISNA(VLOOKUP($CG49,'G13'!$P$75:$CB$94,62,FALSE)),0,(VLOOKUP($CG49,'G13'!$P$75:$CB$94,62,FALSE)))</f>
        <v>0</v>
      </c>
      <c r="ES49" s="979">
        <f>IF(ISNA(VLOOKUP($CG49,'G13'!$P$109:$CB$128,62,FALSE)),0,(VLOOKUP($CG49,'G13'!$P$109:$CB$128,62,FALSE)))</f>
        <v>0</v>
      </c>
      <c r="ET49" s="979">
        <f>IF(ISNA(VLOOKUP($CG49,'G13'!$P$143:$CB$162,62,FALSE)),0,(VLOOKUP($CG49,'G13'!$P$143:$CB$162,62,FALSE)))</f>
        <v>0</v>
      </c>
      <c r="EU49" s="979">
        <f>IF(ISNA(VLOOKUP($CG49,'G13'!$P$177:$CB$196,62,FALSE)),0,(VLOOKUP($CG49,'G13'!$P$177:$CB$196,62,FALSE)))</f>
        <v>0</v>
      </c>
      <c r="EV49" s="982">
        <f>IF(ISNA(VLOOKUP($CG49,'G13'!$P$211:$CB$230,62,FALSE)),0,(VLOOKUP($CG49,'G13'!$P$211:$CB$230,62,FALSE)))</f>
        <v>0</v>
      </c>
      <c r="EW49" s="981">
        <f>IF(ISNA(VLOOKUP($CG49,'G14'!$P$75:$CB$94,62,FALSE)),0,(VLOOKUP($CG49,'G14'!$P$75:$CB$94,62,FALSE)))</f>
        <v>0</v>
      </c>
      <c r="EX49" s="979">
        <f>IF(ISNA(VLOOKUP($CG49,'G14'!$P$109:$CB$128,62,FALSE)),0,(VLOOKUP($CG49,'G14'!$P$109:$CB$128,62,FALSE)))</f>
        <v>0</v>
      </c>
      <c r="EY49" s="979">
        <f>IF(ISNA(VLOOKUP($CG49,'G14'!$P$143:$CB$162,62,FALSE)),0,(VLOOKUP($CG49,'G14'!$P$143:$CB$162,62,FALSE)))</f>
        <v>0</v>
      </c>
      <c r="EZ49" s="979">
        <f>IF(ISNA(VLOOKUP($CG49,'G14'!$P$177:$CB$196,62,FALSE)),0,(VLOOKUP($CG49,'G14'!$P$177:$CB$196,62,FALSE)))</f>
        <v>0</v>
      </c>
      <c r="FA49" s="982">
        <f>IF(ISNA(VLOOKUP($CG49,'G14'!$P$211:$CB$230,62,FALSE)),0,(VLOOKUP($CG49,'G14'!$P$211:$CB$230,62,FALSE)))</f>
        <v>0</v>
      </c>
      <c r="FB49" s="981">
        <f>IF(ISNA(VLOOKUP($CG49,'G15'!$P$75:$CB$94,62,FALSE)),0,(VLOOKUP($CG49,'G15'!$P$75:$CB$94,62,FALSE)))</f>
        <v>0</v>
      </c>
      <c r="FC49" s="979">
        <f>IF(ISNA(VLOOKUP($CG49,'G15'!$P$109:$CB$128,62,FALSE)),0,(VLOOKUP($CG49,'G15'!$P$109:$CB$128,62,FALSE)))</f>
        <v>0</v>
      </c>
      <c r="FD49" s="979">
        <f>IF(ISNA(VLOOKUP($CG49,'G15'!$P$143:$CB$162,62,FALSE)),0,(VLOOKUP($CG49,'G15'!$P$143:$CB$162,62,FALSE)))</f>
        <v>0</v>
      </c>
      <c r="FE49" s="979">
        <f>IF(ISNA(VLOOKUP($CG49,'G15'!$P$177:$CB$196,62,FALSE)),0,(VLOOKUP($CG49,'G15'!$P$177:$CB$196,62,FALSE)))</f>
        <v>0</v>
      </c>
      <c r="FF49" s="982">
        <f>IF(ISNA(VLOOKUP($CG49,'G15'!$P$211:$CB$230,62,FALSE)),0,(VLOOKUP($CG49,'G15'!$P$211:$CB$230,62,FALSE)))</f>
        <v>0</v>
      </c>
      <c r="FG49" s="989">
        <f t="shared" si="35"/>
        <v>0</v>
      </c>
      <c r="FH49" s="987">
        <f t="shared" si="35"/>
        <v>0</v>
      </c>
      <c r="FI49" s="987">
        <f t="shared" si="35"/>
        <v>0</v>
      </c>
      <c r="FJ49" s="987">
        <f t="shared" si="35"/>
        <v>0</v>
      </c>
      <c r="FK49" s="990">
        <f t="shared" si="35"/>
        <v>0</v>
      </c>
    </row>
    <row r="50" spans="1:167" ht="18.75" customHeight="1" thickBot="1" x14ac:dyDescent="0.25">
      <c r="A50" s="975">
        <f t="shared" si="0"/>
        <v>0</v>
      </c>
      <c r="B50" s="959" t="str">
        <f t="shared" si="19"/>
        <v>b</v>
      </c>
      <c r="C50" s="960" t="str">
        <f t="shared" si="19"/>
        <v>b</v>
      </c>
      <c r="D50" s="960" t="str">
        <f t="shared" si="19"/>
        <v>b</v>
      </c>
      <c r="E50" s="960" t="str">
        <f t="shared" si="19"/>
        <v>b</v>
      </c>
      <c r="F50" s="961" t="str">
        <f t="shared" si="19"/>
        <v>b</v>
      </c>
      <c r="G50" s="959" t="str">
        <f t="shared" si="20"/>
        <v>b</v>
      </c>
      <c r="H50" s="960" t="str">
        <f t="shared" si="20"/>
        <v>b</v>
      </c>
      <c r="I50" s="960" t="str">
        <f t="shared" si="20"/>
        <v>b</v>
      </c>
      <c r="J50" s="960" t="str">
        <f t="shared" si="20"/>
        <v>b</v>
      </c>
      <c r="K50" s="961" t="str">
        <f t="shared" si="20"/>
        <v>b</v>
      </c>
      <c r="L50" s="959" t="str">
        <f t="shared" si="21"/>
        <v>b</v>
      </c>
      <c r="M50" s="960" t="str">
        <f t="shared" si="21"/>
        <v>b</v>
      </c>
      <c r="N50" s="960" t="str">
        <f t="shared" si="21"/>
        <v>b</v>
      </c>
      <c r="O50" s="960" t="str">
        <f t="shared" si="21"/>
        <v>b</v>
      </c>
      <c r="P50" s="961" t="str">
        <f t="shared" si="21"/>
        <v>b</v>
      </c>
      <c r="Q50" s="959" t="str">
        <f t="shared" si="22"/>
        <v>b</v>
      </c>
      <c r="R50" s="960" t="str">
        <f t="shared" si="22"/>
        <v>b</v>
      </c>
      <c r="S50" s="960" t="str">
        <f t="shared" si="22"/>
        <v>b</v>
      </c>
      <c r="T50" s="960" t="str">
        <f t="shared" si="22"/>
        <v>b</v>
      </c>
      <c r="U50" s="961" t="str">
        <f t="shared" si="22"/>
        <v>b</v>
      </c>
      <c r="V50" s="959" t="str">
        <f t="shared" si="23"/>
        <v>b</v>
      </c>
      <c r="W50" s="960" t="str">
        <f t="shared" si="23"/>
        <v>b</v>
      </c>
      <c r="X50" s="960" t="str">
        <f t="shared" si="23"/>
        <v>b</v>
      </c>
      <c r="Y50" s="960" t="str">
        <f t="shared" si="23"/>
        <v>b</v>
      </c>
      <c r="Z50" s="961" t="str">
        <f t="shared" si="23"/>
        <v>b</v>
      </c>
      <c r="AA50" s="959" t="str">
        <f t="shared" si="24"/>
        <v>b</v>
      </c>
      <c r="AB50" s="960" t="str">
        <f t="shared" si="24"/>
        <v>b</v>
      </c>
      <c r="AC50" s="960" t="str">
        <f t="shared" si="24"/>
        <v>b</v>
      </c>
      <c r="AD50" s="960" t="str">
        <f t="shared" si="24"/>
        <v>b</v>
      </c>
      <c r="AE50" s="961" t="str">
        <f t="shared" si="24"/>
        <v>b</v>
      </c>
      <c r="AF50" s="959" t="str">
        <f t="shared" si="25"/>
        <v>b</v>
      </c>
      <c r="AG50" s="960" t="str">
        <f t="shared" si="25"/>
        <v>b</v>
      </c>
      <c r="AH50" s="960" t="str">
        <f t="shared" si="25"/>
        <v>b</v>
      </c>
      <c r="AI50" s="960" t="str">
        <f t="shared" si="25"/>
        <v>b</v>
      </c>
      <c r="AJ50" s="961" t="str">
        <f t="shared" si="25"/>
        <v>b</v>
      </c>
      <c r="AK50" s="959" t="str">
        <f t="shared" si="26"/>
        <v>b</v>
      </c>
      <c r="AL50" s="960" t="str">
        <f t="shared" si="26"/>
        <v>b</v>
      </c>
      <c r="AM50" s="960" t="str">
        <f t="shared" si="26"/>
        <v>b</v>
      </c>
      <c r="AN50" s="960" t="str">
        <f t="shared" si="26"/>
        <v>b</v>
      </c>
      <c r="AO50" s="961" t="str">
        <f t="shared" si="26"/>
        <v>b</v>
      </c>
      <c r="AP50" s="959" t="str">
        <f t="shared" si="27"/>
        <v>b</v>
      </c>
      <c r="AQ50" s="960" t="str">
        <f t="shared" si="27"/>
        <v>b</v>
      </c>
      <c r="AR50" s="960" t="str">
        <f t="shared" si="27"/>
        <v>b</v>
      </c>
      <c r="AS50" s="960" t="str">
        <f t="shared" si="27"/>
        <v>b</v>
      </c>
      <c r="AT50" s="961" t="str">
        <f t="shared" si="27"/>
        <v>b</v>
      </c>
      <c r="AU50" s="959" t="str">
        <f t="shared" si="28"/>
        <v>b</v>
      </c>
      <c r="AV50" s="960" t="str">
        <f t="shared" si="28"/>
        <v>b</v>
      </c>
      <c r="AW50" s="960" t="str">
        <f t="shared" si="28"/>
        <v>b</v>
      </c>
      <c r="AX50" s="960" t="str">
        <f t="shared" si="28"/>
        <v>b</v>
      </c>
      <c r="AY50" s="961" t="str">
        <f t="shared" si="28"/>
        <v>b</v>
      </c>
      <c r="AZ50" s="959" t="str">
        <f t="shared" si="29"/>
        <v>b</v>
      </c>
      <c r="BA50" s="960" t="str">
        <f t="shared" si="29"/>
        <v>b</v>
      </c>
      <c r="BB50" s="960" t="str">
        <f t="shared" si="29"/>
        <v>b</v>
      </c>
      <c r="BC50" s="960" t="str">
        <f t="shared" si="29"/>
        <v>b</v>
      </c>
      <c r="BD50" s="961" t="str">
        <f t="shared" si="29"/>
        <v>b</v>
      </c>
      <c r="BE50" s="959" t="str">
        <f t="shared" si="30"/>
        <v>b</v>
      </c>
      <c r="BF50" s="960" t="str">
        <f t="shared" si="30"/>
        <v>b</v>
      </c>
      <c r="BG50" s="960" t="str">
        <f t="shared" si="30"/>
        <v>b</v>
      </c>
      <c r="BH50" s="960" t="str">
        <f t="shared" si="30"/>
        <v>b</v>
      </c>
      <c r="BI50" s="961" t="str">
        <f t="shared" si="30"/>
        <v>b</v>
      </c>
      <c r="BJ50" s="959" t="str">
        <f t="shared" si="31"/>
        <v>b</v>
      </c>
      <c r="BK50" s="960" t="str">
        <f t="shared" si="31"/>
        <v>b</v>
      </c>
      <c r="BL50" s="960" t="str">
        <f t="shared" si="31"/>
        <v>b</v>
      </c>
      <c r="BM50" s="960" t="str">
        <f t="shared" si="31"/>
        <v>b</v>
      </c>
      <c r="BN50" s="961" t="str">
        <f t="shared" si="31"/>
        <v>b</v>
      </c>
      <c r="BO50" s="959" t="str">
        <f t="shared" si="32"/>
        <v>b</v>
      </c>
      <c r="BP50" s="960" t="str">
        <f t="shared" si="32"/>
        <v>b</v>
      </c>
      <c r="BQ50" s="960" t="str">
        <f t="shared" si="32"/>
        <v>b</v>
      </c>
      <c r="BR50" s="960" t="str">
        <f t="shared" si="32"/>
        <v>b</v>
      </c>
      <c r="BS50" s="961" t="str">
        <f t="shared" si="32"/>
        <v>b</v>
      </c>
      <c r="BT50" s="959" t="str">
        <f t="shared" si="33"/>
        <v>b</v>
      </c>
      <c r="BU50" s="960" t="str">
        <f t="shared" si="33"/>
        <v>b</v>
      </c>
      <c r="BV50" s="960" t="str">
        <f t="shared" si="33"/>
        <v>b</v>
      </c>
      <c r="BW50" s="960" t="str">
        <f t="shared" si="33"/>
        <v>b</v>
      </c>
      <c r="BX50" s="961" t="str">
        <f t="shared" si="33"/>
        <v>b</v>
      </c>
      <c r="BY50" s="976">
        <f t="shared" si="34"/>
        <v>0</v>
      </c>
      <c r="BZ50" s="976">
        <f t="shared" si="34"/>
        <v>0</v>
      </c>
      <c r="CA50" s="976">
        <f t="shared" si="34"/>
        <v>0</v>
      </c>
      <c r="CB50" s="976">
        <f t="shared" si="34"/>
        <v>0</v>
      </c>
      <c r="CC50" s="976">
        <f t="shared" si="34"/>
        <v>0</v>
      </c>
      <c r="CD50" s="954">
        <f t="shared" si="17"/>
        <v>0</v>
      </c>
      <c r="CF50" s="991">
        <v>35</v>
      </c>
      <c r="CG50" s="992">
        <f>Personnel!D55</f>
        <v>0</v>
      </c>
      <c r="CH50" s="993">
        <f>Personnel!E55</f>
        <v>0</v>
      </c>
      <c r="CI50" s="994">
        <f>Personnel!F55</f>
        <v>0</v>
      </c>
      <c r="CJ50" s="981">
        <f>IF(ISNA(VLOOKUP($CG50,'G1'!$P$75:$CB$94,62,FALSE)),0,(VLOOKUP($CG50,'G1'!$P$75:$CB$94,62,FALSE)))</f>
        <v>0</v>
      </c>
      <c r="CK50" s="979">
        <f>IF(ISNA(VLOOKUP($CG50,'G1'!$P$109:$CB$128,62,FALSE)),0,(VLOOKUP($CG50,'G1'!$P$109:$CB$128,62,FALSE)))</f>
        <v>0</v>
      </c>
      <c r="CL50" s="979">
        <f>IF(ISNA(VLOOKUP($CG50,'G1'!$P$143:$CB$162,62,FALSE)),0,(VLOOKUP($CG50,'G1'!$P$143:$CB$162,62,FALSE)))</f>
        <v>0</v>
      </c>
      <c r="CM50" s="979">
        <f>IF(ISNA(VLOOKUP($CG50,'G1'!$P$177:$CB$196,62,FALSE)),0,(VLOOKUP($CG50,'G1'!$P$177:$CB$196,62,FALSE)))</f>
        <v>0</v>
      </c>
      <c r="CN50" s="982">
        <f>IF(ISNA(VLOOKUP($CG50,'G1'!$P$211:$CB$230,62,FALSE)),0,(VLOOKUP($CG50,'G1'!$P$211:$CB$230,62,FALSE)))</f>
        <v>0</v>
      </c>
      <c r="CO50" s="981">
        <f>IF(ISNA(VLOOKUP($CG50,'G2'!$P$75:$CB$94,62,FALSE)),0,(VLOOKUP($CG50,'G2'!$P$75:$CB$94,62,FALSE)))</f>
        <v>0</v>
      </c>
      <c r="CP50" s="979">
        <f>IF(ISNA(VLOOKUP($CG50,'G2'!$P$109:$CB$128,62,FALSE)),0,(VLOOKUP($CG50,'G2'!$P$109:$CB$128,62,FALSE)))</f>
        <v>0</v>
      </c>
      <c r="CQ50" s="979">
        <f>IF(ISNA(VLOOKUP($CG50,'G2'!$P$143:$CB$162,62,FALSE)),0,(VLOOKUP($CG50,'G2'!$P$143:$CB$162,62,FALSE)))</f>
        <v>0</v>
      </c>
      <c r="CR50" s="979">
        <f>IF(ISNA(VLOOKUP($CG50,'G2'!$P$177:$CB$196,62,FALSE)),0,(VLOOKUP($CG50,'G2'!$P$177:$CB$196,62,FALSE)))</f>
        <v>0</v>
      </c>
      <c r="CS50" s="982">
        <f>IF(ISNA(VLOOKUP($CG50,'G2'!$P$211:$CB$230,62,FALSE)),0,(VLOOKUP($CG50,'G2'!$P$211:$CB$230,62,FALSE)))</f>
        <v>0</v>
      </c>
      <c r="CT50" s="981">
        <f>IF(ISNA(VLOOKUP($CG50,'G3'!$P$75:$CB$94,62,FALSE)),0,(VLOOKUP($CG50,'G3'!$P$75:$CB$94,62,FALSE)))</f>
        <v>0</v>
      </c>
      <c r="CU50" s="979">
        <f>IF(ISNA(VLOOKUP($CG50,'G3'!$P$109:$CB$128,62,FALSE)),0,(VLOOKUP($CG50,'G3'!$P$109:$CB$128,62,FALSE)))</f>
        <v>0</v>
      </c>
      <c r="CV50" s="979">
        <f>IF(ISNA(VLOOKUP($CG50,'G3'!$P$143:$CB$162,62,FALSE)),0,(VLOOKUP($CG50,'G3'!$P$143:$CB$162,62,FALSE)))</f>
        <v>0</v>
      </c>
      <c r="CW50" s="979">
        <f>IF(ISNA(VLOOKUP($CG50,'G3'!$P$177:$CB$196,62,FALSE)),0,(VLOOKUP($CG50,'G3'!$P$177:$CB$196,62,FALSE)))</f>
        <v>0</v>
      </c>
      <c r="CX50" s="982">
        <f>IF(ISNA(VLOOKUP($CG50,'G3'!$P$211:$CB$230,62,FALSE)),0,(VLOOKUP($CG50,'G3'!$P$211:$CB$230,62,FALSE)))</f>
        <v>0</v>
      </c>
      <c r="CY50" s="981">
        <f>IF(ISNA(VLOOKUP($CG50,'G4'!$P$75:$CB$94,62,FALSE)),0,(VLOOKUP($CG50,'G4'!$P$75:$CB$94,62,FALSE)))</f>
        <v>0</v>
      </c>
      <c r="CZ50" s="979">
        <f>IF(ISNA(VLOOKUP($CG50,'G4'!$P$109:$CB$128,62,FALSE)),0,(VLOOKUP($CG50,'G4'!$P$109:$CB$128,62,FALSE)))</f>
        <v>0</v>
      </c>
      <c r="DA50" s="979">
        <f>IF(ISNA(VLOOKUP($CG50,'G4'!$P$143:$CB$162,62,FALSE)),0,(VLOOKUP($CG50,'G4'!$P$143:$CB$162,62,FALSE)))</f>
        <v>0</v>
      </c>
      <c r="DB50" s="979">
        <f>IF(ISNA(VLOOKUP($CG50,'G4'!$P$177:$CB$196,62,FALSE)),0,(VLOOKUP($CG50,'G4'!$P$177:$CB$196,62,FALSE)))</f>
        <v>0</v>
      </c>
      <c r="DC50" s="982">
        <f>IF(ISNA(VLOOKUP($CG50,'G4'!$P$211:$CB$230,62,FALSE)),0,(VLOOKUP($CG50,'G4'!$P$211:$CB$230,62,FALSE)))</f>
        <v>0</v>
      </c>
      <c r="DD50" s="981">
        <f>IF(ISNA(VLOOKUP($CG50,'G5'!$P$75:$CB$94,62,FALSE)),0,(VLOOKUP($CG50,'G5'!$P$75:$CB$94,62,FALSE)))</f>
        <v>0</v>
      </c>
      <c r="DE50" s="979">
        <f>IF(ISNA(VLOOKUP($CG50,'G5'!$P$109:$CB$128,62,FALSE)),0,(VLOOKUP($CG50,'G5'!$P$109:$CB$128,62,FALSE)))</f>
        <v>0</v>
      </c>
      <c r="DF50" s="979">
        <f>IF(ISNA(VLOOKUP($CG50,'G5'!$P$143:$CB$162,62,FALSE)),0,(VLOOKUP($CG50,'G5'!$P$143:$CB$162,62,FALSE)))</f>
        <v>0</v>
      </c>
      <c r="DG50" s="979">
        <f>IF(ISNA(VLOOKUP($CG50,'G5'!$P$177:$CB$196,62,FALSE)),0,(VLOOKUP($CG50,'G5'!$P$177:$CB$196,62,FALSE)))</f>
        <v>0</v>
      </c>
      <c r="DH50" s="982">
        <f>IF(ISNA(VLOOKUP($CG50,'G5'!$P$211:$CB$230,62,FALSE)),0,(VLOOKUP($CG50,'G5'!$P$211:$CB$230,62,FALSE)))</f>
        <v>0</v>
      </c>
      <c r="DI50" s="981">
        <f>IF(ISNA(VLOOKUP($CG50,'G6'!$P$75:$CB$94,62,FALSE)),0,(VLOOKUP($CG50,'G6'!$P$75:$CB$94,62,FALSE)))</f>
        <v>0</v>
      </c>
      <c r="DJ50" s="979">
        <f>IF(ISNA(VLOOKUP($CG50,'G6'!$P$109:$CB$128,62,FALSE)),0,(VLOOKUP($CG50,'G6'!$P$109:$CB$128,62,FALSE)))</f>
        <v>0</v>
      </c>
      <c r="DK50" s="979">
        <f>IF(ISNA(VLOOKUP($CG50,'G6'!$P$143:$CB$162,62,FALSE)),0,(VLOOKUP($CG50,'G6'!$P$143:$CB$162,62,FALSE)))</f>
        <v>0</v>
      </c>
      <c r="DL50" s="979">
        <f>IF(ISNA(VLOOKUP($CG50,'G6'!$P$177:$CB$196,62,FALSE)),0,(VLOOKUP($CG50,'G6'!$P$177:$CB$196,62,FALSE)))</f>
        <v>0</v>
      </c>
      <c r="DM50" s="982">
        <f>IF(ISNA(VLOOKUP($CG50,'G6'!$P$211:$CB$230,62,FALSE)),0,(VLOOKUP($CG50,'G6'!$P$211:$CB$230,62,FALSE)))</f>
        <v>0</v>
      </c>
      <c r="DN50" s="981">
        <f>IF(ISNA(VLOOKUP($CG50,'G7'!$P$75:$CB$94,62,FALSE)),0,(VLOOKUP($CG50,'G7'!$P$75:$CB$94,62,FALSE)))</f>
        <v>0</v>
      </c>
      <c r="DO50" s="979">
        <f>IF(ISNA(VLOOKUP($CG50,'G7'!$P$109:$CB$128,62,FALSE)),0,(VLOOKUP($CG50,'G7'!$P$109:$CB$128,62,FALSE)))</f>
        <v>0</v>
      </c>
      <c r="DP50" s="979">
        <f>IF(ISNA(VLOOKUP($CG50,'G7'!$P$143:$CB$162,62,FALSE)),0,(VLOOKUP($CG50,'G7'!$P$143:$CB$162,62,FALSE)))</f>
        <v>0</v>
      </c>
      <c r="DQ50" s="979">
        <f>IF(ISNA(VLOOKUP($CG50,'G7'!$P$177:$CB$196,62,FALSE)),0,(VLOOKUP($CG50,'G7'!$P$177:$CB$196,62,FALSE)))</f>
        <v>0</v>
      </c>
      <c r="DR50" s="982">
        <f>IF(ISNA(VLOOKUP($CG50,'G7'!$P$211:$CB$230,62,FALSE)),0,(VLOOKUP($CG50,'G7'!$P$211:$CB$230,62,FALSE)))</f>
        <v>0</v>
      </c>
      <c r="DS50" s="981">
        <f>IF(ISNA(VLOOKUP($CG50,'G8'!$P$75:$CB$94,62,FALSE)),0,(VLOOKUP($CG50,'G8'!$P$75:$CB$94,62,FALSE)))</f>
        <v>0</v>
      </c>
      <c r="DT50" s="979">
        <f>IF(ISNA(VLOOKUP($CG50,'G8'!$P$109:$CB$128,62,FALSE)),0,(VLOOKUP($CG50,'G8'!$P$109:$CB$128,62,FALSE)))</f>
        <v>0</v>
      </c>
      <c r="DU50" s="979">
        <f>IF(ISNA(VLOOKUP($CG50,'G8'!$P$143:$CB$162,62,FALSE)),0,(VLOOKUP($CG50,'G8'!$P$143:$CB$162,62,FALSE)))</f>
        <v>0</v>
      </c>
      <c r="DV50" s="979">
        <f>IF(ISNA(VLOOKUP($CG50,'G8'!$P$177:$CB$196,62,FALSE)),0,(VLOOKUP($CG50,'G8'!$P$177:$CB$196,62,FALSE)))</f>
        <v>0</v>
      </c>
      <c r="DW50" s="982">
        <f>IF(ISNA(VLOOKUP($CG50,'G8'!$P$211:$CB$230,62,FALSE)),0,(VLOOKUP($CG50,'G8'!$P$211:$CB$230,62,FALSE)))</f>
        <v>0</v>
      </c>
      <c r="DX50" s="981">
        <f>IF(ISNA(VLOOKUP($CG50,'G9'!$P$75:$CB$94,62,FALSE)),0,(VLOOKUP($CG50,'G9'!$P$75:$CB$94,62,FALSE)))</f>
        <v>0</v>
      </c>
      <c r="DY50" s="979">
        <f>IF(ISNA(VLOOKUP($CG50,'G9'!$P$109:$CB$128,62,FALSE)),0,(VLOOKUP($CG50,'G9'!$P$109:$CB$128,62,FALSE)))</f>
        <v>0</v>
      </c>
      <c r="DZ50" s="979">
        <f>IF(ISNA(VLOOKUP($CG50,'G9'!$P$143:$CB$162,62,FALSE)),0,(VLOOKUP($CG50,'G9'!$P$143:$CB$162,62,FALSE)))</f>
        <v>0</v>
      </c>
      <c r="EA50" s="979">
        <f>IF(ISNA(VLOOKUP($CG50,'G9'!$P$177:$CB$196,62,FALSE)),0,(VLOOKUP($CG50,'G9'!$P$177:$CB$196,62,FALSE)))</f>
        <v>0</v>
      </c>
      <c r="EB50" s="982">
        <f>IF(ISNA(VLOOKUP($CG50,'G9'!$P$211:$CB$230,62,FALSE)),0,(VLOOKUP($CG50,'G9'!$P$211:$CB$230,62,FALSE)))</f>
        <v>0</v>
      </c>
      <c r="EC50" s="981">
        <f>IF(ISNA(VLOOKUP($CG50,'G10'!$P$75:$CB$94,62,FALSE)),0,(VLOOKUP($CG50,'G10'!$P$75:$CB$94,62,FALSE)))</f>
        <v>0</v>
      </c>
      <c r="ED50" s="979">
        <f>IF(ISNA(VLOOKUP($CG50,'G10'!$P$109:$CB$128,62,FALSE)),0,(VLOOKUP($CG50,'G10'!$P$109:$CB$128,62,FALSE)))</f>
        <v>0</v>
      </c>
      <c r="EE50" s="979">
        <f>IF(ISNA(VLOOKUP($CG50,'G10'!$P$143:$CB$162,62,FALSE)),0,(VLOOKUP($CG50,'G10'!$P$143:$CB$162,62,FALSE)))</f>
        <v>0</v>
      </c>
      <c r="EF50" s="979">
        <f>IF(ISNA(VLOOKUP($CG50,'G10'!$P$177:$CB$196,62,FALSE)),0,(VLOOKUP($CG50,'G10'!$P$177:$CB$196,62,FALSE)))</f>
        <v>0</v>
      </c>
      <c r="EG50" s="982">
        <f>IF(ISNA(VLOOKUP($CG50,'G10'!$P$211:$CB$230,62,FALSE)),0,(VLOOKUP($CG50,'G10'!$P$211:$CB$230,62,FALSE)))</f>
        <v>0</v>
      </c>
      <c r="EH50" s="981">
        <f>IF(ISNA(VLOOKUP($CG50,'G11'!$P$75:$CB$94,62,FALSE)),0,(VLOOKUP($CG50,'G11'!$P$75:$CB$94,62,FALSE)))</f>
        <v>0</v>
      </c>
      <c r="EI50" s="979">
        <f>IF(ISNA(VLOOKUP($CG50,'G11'!$P$109:$CB$128,62,FALSE)),0,(VLOOKUP($CG50,'G11'!$P$109:$CB$128,62,FALSE)))</f>
        <v>0</v>
      </c>
      <c r="EJ50" s="979">
        <f>IF(ISNA(VLOOKUP($CG50,'G11'!$P$143:$CB$162,62,FALSE)),0,(VLOOKUP($CG50,'G11'!$P$143:$CB$162,62,FALSE)))</f>
        <v>0</v>
      </c>
      <c r="EK50" s="979">
        <f>IF(ISNA(VLOOKUP($CG50,'G11'!$P$177:$CB$196,62,FALSE)),0,(VLOOKUP($CG50,'G11'!$P$177:$CB$196,62,FALSE)))</f>
        <v>0</v>
      </c>
      <c r="EL50" s="982">
        <f>IF(ISNA(VLOOKUP($CG50,'G11'!$P$211:$CB$230,62,FALSE)),0,(VLOOKUP($CG50,'G11'!$P$211:$CB$230,62,FALSE)))</f>
        <v>0</v>
      </c>
      <c r="EM50" s="981">
        <f>IF(ISNA(VLOOKUP($CG50,'G12'!$P$75:$CB$94,62,FALSE)),0,(VLOOKUP($CG50,'G12'!$P$75:$CB$94,62,FALSE)))</f>
        <v>0</v>
      </c>
      <c r="EN50" s="979">
        <f>IF(ISNA(VLOOKUP($CG50,'G12'!$P$109:$CB$128,62,FALSE)),0,(VLOOKUP($CG50,'G12'!$P$109:$CB$128,62,FALSE)))</f>
        <v>0</v>
      </c>
      <c r="EO50" s="979">
        <f>IF(ISNA(VLOOKUP($CG50,'G12'!$P$143:$CB$162,62,FALSE)),0,(VLOOKUP($CG50,'G12'!$P$143:$CB$162,62,FALSE)))</f>
        <v>0</v>
      </c>
      <c r="EP50" s="979">
        <f>IF(ISNA(VLOOKUP($CG50,'G12'!$P$177:$CB$196,62,FALSE)),0,(VLOOKUP($CG50,'G12'!$P$177:$CB$196,62,FALSE)))</f>
        <v>0</v>
      </c>
      <c r="EQ50" s="982">
        <f>IF(ISNA(VLOOKUP($CG50,'G12'!$P$211:$CB$230,62,FALSE)),0,(VLOOKUP($CG50,'G12'!$P$211:$CB$230,62,FALSE)))</f>
        <v>0</v>
      </c>
      <c r="ER50" s="981">
        <f>IF(ISNA(VLOOKUP($CG50,'G13'!$P$75:$CB$94,62,FALSE)),0,(VLOOKUP($CG50,'G13'!$P$75:$CB$94,62,FALSE)))</f>
        <v>0</v>
      </c>
      <c r="ES50" s="979">
        <f>IF(ISNA(VLOOKUP($CG50,'G13'!$P$109:$CB$128,62,FALSE)),0,(VLOOKUP($CG50,'G13'!$P$109:$CB$128,62,FALSE)))</f>
        <v>0</v>
      </c>
      <c r="ET50" s="979">
        <f>IF(ISNA(VLOOKUP($CG50,'G13'!$P$143:$CB$162,62,FALSE)),0,(VLOOKUP($CG50,'G13'!$P$143:$CB$162,62,FALSE)))</f>
        <v>0</v>
      </c>
      <c r="EU50" s="979">
        <f>IF(ISNA(VLOOKUP($CG50,'G13'!$P$177:$CB$196,62,FALSE)),0,(VLOOKUP($CG50,'G13'!$P$177:$CB$196,62,FALSE)))</f>
        <v>0</v>
      </c>
      <c r="EV50" s="982">
        <f>IF(ISNA(VLOOKUP($CG50,'G13'!$P$211:$CB$230,62,FALSE)),0,(VLOOKUP($CG50,'G13'!$P$211:$CB$230,62,FALSE)))</f>
        <v>0</v>
      </c>
      <c r="EW50" s="981">
        <f>IF(ISNA(VLOOKUP($CG50,'G14'!$P$75:$CB$94,62,FALSE)),0,(VLOOKUP($CG50,'G14'!$P$75:$CB$94,62,FALSE)))</f>
        <v>0</v>
      </c>
      <c r="EX50" s="979">
        <f>IF(ISNA(VLOOKUP($CG50,'G14'!$P$109:$CB$128,62,FALSE)),0,(VLOOKUP($CG50,'G14'!$P$109:$CB$128,62,FALSE)))</f>
        <v>0</v>
      </c>
      <c r="EY50" s="979">
        <f>IF(ISNA(VLOOKUP($CG50,'G14'!$P$143:$CB$162,62,FALSE)),0,(VLOOKUP($CG50,'G14'!$P$143:$CB$162,62,FALSE)))</f>
        <v>0</v>
      </c>
      <c r="EZ50" s="979">
        <f>IF(ISNA(VLOOKUP($CG50,'G14'!$P$177:$CB$196,62,FALSE)),0,(VLOOKUP($CG50,'G14'!$P$177:$CB$196,62,FALSE)))</f>
        <v>0</v>
      </c>
      <c r="FA50" s="982">
        <f>IF(ISNA(VLOOKUP($CG50,'G14'!$P$211:$CB$230,62,FALSE)),0,(VLOOKUP($CG50,'G14'!$P$211:$CB$230,62,FALSE)))</f>
        <v>0</v>
      </c>
      <c r="FB50" s="981">
        <f>IF(ISNA(VLOOKUP($CG50,'G15'!$P$75:$CB$94,62,FALSE)),0,(VLOOKUP($CG50,'G15'!$P$75:$CB$94,62,FALSE)))</f>
        <v>0</v>
      </c>
      <c r="FC50" s="979">
        <f>IF(ISNA(VLOOKUP($CG50,'G15'!$P$109:$CB$128,62,FALSE)),0,(VLOOKUP($CG50,'G15'!$P$109:$CB$128,62,FALSE)))</f>
        <v>0</v>
      </c>
      <c r="FD50" s="979">
        <f>IF(ISNA(VLOOKUP($CG50,'G15'!$P$143:$CB$162,62,FALSE)),0,(VLOOKUP($CG50,'G15'!$P$143:$CB$162,62,FALSE)))</f>
        <v>0</v>
      </c>
      <c r="FE50" s="979">
        <f>IF(ISNA(VLOOKUP($CG50,'G15'!$P$177:$CB$196,62,FALSE)),0,(VLOOKUP($CG50,'G15'!$P$177:$CB$196,62,FALSE)))</f>
        <v>0</v>
      </c>
      <c r="FF50" s="982">
        <f>IF(ISNA(VLOOKUP($CG50,'G15'!$P$211:$CB$230,62,FALSE)),0,(VLOOKUP($CG50,'G15'!$P$211:$CB$230,62,FALSE)))</f>
        <v>0</v>
      </c>
      <c r="FG50" s="995">
        <f t="shared" si="35"/>
        <v>0</v>
      </c>
      <c r="FH50" s="993">
        <f t="shared" si="35"/>
        <v>0</v>
      </c>
      <c r="FI50" s="993">
        <f t="shared" si="35"/>
        <v>0</v>
      </c>
      <c r="FJ50" s="993">
        <f t="shared" si="35"/>
        <v>0</v>
      </c>
      <c r="FK50" s="996">
        <f t="shared" si="35"/>
        <v>0</v>
      </c>
    </row>
    <row r="51" spans="1:167" ht="18.75" customHeight="1" thickBot="1" x14ac:dyDescent="0.25">
      <c r="A51" s="975">
        <f t="shared" si="0"/>
        <v>0</v>
      </c>
      <c r="B51" s="959" t="str">
        <f t="shared" si="19"/>
        <v>b</v>
      </c>
      <c r="C51" s="960" t="str">
        <f t="shared" si="19"/>
        <v>b</v>
      </c>
      <c r="D51" s="960" t="str">
        <f t="shared" si="19"/>
        <v>b</v>
      </c>
      <c r="E51" s="960" t="str">
        <f t="shared" si="19"/>
        <v>b</v>
      </c>
      <c r="F51" s="961" t="str">
        <f t="shared" si="19"/>
        <v>b</v>
      </c>
      <c r="G51" s="959" t="str">
        <f t="shared" si="20"/>
        <v>b</v>
      </c>
      <c r="H51" s="960" t="str">
        <f t="shared" si="20"/>
        <v>b</v>
      </c>
      <c r="I51" s="960" t="str">
        <f t="shared" si="20"/>
        <v>b</v>
      </c>
      <c r="J51" s="960" t="str">
        <f t="shared" si="20"/>
        <v>b</v>
      </c>
      <c r="K51" s="961" t="str">
        <f t="shared" si="20"/>
        <v>b</v>
      </c>
      <c r="L51" s="959" t="str">
        <f t="shared" si="21"/>
        <v>b</v>
      </c>
      <c r="M51" s="960" t="str">
        <f t="shared" si="21"/>
        <v>b</v>
      </c>
      <c r="N51" s="960" t="str">
        <f t="shared" si="21"/>
        <v>b</v>
      </c>
      <c r="O51" s="960" t="str">
        <f t="shared" si="21"/>
        <v>b</v>
      </c>
      <c r="P51" s="961" t="str">
        <f t="shared" si="21"/>
        <v>b</v>
      </c>
      <c r="Q51" s="959" t="str">
        <f t="shared" si="22"/>
        <v>b</v>
      </c>
      <c r="R51" s="960" t="str">
        <f t="shared" si="22"/>
        <v>b</v>
      </c>
      <c r="S51" s="960" t="str">
        <f t="shared" si="22"/>
        <v>b</v>
      </c>
      <c r="T51" s="960" t="str">
        <f t="shared" si="22"/>
        <v>b</v>
      </c>
      <c r="U51" s="961" t="str">
        <f t="shared" si="22"/>
        <v>b</v>
      </c>
      <c r="V51" s="959" t="str">
        <f t="shared" si="23"/>
        <v>b</v>
      </c>
      <c r="W51" s="960" t="str">
        <f t="shared" si="23"/>
        <v>b</v>
      </c>
      <c r="X51" s="960" t="str">
        <f t="shared" si="23"/>
        <v>b</v>
      </c>
      <c r="Y51" s="960" t="str">
        <f t="shared" si="23"/>
        <v>b</v>
      </c>
      <c r="Z51" s="961" t="str">
        <f t="shared" si="23"/>
        <v>b</v>
      </c>
      <c r="AA51" s="959" t="str">
        <f t="shared" si="24"/>
        <v>b</v>
      </c>
      <c r="AB51" s="960" t="str">
        <f t="shared" si="24"/>
        <v>b</v>
      </c>
      <c r="AC51" s="960" t="str">
        <f t="shared" si="24"/>
        <v>b</v>
      </c>
      <c r="AD51" s="960" t="str">
        <f t="shared" si="24"/>
        <v>b</v>
      </c>
      <c r="AE51" s="961" t="str">
        <f t="shared" si="24"/>
        <v>b</v>
      </c>
      <c r="AF51" s="959" t="str">
        <f t="shared" si="25"/>
        <v>b</v>
      </c>
      <c r="AG51" s="960" t="str">
        <f t="shared" si="25"/>
        <v>b</v>
      </c>
      <c r="AH51" s="960" t="str">
        <f t="shared" si="25"/>
        <v>b</v>
      </c>
      <c r="AI51" s="960" t="str">
        <f t="shared" si="25"/>
        <v>b</v>
      </c>
      <c r="AJ51" s="961" t="str">
        <f t="shared" si="25"/>
        <v>b</v>
      </c>
      <c r="AK51" s="959" t="str">
        <f t="shared" si="26"/>
        <v>b</v>
      </c>
      <c r="AL51" s="960" t="str">
        <f t="shared" si="26"/>
        <v>b</v>
      </c>
      <c r="AM51" s="960" t="str">
        <f t="shared" si="26"/>
        <v>b</v>
      </c>
      <c r="AN51" s="960" t="str">
        <f t="shared" si="26"/>
        <v>b</v>
      </c>
      <c r="AO51" s="961" t="str">
        <f t="shared" si="26"/>
        <v>b</v>
      </c>
      <c r="AP51" s="959" t="str">
        <f t="shared" si="27"/>
        <v>b</v>
      </c>
      <c r="AQ51" s="960" t="str">
        <f t="shared" si="27"/>
        <v>b</v>
      </c>
      <c r="AR51" s="960" t="str">
        <f t="shared" si="27"/>
        <v>b</v>
      </c>
      <c r="AS51" s="960" t="str">
        <f t="shared" si="27"/>
        <v>b</v>
      </c>
      <c r="AT51" s="961" t="str">
        <f t="shared" si="27"/>
        <v>b</v>
      </c>
      <c r="AU51" s="959" t="str">
        <f t="shared" si="28"/>
        <v>b</v>
      </c>
      <c r="AV51" s="960" t="str">
        <f t="shared" si="28"/>
        <v>b</v>
      </c>
      <c r="AW51" s="960" t="str">
        <f t="shared" si="28"/>
        <v>b</v>
      </c>
      <c r="AX51" s="960" t="str">
        <f t="shared" si="28"/>
        <v>b</v>
      </c>
      <c r="AY51" s="961" t="str">
        <f t="shared" si="28"/>
        <v>b</v>
      </c>
      <c r="AZ51" s="959" t="str">
        <f t="shared" si="29"/>
        <v>b</v>
      </c>
      <c r="BA51" s="960" t="str">
        <f t="shared" si="29"/>
        <v>b</v>
      </c>
      <c r="BB51" s="960" t="str">
        <f t="shared" si="29"/>
        <v>b</v>
      </c>
      <c r="BC51" s="960" t="str">
        <f t="shared" si="29"/>
        <v>b</v>
      </c>
      <c r="BD51" s="961" t="str">
        <f t="shared" si="29"/>
        <v>b</v>
      </c>
      <c r="BE51" s="959" t="str">
        <f t="shared" si="30"/>
        <v>b</v>
      </c>
      <c r="BF51" s="960" t="str">
        <f t="shared" si="30"/>
        <v>b</v>
      </c>
      <c r="BG51" s="960" t="str">
        <f t="shared" si="30"/>
        <v>b</v>
      </c>
      <c r="BH51" s="960" t="str">
        <f t="shared" si="30"/>
        <v>b</v>
      </c>
      <c r="BI51" s="961" t="str">
        <f t="shared" si="30"/>
        <v>b</v>
      </c>
      <c r="BJ51" s="959" t="str">
        <f t="shared" si="31"/>
        <v>b</v>
      </c>
      <c r="BK51" s="960" t="str">
        <f t="shared" si="31"/>
        <v>b</v>
      </c>
      <c r="BL51" s="960" t="str">
        <f t="shared" si="31"/>
        <v>b</v>
      </c>
      <c r="BM51" s="960" t="str">
        <f t="shared" si="31"/>
        <v>b</v>
      </c>
      <c r="BN51" s="961" t="str">
        <f t="shared" si="31"/>
        <v>b</v>
      </c>
      <c r="BO51" s="959" t="str">
        <f t="shared" si="32"/>
        <v>b</v>
      </c>
      <c r="BP51" s="960" t="str">
        <f t="shared" si="32"/>
        <v>b</v>
      </c>
      <c r="BQ51" s="960" t="str">
        <f t="shared" si="32"/>
        <v>b</v>
      </c>
      <c r="BR51" s="960" t="str">
        <f t="shared" si="32"/>
        <v>b</v>
      </c>
      <c r="BS51" s="961" t="str">
        <f t="shared" si="32"/>
        <v>b</v>
      </c>
      <c r="BT51" s="959" t="str">
        <f t="shared" si="33"/>
        <v>b</v>
      </c>
      <c r="BU51" s="960" t="str">
        <f t="shared" si="33"/>
        <v>b</v>
      </c>
      <c r="BV51" s="960" t="str">
        <f t="shared" si="33"/>
        <v>b</v>
      </c>
      <c r="BW51" s="960" t="str">
        <f t="shared" si="33"/>
        <v>b</v>
      </c>
      <c r="BX51" s="961" t="str">
        <f t="shared" si="33"/>
        <v>b</v>
      </c>
      <c r="BY51" s="976">
        <f t="shared" si="34"/>
        <v>0</v>
      </c>
      <c r="BZ51" s="976">
        <f t="shared" si="34"/>
        <v>0</v>
      </c>
      <c r="CA51" s="976">
        <f t="shared" si="34"/>
        <v>0</v>
      </c>
      <c r="CB51" s="976">
        <f t="shared" si="34"/>
        <v>0</v>
      </c>
      <c r="CC51" s="976">
        <f t="shared" si="34"/>
        <v>0</v>
      </c>
      <c r="CD51" s="954">
        <f t="shared" si="17"/>
        <v>0</v>
      </c>
      <c r="CF51" s="977">
        <v>36</v>
      </c>
      <c r="CG51" s="978">
        <f>Personnel!D56</f>
        <v>0</v>
      </c>
      <c r="CH51" s="979">
        <f>Personnel!E56</f>
        <v>0</v>
      </c>
      <c r="CI51" s="980">
        <f>Personnel!F56</f>
        <v>0</v>
      </c>
      <c r="CJ51" s="981">
        <f>IF(ISNA(VLOOKUP($CG51,'G1'!$P$75:$CB$94,62,FALSE)),0,(VLOOKUP($CG51,'G1'!$P$75:$CB$94,62,FALSE)))</f>
        <v>0</v>
      </c>
      <c r="CK51" s="979">
        <f>IF(ISNA(VLOOKUP($CG51,'G1'!$P$109:$CB$128,62,FALSE)),0,(VLOOKUP($CG51,'G1'!$P$109:$CB$128,62,FALSE)))</f>
        <v>0</v>
      </c>
      <c r="CL51" s="979">
        <f>IF(ISNA(VLOOKUP($CG51,'G1'!$P$143:$CB$162,62,FALSE)),0,(VLOOKUP($CG51,'G1'!$P$143:$CB$162,62,FALSE)))</f>
        <v>0</v>
      </c>
      <c r="CM51" s="979">
        <f>IF(ISNA(VLOOKUP($CG51,'G1'!$P$177:$CB$196,62,FALSE)),0,(VLOOKUP($CG51,'G1'!$P$177:$CB$196,62,FALSE)))</f>
        <v>0</v>
      </c>
      <c r="CN51" s="982">
        <f>IF(ISNA(VLOOKUP($CG51,'G1'!$P$211:$CB$230,62,FALSE)),0,(VLOOKUP($CG51,'G1'!$P$211:$CB$230,62,FALSE)))</f>
        <v>0</v>
      </c>
      <c r="CO51" s="981">
        <f>IF(ISNA(VLOOKUP($CG51,'G2'!$P$75:$CB$94,62,FALSE)),0,(VLOOKUP($CG51,'G2'!$P$75:$CB$94,62,FALSE)))</f>
        <v>0</v>
      </c>
      <c r="CP51" s="979">
        <f>IF(ISNA(VLOOKUP($CG51,'G2'!$P$109:$CB$128,62,FALSE)),0,(VLOOKUP($CG51,'G2'!$P$109:$CB$128,62,FALSE)))</f>
        <v>0</v>
      </c>
      <c r="CQ51" s="979">
        <f>IF(ISNA(VLOOKUP($CG51,'G2'!$P$143:$CB$162,62,FALSE)),0,(VLOOKUP($CG51,'G2'!$P$143:$CB$162,62,FALSE)))</f>
        <v>0</v>
      </c>
      <c r="CR51" s="979">
        <f>IF(ISNA(VLOOKUP($CG51,'G2'!$P$177:$CB$196,62,FALSE)),0,(VLOOKUP($CG51,'G2'!$P$177:$CB$196,62,FALSE)))</f>
        <v>0</v>
      </c>
      <c r="CS51" s="982">
        <f>IF(ISNA(VLOOKUP($CG51,'G2'!$P$211:$CB$230,62,FALSE)),0,(VLOOKUP($CG51,'G2'!$P$211:$CB$230,62,FALSE)))</f>
        <v>0</v>
      </c>
      <c r="CT51" s="981">
        <f>IF(ISNA(VLOOKUP($CG51,'G3'!$P$75:$CB$94,62,FALSE)),0,(VLOOKUP($CG51,'G3'!$P$75:$CB$94,62,FALSE)))</f>
        <v>0</v>
      </c>
      <c r="CU51" s="979">
        <f>IF(ISNA(VLOOKUP($CG51,'G3'!$P$109:$CB$128,62,FALSE)),0,(VLOOKUP($CG51,'G3'!$P$109:$CB$128,62,FALSE)))</f>
        <v>0</v>
      </c>
      <c r="CV51" s="979">
        <f>IF(ISNA(VLOOKUP($CG51,'G3'!$P$143:$CB$162,62,FALSE)),0,(VLOOKUP($CG51,'G3'!$P$143:$CB$162,62,FALSE)))</f>
        <v>0</v>
      </c>
      <c r="CW51" s="979">
        <f>IF(ISNA(VLOOKUP($CG51,'G3'!$P$177:$CB$196,62,FALSE)),0,(VLOOKUP($CG51,'G3'!$P$177:$CB$196,62,FALSE)))</f>
        <v>0</v>
      </c>
      <c r="CX51" s="982">
        <f>IF(ISNA(VLOOKUP($CG51,'G3'!$P$211:$CB$230,62,FALSE)),0,(VLOOKUP($CG51,'G3'!$P$211:$CB$230,62,FALSE)))</f>
        <v>0</v>
      </c>
      <c r="CY51" s="981">
        <f>IF(ISNA(VLOOKUP($CG51,'G4'!$P$75:$CB$94,62,FALSE)),0,(VLOOKUP($CG51,'G4'!$P$75:$CB$94,62,FALSE)))</f>
        <v>0</v>
      </c>
      <c r="CZ51" s="979">
        <f>IF(ISNA(VLOOKUP($CG51,'G4'!$P$109:$CB$128,62,FALSE)),0,(VLOOKUP($CG51,'G4'!$P$109:$CB$128,62,FALSE)))</f>
        <v>0</v>
      </c>
      <c r="DA51" s="979">
        <f>IF(ISNA(VLOOKUP($CG51,'G4'!$P$143:$CB$162,62,FALSE)),0,(VLOOKUP($CG51,'G4'!$P$143:$CB$162,62,FALSE)))</f>
        <v>0</v>
      </c>
      <c r="DB51" s="979">
        <f>IF(ISNA(VLOOKUP($CG51,'G4'!$P$177:$CB$196,62,FALSE)),0,(VLOOKUP($CG51,'G4'!$P$177:$CB$196,62,FALSE)))</f>
        <v>0</v>
      </c>
      <c r="DC51" s="982">
        <f>IF(ISNA(VLOOKUP($CG51,'G4'!$P$211:$CB$230,62,FALSE)),0,(VLOOKUP($CG51,'G4'!$P$211:$CB$230,62,FALSE)))</f>
        <v>0</v>
      </c>
      <c r="DD51" s="981">
        <f>IF(ISNA(VLOOKUP($CG51,'G5'!$P$75:$CB$94,62,FALSE)),0,(VLOOKUP($CG51,'G5'!$P$75:$CB$94,62,FALSE)))</f>
        <v>0</v>
      </c>
      <c r="DE51" s="979">
        <f>IF(ISNA(VLOOKUP($CG51,'G5'!$P$109:$CB$128,62,FALSE)),0,(VLOOKUP($CG51,'G5'!$P$109:$CB$128,62,FALSE)))</f>
        <v>0</v>
      </c>
      <c r="DF51" s="979">
        <f>IF(ISNA(VLOOKUP($CG51,'G5'!$P$143:$CB$162,62,FALSE)),0,(VLOOKUP($CG51,'G5'!$P$143:$CB$162,62,FALSE)))</f>
        <v>0</v>
      </c>
      <c r="DG51" s="979">
        <f>IF(ISNA(VLOOKUP($CG51,'G5'!$P$177:$CB$196,62,FALSE)),0,(VLOOKUP($CG51,'G5'!$P$177:$CB$196,62,FALSE)))</f>
        <v>0</v>
      </c>
      <c r="DH51" s="982">
        <f>IF(ISNA(VLOOKUP($CG51,'G5'!$P$211:$CB$230,62,FALSE)),0,(VLOOKUP($CG51,'G5'!$P$211:$CB$230,62,FALSE)))</f>
        <v>0</v>
      </c>
      <c r="DI51" s="981">
        <f>IF(ISNA(VLOOKUP($CG51,'G6'!$P$75:$CB$94,62,FALSE)),0,(VLOOKUP($CG51,'G6'!$P$75:$CB$94,62,FALSE)))</f>
        <v>0</v>
      </c>
      <c r="DJ51" s="979">
        <f>IF(ISNA(VLOOKUP($CG51,'G6'!$P$109:$CB$128,62,FALSE)),0,(VLOOKUP($CG51,'G6'!$P$109:$CB$128,62,FALSE)))</f>
        <v>0</v>
      </c>
      <c r="DK51" s="979">
        <f>IF(ISNA(VLOOKUP($CG51,'G6'!$P$143:$CB$162,62,FALSE)),0,(VLOOKUP($CG51,'G6'!$P$143:$CB$162,62,FALSE)))</f>
        <v>0</v>
      </c>
      <c r="DL51" s="979">
        <f>IF(ISNA(VLOOKUP($CG51,'G6'!$P$177:$CB$196,62,FALSE)),0,(VLOOKUP($CG51,'G6'!$P$177:$CB$196,62,FALSE)))</f>
        <v>0</v>
      </c>
      <c r="DM51" s="982">
        <f>IF(ISNA(VLOOKUP($CG51,'G6'!$P$211:$CB$230,62,FALSE)),0,(VLOOKUP($CG51,'G6'!$P$211:$CB$230,62,FALSE)))</f>
        <v>0</v>
      </c>
      <c r="DN51" s="981">
        <f>IF(ISNA(VLOOKUP($CG51,'G7'!$P$75:$CB$94,62,FALSE)),0,(VLOOKUP($CG51,'G7'!$P$75:$CB$94,62,FALSE)))</f>
        <v>0</v>
      </c>
      <c r="DO51" s="979">
        <f>IF(ISNA(VLOOKUP($CG51,'G7'!$P$109:$CB$128,62,FALSE)),0,(VLOOKUP($CG51,'G7'!$P$109:$CB$128,62,FALSE)))</f>
        <v>0</v>
      </c>
      <c r="DP51" s="979">
        <f>IF(ISNA(VLOOKUP($CG51,'G7'!$P$143:$CB$162,62,FALSE)),0,(VLOOKUP($CG51,'G7'!$P$143:$CB$162,62,FALSE)))</f>
        <v>0</v>
      </c>
      <c r="DQ51" s="979">
        <f>IF(ISNA(VLOOKUP($CG51,'G7'!$P$177:$CB$196,62,FALSE)),0,(VLOOKUP($CG51,'G7'!$P$177:$CB$196,62,FALSE)))</f>
        <v>0</v>
      </c>
      <c r="DR51" s="982">
        <f>IF(ISNA(VLOOKUP($CG51,'G7'!$P$211:$CB$230,62,FALSE)),0,(VLOOKUP($CG51,'G7'!$P$211:$CB$230,62,FALSE)))</f>
        <v>0</v>
      </c>
      <c r="DS51" s="981">
        <f>IF(ISNA(VLOOKUP($CG51,'G8'!$P$75:$CB$94,62,FALSE)),0,(VLOOKUP($CG51,'G8'!$P$75:$CB$94,62,FALSE)))</f>
        <v>0</v>
      </c>
      <c r="DT51" s="979">
        <f>IF(ISNA(VLOOKUP($CG51,'G8'!$P$109:$CB$128,62,FALSE)),0,(VLOOKUP($CG51,'G8'!$P$109:$CB$128,62,FALSE)))</f>
        <v>0</v>
      </c>
      <c r="DU51" s="979">
        <f>IF(ISNA(VLOOKUP($CG51,'G8'!$P$143:$CB$162,62,FALSE)),0,(VLOOKUP($CG51,'G8'!$P$143:$CB$162,62,FALSE)))</f>
        <v>0</v>
      </c>
      <c r="DV51" s="979">
        <f>IF(ISNA(VLOOKUP($CG51,'G8'!$P$177:$CB$196,62,FALSE)),0,(VLOOKUP($CG51,'G8'!$P$177:$CB$196,62,FALSE)))</f>
        <v>0</v>
      </c>
      <c r="DW51" s="982">
        <f>IF(ISNA(VLOOKUP($CG51,'G8'!$P$211:$CB$230,62,FALSE)),0,(VLOOKUP($CG51,'G8'!$P$211:$CB$230,62,FALSE)))</f>
        <v>0</v>
      </c>
      <c r="DX51" s="981">
        <f>IF(ISNA(VLOOKUP($CG51,'G9'!$P$75:$CB$94,62,FALSE)),0,(VLOOKUP($CG51,'G9'!$P$75:$CB$94,62,FALSE)))</f>
        <v>0</v>
      </c>
      <c r="DY51" s="979">
        <f>IF(ISNA(VLOOKUP($CG51,'G9'!$P$109:$CB$128,62,FALSE)),0,(VLOOKUP($CG51,'G9'!$P$109:$CB$128,62,FALSE)))</f>
        <v>0</v>
      </c>
      <c r="DZ51" s="979">
        <f>IF(ISNA(VLOOKUP($CG51,'G9'!$P$143:$CB$162,62,FALSE)),0,(VLOOKUP($CG51,'G9'!$P$143:$CB$162,62,FALSE)))</f>
        <v>0</v>
      </c>
      <c r="EA51" s="979">
        <f>IF(ISNA(VLOOKUP($CG51,'G9'!$P$177:$CB$196,62,FALSE)),0,(VLOOKUP($CG51,'G9'!$P$177:$CB$196,62,FALSE)))</f>
        <v>0</v>
      </c>
      <c r="EB51" s="982">
        <f>IF(ISNA(VLOOKUP($CG51,'G9'!$P$211:$CB$230,62,FALSE)),0,(VLOOKUP($CG51,'G9'!$P$211:$CB$230,62,FALSE)))</f>
        <v>0</v>
      </c>
      <c r="EC51" s="981">
        <f>IF(ISNA(VLOOKUP($CG51,'G10'!$P$75:$CB$94,62,FALSE)),0,(VLOOKUP($CG51,'G10'!$P$75:$CB$94,62,FALSE)))</f>
        <v>0</v>
      </c>
      <c r="ED51" s="979">
        <f>IF(ISNA(VLOOKUP($CG51,'G10'!$P$109:$CB$128,62,FALSE)),0,(VLOOKUP($CG51,'G10'!$P$109:$CB$128,62,FALSE)))</f>
        <v>0</v>
      </c>
      <c r="EE51" s="979">
        <f>IF(ISNA(VLOOKUP($CG51,'G10'!$P$143:$CB$162,62,FALSE)),0,(VLOOKUP($CG51,'G10'!$P$143:$CB$162,62,FALSE)))</f>
        <v>0</v>
      </c>
      <c r="EF51" s="979">
        <f>IF(ISNA(VLOOKUP($CG51,'G10'!$P$177:$CB$196,62,FALSE)),0,(VLOOKUP($CG51,'G10'!$P$177:$CB$196,62,FALSE)))</f>
        <v>0</v>
      </c>
      <c r="EG51" s="982">
        <f>IF(ISNA(VLOOKUP($CG51,'G10'!$P$211:$CB$230,62,FALSE)),0,(VLOOKUP($CG51,'G10'!$P$211:$CB$230,62,FALSE)))</f>
        <v>0</v>
      </c>
      <c r="EH51" s="981">
        <f>IF(ISNA(VLOOKUP($CG51,'G11'!$P$75:$CB$94,62,FALSE)),0,(VLOOKUP($CG51,'G11'!$P$75:$CB$94,62,FALSE)))</f>
        <v>0</v>
      </c>
      <c r="EI51" s="979">
        <f>IF(ISNA(VLOOKUP($CG51,'G11'!$P$109:$CB$128,62,FALSE)),0,(VLOOKUP($CG51,'G11'!$P$109:$CB$128,62,FALSE)))</f>
        <v>0</v>
      </c>
      <c r="EJ51" s="979">
        <f>IF(ISNA(VLOOKUP($CG51,'G11'!$P$143:$CB$162,62,FALSE)),0,(VLOOKUP($CG51,'G11'!$P$143:$CB$162,62,FALSE)))</f>
        <v>0</v>
      </c>
      <c r="EK51" s="979">
        <f>IF(ISNA(VLOOKUP($CG51,'G11'!$P$177:$CB$196,62,FALSE)),0,(VLOOKUP($CG51,'G11'!$P$177:$CB$196,62,FALSE)))</f>
        <v>0</v>
      </c>
      <c r="EL51" s="982">
        <f>IF(ISNA(VLOOKUP($CG51,'G11'!$P$211:$CB$230,62,FALSE)),0,(VLOOKUP($CG51,'G11'!$P$211:$CB$230,62,FALSE)))</f>
        <v>0</v>
      </c>
      <c r="EM51" s="981">
        <f>IF(ISNA(VLOOKUP($CG51,'G12'!$P$75:$CB$94,62,FALSE)),0,(VLOOKUP($CG51,'G12'!$P$75:$CB$94,62,FALSE)))</f>
        <v>0</v>
      </c>
      <c r="EN51" s="979">
        <f>IF(ISNA(VLOOKUP($CG51,'G12'!$P$109:$CB$128,62,FALSE)),0,(VLOOKUP($CG51,'G12'!$P$109:$CB$128,62,FALSE)))</f>
        <v>0</v>
      </c>
      <c r="EO51" s="979">
        <f>IF(ISNA(VLOOKUP($CG51,'G12'!$P$143:$CB$162,62,FALSE)),0,(VLOOKUP($CG51,'G12'!$P$143:$CB$162,62,FALSE)))</f>
        <v>0</v>
      </c>
      <c r="EP51" s="979">
        <f>IF(ISNA(VLOOKUP($CG51,'G12'!$P$177:$CB$196,62,FALSE)),0,(VLOOKUP($CG51,'G12'!$P$177:$CB$196,62,FALSE)))</f>
        <v>0</v>
      </c>
      <c r="EQ51" s="982">
        <f>IF(ISNA(VLOOKUP($CG51,'G12'!$P$211:$CB$230,62,FALSE)),0,(VLOOKUP($CG51,'G12'!$P$211:$CB$230,62,FALSE)))</f>
        <v>0</v>
      </c>
      <c r="ER51" s="981">
        <f>IF(ISNA(VLOOKUP($CG51,'G13'!$P$75:$CB$94,62,FALSE)),0,(VLOOKUP($CG51,'G13'!$P$75:$CB$94,62,FALSE)))</f>
        <v>0</v>
      </c>
      <c r="ES51" s="979">
        <f>IF(ISNA(VLOOKUP($CG51,'G13'!$P$109:$CB$128,62,FALSE)),0,(VLOOKUP($CG51,'G13'!$P$109:$CB$128,62,FALSE)))</f>
        <v>0</v>
      </c>
      <c r="ET51" s="979">
        <f>IF(ISNA(VLOOKUP($CG51,'G13'!$P$143:$CB$162,62,FALSE)),0,(VLOOKUP($CG51,'G13'!$P$143:$CB$162,62,FALSE)))</f>
        <v>0</v>
      </c>
      <c r="EU51" s="979">
        <f>IF(ISNA(VLOOKUP($CG51,'G13'!$P$177:$CB$196,62,FALSE)),0,(VLOOKUP($CG51,'G13'!$P$177:$CB$196,62,FALSE)))</f>
        <v>0</v>
      </c>
      <c r="EV51" s="982">
        <f>IF(ISNA(VLOOKUP($CG51,'G13'!$P$211:$CB$230,62,FALSE)),0,(VLOOKUP($CG51,'G13'!$P$211:$CB$230,62,FALSE)))</f>
        <v>0</v>
      </c>
      <c r="EW51" s="981">
        <f>IF(ISNA(VLOOKUP($CG51,'G14'!$P$75:$CB$94,62,FALSE)),0,(VLOOKUP($CG51,'G14'!$P$75:$CB$94,62,FALSE)))</f>
        <v>0</v>
      </c>
      <c r="EX51" s="979">
        <f>IF(ISNA(VLOOKUP($CG51,'G14'!$P$109:$CB$128,62,FALSE)),0,(VLOOKUP($CG51,'G14'!$P$109:$CB$128,62,FALSE)))</f>
        <v>0</v>
      </c>
      <c r="EY51" s="979">
        <f>IF(ISNA(VLOOKUP($CG51,'G14'!$P$143:$CB$162,62,FALSE)),0,(VLOOKUP($CG51,'G14'!$P$143:$CB$162,62,FALSE)))</f>
        <v>0</v>
      </c>
      <c r="EZ51" s="979">
        <f>IF(ISNA(VLOOKUP($CG51,'G14'!$P$177:$CB$196,62,FALSE)),0,(VLOOKUP($CG51,'G14'!$P$177:$CB$196,62,FALSE)))</f>
        <v>0</v>
      </c>
      <c r="FA51" s="982">
        <f>IF(ISNA(VLOOKUP($CG51,'G14'!$P$211:$CB$230,62,FALSE)),0,(VLOOKUP($CG51,'G14'!$P$211:$CB$230,62,FALSE)))</f>
        <v>0</v>
      </c>
      <c r="FB51" s="981">
        <f>IF(ISNA(VLOOKUP($CG51,'G15'!$P$75:$CB$94,62,FALSE)),0,(VLOOKUP($CG51,'G15'!$P$75:$CB$94,62,FALSE)))</f>
        <v>0</v>
      </c>
      <c r="FC51" s="979">
        <f>IF(ISNA(VLOOKUP($CG51,'G15'!$P$109:$CB$128,62,FALSE)),0,(VLOOKUP($CG51,'G15'!$P$109:$CB$128,62,FALSE)))</f>
        <v>0</v>
      </c>
      <c r="FD51" s="979">
        <f>IF(ISNA(VLOOKUP($CG51,'G15'!$P$143:$CB$162,62,FALSE)),0,(VLOOKUP($CG51,'G15'!$P$143:$CB$162,62,FALSE)))</f>
        <v>0</v>
      </c>
      <c r="FE51" s="979">
        <f>IF(ISNA(VLOOKUP($CG51,'G15'!$P$177:$CB$196,62,FALSE)),0,(VLOOKUP($CG51,'G15'!$P$177:$CB$196,62,FALSE)))</f>
        <v>0</v>
      </c>
      <c r="FF51" s="982">
        <f>IF(ISNA(VLOOKUP($CG51,'G15'!$P$211:$CB$230,62,FALSE)),0,(VLOOKUP($CG51,'G15'!$P$211:$CB$230,62,FALSE)))</f>
        <v>0</v>
      </c>
      <c r="FG51" s="983">
        <f t="shared" si="35"/>
        <v>0</v>
      </c>
      <c r="FH51" s="979">
        <f t="shared" si="35"/>
        <v>0</v>
      </c>
      <c r="FI51" s="979">
        <f t="shared" si="35"/>
        <v>0</v>
      </c>
      <c r="FJ51" s="979">
        <f t="shared" si="35"/>
        <v>0</v>
      </c>
      <c r="FK51" s="982">
        <f t="shared" si="35"/>
        <v>0</v>
      </c>
    </row>
    <row r="52" spans="1:167" ht="18.75" customHeight="1" thickBot="1" x14ac:dyDescent="0.25">
      <c r="A52" s="975">
        <f t="shared" si="0"/>
        <v>0</v>
      </c>
      <c r="B52" s="959" t="str">
        <f t="shared" si="19"/>
        <v>b</v>
      </c>
      <c r="C52" s="960" t="str">
        <f t="shared" si="19"/>
        <v>b</v>
      </c>
      <c r="D52" s="960" t="str">
        <f t="shared" si="19"/>
        <v>b</v>
      </c>
      <c r="E52" s="960" t="str">
        <f t="shared" si="19"/>
        <v>b</v>
      </c>
      <c r="F52" s="961" t="str">
        <f t="shared" si="19"/>
        <v>b</v>
      </c>
      <c r="G52" s="959" t="str">
        <f t="shared" si="20"/>
        <v>b</v>
      </c>
      <c r="H52" s="960" t="str">
        <f t="shared" si="20"/>
        <v>b</v>
      </c>
      <c r="I52" s="960" t="str">
        <f t="shared" si="20"/>
        <v>b</v>
      </c>
      <c r="J52" s="960" t="str">
        <f t="shared" si="20"/>
        <v>b</v>
      </c>
      <c r="K52" s="961" t="str">
        <f t="shared" si="20"/>
        <v>b</v>
      </c>
      <c r="L52" s="959" t="str">
        <f t="shared" si="21"/>
        <v>b</v>
      </c>
      <c r="M52" s="960" t="str">
        <f t="shared" si="21"/>
        <v>b</v>
      </c>
      <c r="N52" s="960" t="str">
        <f t="shared" si="21"/>
        <v>b</v>
      </c>
      <c r="O52" s="960" t="str">
        <f t="shared" si="21"/>
        <v>b</v>
      </c>
      <c r="P52" s="961" t="str">
        <f t="shared" si="21"/>
        <v>b</v>
      </c>
      <c r="Q52" s="959" t="str">
        <f t="shared" si="22"/>
        <v>b</v>
      </c>
      <c r="R52" s="960" t="str">
        <f t="shared" si="22"/>
        <v>b</v>
      </c>
      <c r="S52" s="960" t="str">
        <f t="shared" si="22"/>
        <v>b</v>
      </c>
      <c r="T52" s="960" t="str">
        <f t="shared" si="22"/>
        <v>b</v>
      </c>
      <c r="U52" s="961" t="str">
        <f t="shared" si="22"/>
        <v>b</v>
      </c>
      <c r="V52" s="959" t="str">
        <f t="shared" si="23"/>
        <v>b</v>
      </c>
      <c r="W52" s="960" t="str">
        <f t="shared" si="23"/>
        <v>b</v>
      </c>
      <c r="X52" s="960" t="str">
        <f t="shared" si="23"/>
        <v>b</v>
      </c>
      <c r="Y52" s="960" t="str">
        <f t="shared" si="23"/>
        <v>b</v>
      </c>
      <c r="Z52" s="961" t="str">
        <f t="shared" si="23"/>
        <v>b</v>
      </c>
      <c r="AA52" s="959" t="str">
        <f t="shared" si="24"/>
        <v>b</v>
      </c>
      <c r="AB52" s="960" t="str">
        <f t="shared" si="24"/>
        <v>b</v>
      </c>
      <c r="AC52" s="960" t="str">
        <f t="shared" si="24"/>
        <v>b</v>
      </c>
      <c r="AD52" s="960" t="str">
        <f t="shared" si="24"/>
        <v>b</v>
      </c>
      <c r="AE52" s="961" t="str">
        <f t="shared" si="24"/>
        <v>b</v>
      </c>
      <c r="AF52" s="959" t="str">
        <f t="shared" si="25"/>
        <v>b</v>
      </c>
      <c r="AG52" s="960" t="str">
        <f t="shared" si="25"/>
        <v>b</v>
      </c>
      <c r="AH52" s="960" t="str">
        <f t="shared" si="25"/>
        <v>b</v>
      </c>
      <c r="AI52" s="960" t="str">
        <f t="shared" si="25"/>
        <v>b</v>
      </c>
      <c r="AJ52" s="961" t="str">
        <f t="shared" si="25"/>
        <v>b</v>
      </c>
      <c r="AK52" s="959" t="str">
        <f t="shared" si="26"/>
        <v>b</v>
      </c>
      <c r="AL52" s="960" t="str">
        <f t="shared" si="26"/>
        <v>b</v>
      </c>
      <c r="AM52" s="960" t="str">
        <f t="shared" si="26"/>
        <v>b</v>
      </c>
      <c r="AN52" s="960" t="str">
        <f t="shared" si="26"/>
        <v>b</v>
      </c>
      <c r="AO52" s="961" t="str">
        <f t="shared" si="26"/>
        <v>b</v>
      </c>
      <c r="AP52" s="959" t="str">
        <f t="shared" si="27"/>
        <v>b</v>
      </c>
      <c r="AQ52" s="960" t="str">
        <f t="shared" si="27"/>
        <v>b</v>
      </c>
      <c r="AR52" s="960" t="str">
        <f t="shared" si="27"/>
        <v>b</v>
      </c>
      <c r="AS52" s="960" t="str">
        <f t="shared" si="27"/>
        <v>b</v>
      </c>
      <c r="AT52" s="961" t="str">
        <f t="shared" si="27"/>
        <v>b</v>
      </c>
      <c r="AU52" s="959" t="str">
        <f t="shared" si="28"/>
        <v>b</v>
      </c>
      <c r="AV52" s="960" t="str">
        <f t="shared" si="28"/>
        <v>b</v>
      </c>
      <c r="AW52" s="960" t="str">
        <f t="shared" si="28"/>
        <v>b</v>
      </c>
      <c r="AX52" s="960" t="str">
        <f t="shared" si="28"/>
        <v>b</v>
      </c>
      <c r="AY52" s="961" t="str">
        <f t="shared" si="28"/>
        <v>b</v>
      </c>
      <c r="AZ52" s="959" t="str">
        <f t="shared" si="29"/>
        <v>b</v>
      </c>
      <c r="BA52" s="960" t="str">
        <f t="shared" si="29"/>
        <v>b</v>
      </c>
      <c r="BB52" s="960" t="str">
        <f t="shared" si="29"/>
        <v>b</v>
      </c>
      <c r="BC52" s="960" t="str">
        <f t="shared" si="29"/>
        <v>b</v>
      </c>
      <c r="BD52" s="961" t="str">
        <f t="shared" si="29"/>
        <v>b</v>
      </c>
      <c r="BE52" s="959" t="str">
        <f t="shared" si="30"/>
        <v>b</v>
      </c>
      <c r="BF52" s="960" t="str">
        <f t="shared" si="30"/>
        <v>b</v>
      </c>
      <c r="BG52" s="960" t="str">
        <f t="shared" si="30"/>
        <v>b</v>
      </c>
      <c r="BH52" s="960" t="str">
        <f t="shared" si="30"/>
        <v>b</v>
      </c>
      <c r="BI52" s="961" t="str">
        <f t="shared" si="30"/>
        <v>b</v>
      </c>
      <c r="BJ52" s="959" t="str">
        <f t="shared" si="31"/>
        <v>b</v>
      </c>
      <c r="BK52" s="960" t="str">
        <f t="shared" si="31"/>
        <v>b</v>
      </c>
      <c r="BL52" s="960" t="str">
        <f t="shared" si="31"/>
        <v>b</v>
      </c>
      <c r="BM52" s="960" t="str">
        <f t="shared" si="31"/>
        <v>b</v>
      </c>
      <c r="BN52" s="961" t="str">
        <f t="shared" si="31"/>
        <v>b</v>
      </c>
      <c r="BO52" s="959" t="str">
        <f t="shared" si="32"/>
        <v>b</v>
      </c>
      <c r="BP52" s="960" t="str">
        <f t="shared" si="32"/>
        <v>b</v>
      </c>
      <c r="BQ52" s="960" t="str">
        <f t="shared" si="32"/>
        <v>b</v>
      </c>
      <c r="BR52" s="960" t="str">
        <f t="shared" si="32"/>
        <v>b</v>
      </c>
      <c r="BS52" s="961" t="str">
        <f t="shared" si="32"/>
        <v>b</v>
      </c>
      <c r="BT52" s="959" t="str">
        <f t="shared" si="33"/>
        <v>b</v>
      </c>
      <c r="BU52" s="960" t="str">
        <f t="shared" si="33"/>
        <v>b</v>
      </c>
      <c r="BV52" s="960" t="str">
        <f t="shared" si="33"/>
        <v>b</v>
      </c>
      <c r="BW52" s="960" t="str">
        <f t="shared" si="33"/>
        <v>b</v>
      </c>
      <c r="BX52" s="961" t="str">
        <f t="shared" si="33"/>
        <v>b</v>
      </c>
      <c r="BY52" s="976">
        <f t="shared" si="34"/>
        <v>0</v>
      </c>
      <c r="BZ52" s="976">
        <f t="shared" si="34"/>
        <v>0</v>
      </c>
      <c r="CA52" s="976">
        <f t="shared" si="34"/>
        <v>0</v>
      </c>
      <c r="CB52" s="976">
        <f t="shared" si="34"/>
        <v>0</v>
      </c>
      <c r="CC52" s="976">
        <f t="shared" si="34"/>
        <v>0</v>
      </c>
      <c r="CD52" s="954">
        <f t="shared" si="17"/>
        <v>0</v>
      </c>
      <c r="CF52" s="985">
        <v>37</v>
      </c>
      <c r="CG52" s="986">
        <f>Personnel!D57</f>
        <v>0</v>
      </c>
      <c r="CH52" s="987">
        <f>Personnel!E57</f>
        <v>0</v>
      </c>
      <c r="CI52" s="988">
        <f>Personnel!F57</f>
        <v>0</v>
      </c>
      <c r="CJ52" s="981">
        <f>IF(ISNA(VLOOKUP($CG52,'G1'!$P$75:$CB$94,62,FALSE)),0,(VLOOKUP($CG52,'G1'!$P$75:$CB$94,62,FALSE)))</f>
        <v>0</v>
      </c>
      <c r="CK52" s="979">
        <f>IF(ISNA(VLOOKUP($CG52,'G1'!$P$109:$CB$128,62,FALSE)),0,(VLOOKUP($CG52,'G1'!$P$109:$CB$128,62,FALSE)))</f>
        <v>0</v>
      </c>
      <c r="CL52" s="979">
        <f>IF(ISNA(VLOOKUP($CG52,'G1'!$P$143:$CB$162,62,FALSE)),0,(VLOOKUP($CG52,'G1'!$P$143:$CB$162,62,FALSE)))</f>
        <v>0</v>
      </c>
      <c r="CM52" s="979">
        <f>IF(ISNA(VLOOKUP($CG52,'G1'!$P$177:$CB$196,62,FALSE)),0,(VLOOKUP($CG52,'G1'!$P$177:$CB$196,62,FALSE)))</f>
        <v>0</v>
      </c>
      <c r="CN52" s="982">
        <f>IF(ISNA(VLOOKUP($CG52,'G1'!$P$211:$CB$230,62,FALSE)),0,(VLOOKUP($CG52,'G1'!$P$211:$CB$230,62,FALSE)))</f>
        <v>0</v>
      </c>
      <c r="CO52" s="981">
        <f>IF(ISNA(VLOOKUP($CG52,'G2'!$P$75:$CB$94,62,FALSE)),0,(VLOOKUP($CG52,'G2'!$P$75:$CB$94,62,FALSE)))</f>
        <v>0</v>
      </c>
      <c r="CP52" s="979">
        <f>IF(ISNA(VLOOKUP($CG52,'G2'!$P$109:$CB$128,62,FALSE)),0,(VLOOKUP($CG52,'G2'!$P$109:$CB$128,62,FALSE)))</f>
        <v>0</v>
      </c>
      <c r="CQ52" s="979">
        <f>IF(ISNA(VLOOKUP($CG52,'G2'!$P$143:$CB$162,62,FALSE)),0,(VLOOKUP($CG52,'G2'!$P$143:$CB$162,62,FALSE)))</f>
        <v>0</v>
      </c>
      <c r="CR52" s="979">
        <f>IF(ISNA(VLOOKUP($CG52,'G2'!$P$177:$CB$196,62,FALSE)),0,(VLOOKUP($CG52,'G2'!$P$177:$CB$196,62,FALSE)))</f>
        <v>0</v>
      </c>
      <c r="CS52" s="982">
        <f>IF(ISNA(VLOOKUP($CG52,'G2'!$P$211:$CB$230,62,FALSE)),0,(VLOOKUP($CG52,'G2'!$P$211:$CB$230,62,FALSE)))</f>
        <v>0</v>
      </c>
      <c r="CT52" s="981">
        <f>IF(ISNA(VLOOKUP($CG52,'G3'!$P$75:$CB$94,62,FALSE)),0,(VLOOKUP($CG52,'G3'!$P$75:$CB$94,62,FALSE)))</f>
        <v>0</v>
      </c>
      <c r="CU52" s="979">
        <f>IF(ISNA(VLOOKUP($CG52,'G3'!$P$109:$CB$128,62,FALSE)),0,(VLOOKUP($CG52,'G3'!$P$109:$CB$128,62,FALSE)))</f>
        <v>0</v>
      </c>
      <c r="CV52" s="979">
        <f>IF(ISNA(VLOOKUP($CG52,'G3'!$P$143:$CB$162,62,FALSE)),0,(VLOOKUP($CG52,'G3'!$P$143:$CB$162,62,FALSE)))</f>
        <v>0</v>
      </c>
      <c r="CW52" s="979">
        <f>IF(ISNA(VLOOKUP($CG52,'G3'!$P$177:$CB$196,62,FALSE)),0,(VLOOKUP($CG52,'G3'!$P$177:$CB$196,62,FALSE)))</f>
        <v>0</v>
      </c>
      <c r="CX52" s="982">
        <f>IF(ISNA(VLOOKUP($CG52,'G3'!$P$211:$CB$230,62,FALSE)),0,(VLOOKUP($CG52,'G3'!$P$211:$CB$230,62,FALSE)))</f>
        <v>0</v>
      </c>
      <c r="CY52" s="981">
        <f>IF(ISNA(VLOOKUP($CG52,'G4'!$P$75:$CB$94,62,FALSE)),0,(VLOOKUP($CG52,'G4'!$P$75:$CB$94,62,FALSE)))</f>
        <v>0</v>
      </c>
      <c r="CZ52" s="979">
        <f>IF(ISNA(VLOOKUP($CG52,'G4'!$P$109:$CB$128,62,FALSE)),0,(VLOOKUP($CG52,'G4'!$P$109:$CB$128,62,FALSE)))</f>
        <v>0</v>
      </c>
      <c r="DA52" s="979">
        <f>IF(ISNA(VLOOKUP($CG52,'G4'!$P$143:$CB$162,62,FALSE)),0,(VLOOKUP($CG52,'G4'!$P$143:$CB$162,62,FALSE)))</f>
        <v>0</v>
      </c>
      <c r="DB52" s="979">
        <f>IF(ISNA(VLOOKUP($CG52,'G4'!$P$177:$CB$196,62,FALSE)),0,(VLOOKUP($CG52,'G4'!$P$177:$CB$196,62,FALSE)))</f>
        <v>0</v>
      </c>
      <c r="DC52" s="982">
        <f>IF(ISNA(VLOOKUP($CG52,'G4'!$P$211:$CB$230,62,FALSE)),0,(VLOOKUP($CG52,'G4'!$P$211:$CB$230,62,FALSE)))</f>
        <v>0</v>
      </c>
      <c r="DD52" s="981">
        <f>IF(ISNA(VLOOKUP($CG52,'G5'!$P$75:$CB$94,62,FALSE)),0,(VLOOKUP($CG52,'G5'!$P$75:$CB$94,62,FALSE)))</f>
        <v>0</v>
      </c>
      <c r="DE52" s="979">
        <f>IF(ISNA(VLOOKUP($CG52,'G5'!$P$109:$CB$128,62,FALSE)),0,(VLOOKUP($CG52,'G5'!$P$109:$CB$128,62,FALSE)))</f>
        <v>0</v>
      </c>
      <c r="DF52" s="979">
        <f>IF(ISNA(VLOOKUP($CG52,'G5'!$P$143:$CB$162,62,FALSE)),0,(VLOOKUP($CG52,'G5'!$P$143:$CB$162,62,FALSE)))</f>
        <v>0</v>
      </c>
      <c r="DG52" s="979">
        <f>IF(ISNA(VLOOKUP($CG52,'G5'!$P$177:$CB$196,62,FALSE)),0,(VLOOKUP($CG52,'G5'!$P$177:$CB$196,62,FALSE)))</f>
        <v>0</v>
      </c>
      <c r="DH52" s="982">
        <f>IF(ISNA(VLOOKUP($CG52,'G5'!$P$211:$CB$230,62,FALSE)),0,(VLOOKUP($CG52,'G5'!$P$211:$CB$230,62,FALSE)))</f>
        <v>0</v>
      </c>
      <c r="DI52" s="981">
        <f>IF(ISNA(VLOOKUP($CG52,'G6'!$P$75:$CB$94,62,FALSE)),0,(VLOOKUP($CG52,'G6'!$P$75:$CB$94,62,FALSE)))</f>
        <v>0</v>
      </c>
      <c r="DJ52" s="979">
        <f>IF(ISNA(VLOOKUP($CG52,'G6'!$P$109:$CB$128,62,FALSE)),0,(VLOOKUP($CG52,'G6'!$P$109:$CB$128,62,FALSE)))</f>
        <v>0</v>
      </c>
      <c r="DK52" s="979">
        <f>IF(ISNA(VLOOKUP($CG52,'G6'!$P$143:$CB$162,62,FALSE)),0,(VLOOKUP($CG52,'G6'!$P$143:$CB$162,62,FALSE)))</f>
        <v>0</v>
      </c>
      <c r="DL52" s="979">
        <f>IF(ISNA(VLOOKUP($CG52,'G6'!$P$177:$CB$196,62,FALSE)),0,(VLOOKUP($CG52,'G6'!$P$177:$CB$196,62,FALSE)))</f>
        <v>0</v>
      </c>
      <c r="DM52" s="982">
        <f>IF(ISNA(VLOOKUP($CG52,'G6'!$P$211:$CB$230,62,FALSE)),0,(VLOOKUP($CG52,'G6'!$P$211:$CB$230,62,FALSE)))</f>
        <v>0</v>
      </c>
      <c r="DN52" s="981">
        <f>IF(ISNA(VLOOKUP($CG52,'G7'!$P$75:$CB$94,62,FALSE)),0,(VLOOKUP($CG52,'G7'!$P$75:$CB$94,62,FALSE)))</f>
        <v>0</v>
      </c>
      <c r="DO52" s="979">
        <f>IF(ISNA(VLOOKUP($CG52,'G7'!$P$109:$CB$128,62,FALSE)),0,(VLOOKUP($CG52,'G7'!$P$109:$CB$128,62,FALSE)))</f>
        <v>0</v>
      </c>
      <c r="DP52" s="979">
        <f>IF(ISNA(VLOOKUP($CG52,'G7'!$P$143:$CB$162,62,FALSE)),0,(VLOOKUP($CG52,'G7'!$P$143:$CB$162,62,FALSE)))</f>
        <v>0</v>
      </c>
      <c r="DQ52" s="979">
        <f>IF(ISNA(VLOOKUP($CG52,'G7'!$P$177:$CB$196,62,FALSE)),0,(VLOOKUP($CG52,'G7'!$P$177:$CB$196,62,FALSE)))</f>
        <v>0</v>
      </c>
      <c r="DR52" s="982">
        <f>IF(ISNA(VLOOKUP($CG52,'G7'!$P$211:$CB$230,62,FALSE)),0,(VLOOKUP($CG52,'G7'!$P$211:$CB$230,62,FALSE)))</f>
        <v>0</v>
      </c>
      <c r="DS52" s="981">
        <f>IF(ISNA(VLOOKUP($CG52,'G8'!$P$75:$CB$94,62,FALSE)),0,(VLOOKUP($CG52,'G8'!$P$75:$CB$94,62,FALSE)))</f>
        <v>0</v>
      </c>
      <c r="DT52" s="979">
        <f>IF(ISNA(VLOOKUP($CG52,'G8'!$P$109:$CB$128,62,FALSE)),0,(VLOOKUP($CG52,'G8'!$P$109:$CB$128,62,FALSE)))</f>
        <v>0</v>
      </c>
      <c r="DU52" s="979">
        <f>IF(ISNA(VLOOKUP($CG52,'G8'!$P$143:$CB$162,62,FALSE)),0,(VLOOKUP($CG52,'G8'!$P$143:$CB$162,62,FALSE)))</f>
        <v>0</v>
      </c>
      <c r="DV52" s="979">
        <f>IF(ISNA(VLOOKUP($CG52,'G8'!$P$177:$CB$196,62,FALSE)),0,(VLOOKUP($CG52,'G8'!$P$177:$CB$196,62,FALSE)))</f>
        <v>0</v>
      </c>
      <c r="DW52" s="982">
        <f>IF(ISNA(VLOOKUP($CG52,'G8'!$P$211:$CB$230,62,FALSE)),0,(VLOOKUP($CG52,'G8'!$P$211:$CB$230,62,FALSE)))</f>
        <v>0</v>
      </c>
      <c r="DX52" s="981">
        <f>IF(ISNA(VLOOKUP($CG52,'G9'!$P$75:$CB$94,62,FALSE)),0,(VLOOKUP($CG52,'G9'!$P$75:$CB$94,62,FALSE)))</f>
        <v>0</v>
      </c>
      <c r="DY52" s="979">
        <f>IF(ISNA(VLOOKUP($CG52,'G9'!$P$109:$CB$128,62,FALSE)),0,(VLOOKUP($CG52,'G9'!$P$109:$CB$128,62,FALSE)))</f>
        <v>0</v>
      </c>
      <c r="DZ52" s="979">
        <f>IF(ISNA(VLOOKUP($CG52,'G9'!$P$143:$CB$162,62,FALSE)),0,(VLOOKUP($CG52,'G9'!$P$143:$CB$162,62,FALSE)))</f>
        <v>0</v>
      </c>
      <c r="EA52" s="979">
        <f>IF(ISNA(VLOOKUP($CG52,'G9'!$P$177:$CB$196,62,FALSE)),0,(VLOOKUP($CG52,'G9'!$P$177:$CB$196,62,FALSE)))</f>
        <v>0</v>
      </c>
      <c r="EB52" s="982">
        <f>IF(ISNA(VLOOKUP($CG52,'G9'!$P$211:$CB$230,62,FALSE)),0,(VLOOKUP($CG52,'G9'!$P$211:$CB$230,62,FALSE)))</f>
        <v>0</v>
      </c>
      <c r="EC52" s="981">
        <f>IF(ISNA(VLOOKUP($CG52,'G10'!$P$75:$CB$94,62,FALSE)),0,(VLOOKUP($CG52,'G10'!$P$75:$CB$94,62,FALSE)))</f>
        <v>0</v>
      </c>
      <c r="ED52" s="979">
        <f>IF(ISNA(VLOOKUP($CG52,'G10'!$P$109:$CB$128,62,FALSE)),0,(VLOOKUP($CG52,'G10'!$P$109:$CB$128,62,FALSE)))</f>
        <v>0</v>
      </c>
      <c r="EE52" s="979">
        <f>IF(ISNA(VLOOKUP($CG52,'G10'!$P$143:$CB$162,62,FALSE)),0,(VLOOKUP($CG52,'G10'!$P$143:$CB$162,62,FALSE)))</f>
        <v>0</v>
      </c>
      <c r="EF52" s="979">
        <f>IF(ISNA(VLOOKUP($CG52,'G10'!$P$177:$CB$196,62,FALSE)),0,(VLOOKUP($CG52,'G10'!$P$177:$CB$196,62,FALSE)))</f>
        <v>0</v>
      </c>
      <c r="EG52" s="982">
        <f>IF(ISNA(VLOOKUP($CG52,'G10'!$P$211:$CB$230,62,FALSE)),0,(VLOOKUP($CG52,'G10'!$P$211:$CB$230,62,FALSE)))</f>
        <v>0</v>
      </c>
      <c r="EH52" s="981">
        <f>IF(ISNA(VLOOKUP($CG52,'G11'!$P$75:$CB$94,62,FALSE)),0,(VLOOKUP($CG52,'G11'!$P$75:$CB$94,62,FALSE)))</f>
        <v>0</v>
      </c>
      <c r="EI52" s="979">
        <f>IF(ISNA(VLOOKUP($CG52,'G11'!$P$109:$CB$128,62,FALSE)),0,(VLOOKUP($CG52,'G11'!$P$109:$CB$128,62,FALSE)))</f>
        <v>0</v>
      </c>
      <c r="EJ52" s="979">
        <f>IF(ISNA(VLOOKUP($CG52,'G11'!$P$143:$CB$162,62,FALSE)),0,(VLOOKUP($CG52,'G11'!$P$143:$CB$162,62,FALSE)))</f>
        <v>0</v>
      </c>
      <c r="EK52" s="979">
        <f>IF(ISNA(VLOOKUP($CG52,'G11'!$P$177:$CB$196,62,FALSE)),0,(VLOOKUP($CG52,'G11'!$P$177:$CB$196,62,FALSE)))</f>
        <v>0</v>
      </c>
      <c r="EL52" s="982">
        <f>IF(ISNA(VLOOKUP($CG52,'G11'!$P$211:$CB$230,62,FALSE)),0,(VLOOKUP($CG52,'G11'!$P$211:$CB$230,62,FALSE)))</f>
        <v>0</v>
      </c>
      <c r="EM52" s="981">
        <f>IF(ISNA(VLOOKUP($CG52,'G12'!$P$75:$CB$94,62,FALSE)),0,(VLOOKUP($CG52,'G12'!$P$75:$CB$94,62,FALSE)))</f>
        <v>0</v>
      </c>
      <c r="EN52" s="979">
        <f>IF(ISNA(VLOOKUP($CG52,'G12'!$P$109:$CB$128,62,FALSE)),0,(VLOOKUP($CG52,'G12'!$P$109:$CB$128,62,FALSE)))</f>
        <v>0</v>
      </c>
      <c r="EO52" s="979">
        <f>IF(ISNA(VLOOKUP($CG52,'G12'!$P$143:$CB$162,62,FALSE)),0,(VLOOKUP($CG52,'G12'!$P$143:$CB$162,62,FALSE)))</f>
        <v>0</v>
      </c>
      <c r="EP52" s="979">
        <f>IF(ISNA(VLOOKUP($CG52,'G12'!$P$177:$CB$196,62,FALSE)),0,(VLOOKUP($CG52,'G12'!$P$177:$CB$196,62,FALSE)))</f>
        <v>0</v>
      </c>
      <c r="EQ52" s="982">
        <f>IF(ISNA(VLOOKUP($CG52,'G12'!$P$211:$CB$230,62,FALSE)),0,(VLOOKUP($CG52,'G12'!$P$211:$CB$230,62,FALSE)))</f>
        <v>0</v>
      </c>
      <c r="ER52" s="981">
        <f>IF(ISNA(VLOOKUP($CG52,'G13'!$P$75:$CB$94,62,FALSE)),0,(VLOOKUP($CG52,'G13'!$P$75:$CB$94,62,FALSE)))</f>
        <v>0</v>
      </c>
      <c r="ES52" s="979">
        <f>IF(ISNA(VLOOKUP($CG52,'G13'!$P$109:$CB$128,62,FALSE)),0,(VLOOKUP($CG52,'G13'!$P$109:$CB$128,62,FALSE)))</f>
        <v>0</v>
      </c>
      <c r="ET52" s="979">
        <f>IF(ISNA(VLOOKUP($CG52,'G13'!$P$143:$CB$162,62,FALSE)),0,(VLOOKUP($CG52,'G13'!$P$143:$CB$162,62,FALSE)))</f>
        <v>0</v>
      </c>
      <c r="EU52" s="979">
        <f>IF(ISNA(VLOOKUP($CG52,'G13'!$P$177:$CB$196,62,FALSE)),0,(VLOOKUP($CG52,'G13'!$P$177:$CB$196,62,FALSE)))</f>
        <v>0</v>
      </c>
      <c r="EV52" s="982">
        <f>IF(ISNA(VLOOKUP($CG52,'G13'!$P$211:$CB$230,62,FALSE)),0,(VLOOKUP($CG52,'G13'!$P$211:$CB$230,62,FALSE)))</f>
        <v>0</v>
      </c>
      <c r="EW52" s="981">
        <f>IF(ISNA(VLOOKUP($CG52,'G14'!$P$75:$CB$94,62,FALSE)),0,(VLOOKUP($CG52,'G14'!$P$75:$CB$94,62,FALSE)))</f>
        <v>0</v>
      </c>
      <c r="EX52" s="979">
        <f>IF(ISNA(VLOOKUP($CG52,'G14'!$P$109:$CB$128,62,FALSE)),0,(VLOOKUP($CG52,'G14'!$P$109:$CB$128,62,FALSE)))</f>
        <v>0</v>
      </c>
      <c r="EY52" s="979">
        <f>IF(ISNA(VLOOKUP($CG52,'G14'!$P$143:$CB$162,62,FALSE)),0,(VLOOKUP($CG52,'G14'!$P$143:$CB$162,62,FALSE)))</f>
        <v>0</v>
      </c>
      <c r="EZ52" s="979">
        <f>IF(ISNA(VLOOKUP($CG52,'G14'!$P$177:$CB$196,62,FALSE)),0,(VLOOKUP($CG52,'G14'!$P$177:$CB$196,62,FALSE)))</f>
        <v>0</v>
      </c>
      <c r="FA52" s="982">
        <f>IF(ISNA(VLOOKUP($CG52,'G14'!$P$211:$CB$230,62,FALSE)),0,(VLOOKUP($CG52,'G14'!$P$211:$CB$230,62,FALSE)))</f>
        <v>0</v>
      </c>
      <c r="FB52" s="981">
        <f>IF(ISNA(VLOOKUP($CG52,'G15'!$P$75:$CB$94,62,FALSE)),0,(VLOOKUP($CG52,'G15'!$P$75:$CB$94,62,FALSE)))</f>
        <v>0</v>
      </c>
      <c r="FC52" s="979">
        <f>IF(ISNA(VLOOKUP($CG52,'G15'!$P$109:$CB$128,62,FALSE)),0,(VLOOKUP($CG52,'G15'!$P$109:$CB$128,62,FALSE)))</f>
        <v>0</v>
      </c>
      <c r="FD52" s="979">
        <f>IF(ISNA(VLOOKUP($CG52,'G15'!$P$143:$CB$162,62,FALSE)),0,(VLOOKUP($CG52,'G15'!$P$143:$CB$162,62,FALSE)))</f>
        <v>0</v>
      </c>
      <c r="FE52" s="979">
        <f>IF(ISNA(VLOOKUP($CG52,'G15'!$P$177:$CB$196,62,FALSE)),0,(VLOOKUP($CG52,'G15'!$P$177:$CB$196,62,FALSE)))</f>
        <v>0</v>
      </c>
      <c r="FF52" s="982">
        <f>IF(ISNA(VLOOKUP($CG52,'G15'!$P$211:$CB$230,62,FALSE)),0,(VLOOKUP($CG52,'G15'!$P$211:$CB$230,62,FALSE)))</f>
        <v>0</v>
      </c>
      <c r="FG52" s="989">
        <f t="shared" si="35"/>
        <v>0</v>
      </c>
      <c r="FH52" s="987">
        <f t="shared" si="35"/>
        <v>0</v>
      </c>
      <c r="FI52" s="987">
        <f t="shared" si="35"/>
        <v>0</v>
      </c>
      <c r="FJ52" s="987">
        <f t="shared" si="35"/>
        <v>0</v>
      </c>
      <c r="FK52" s="990">
        <f t="shared" si="35"/>
        <v>0</v>
      </c>
    </row>
    <row r="53" spans="1:167" ht="18.75" customHeight="1" thickBot="1" x14ac:dyDescent="0.25">
      <c r="A53" s="975">
        <f t="shared" si="0"/>
        <v>0</v>
      </c>
      <c r="B53" s="959" t="str">
        <f t="shared" si="19"/>
        <v>b</v>
      </c>
      <c r="C53" s="960" t="str">
        <f t="shared" si="19"/>
        <v>b</v>
      </c>
      <c r="D53" s="960" t="str">
        <f t="shared" si="19"/>
        <v>b</v>
      </c>
      <c r="E53" s="960" t="str">
        <f t="shared" si="19"/>
        <v>b</v>
      </c>
      <c r="F53" s="961" t="str">
        <f t="shared" si="19"/>
        <v>b</v>
      </c>
      <c r="G53" s="959" t="str">
        <f t="shared" si="20"/>
        <v>b</v>
      </c>
      <c r="H53" s="960" t="str">
        <f t="shared" si="20"/>
        <v>b</v>
      </c>
      <c r="I53" s="960" t="str">
        <f t="shared" si="20"/>
        <v>b</v>
      </c>
      <c r="J53" s="960" t="str">
        <f t="shared" si="20"/>
        <v>b</v>
      </c>
      <c r="K53" s="961" t="str">
        <f t="shared" si="20"/>
        <v>b</v>
      </c>
      <c r="L53" s="959" t="str">
        <f t="shared" si="21"/>
        <v>b</v>
      </c>
      <c r="M53" s="960" t="str">
        <f t="shared" si="21"/>
        <v>b</v>
      </c>
      <c r="N53" s="960" t="str">
        <f t="shared" si="21"/>
        <v>b</v>
      </c>
      <c r="O53" s="960" t="str">
        <f t="shared" si="21"/>
        <v>b</v>
      </c>
      <c r="P53" s="961" t="str">
        <f t="shared" si="21"/>
        <v>b</v>
      </c>
      <c r="Q53" s="959" t="str">
        <f t="shared" si="22"/>
        <v>b</v>
      </c>
      <c r="R53" s="960" t="str">
        <f t="shared" si="22"/>
        <v>b</v>
      </c>
      <c r="S53" s="960" t="str">
        <f t="shared" si="22"/>
        <v>b</v>
      </c>
      <c r="T53" s="960" t="str">
        <f t="shared" si="22"/>
        <v>b</v>
      </c>
      <c r="U53" s="961" t="str">
        <f t="shared" si="22"/>
        <v>b</v>
      </c>
      <c r="V53" s="959" t="str">
        <f t="shared" si="23"/>
        <v>b</v>
      </c>
      <c r="W53" s="960" t="str">
        <f t="shared" si="23"/>
        <v>b</v>
      </c>
      <c r="X53" s="960" t="str">
        <f t="shared" si="23"/>
        <v>b</v>
      </c>
      <c r="Y53" s="960" t="str">
        <f t="shared" si="23"/>
        <v>b</v>
      </c>
      <c r="Z53" s="961" t="str">
        <f t="shared" si="23"/>
        <v>b</v>
      </c>
      <c r="AA53" s="959" t="str">
        <f t="shared" si="24"/>
        <v>b</v>
      </c>
      <c r="AB53" s="960" t="str">
        <f t="shared" si="24"/>
        <v>b</v>
      </c>
      <c r="AC53" s="960" t="str">
        <f t="shared" si="24"/>
        <v>b</v>
      </c>
      <c r="AD53" s="960" t="str">
        <f t="shared" si="24"/>
        <v>b</v>
      </c>
      <c r="AE53" s="961" t="str">
        <f t="shared" si="24"/>
        <v>b</v>
      </c>
      <c r="AF53" s="959" t="str">
        <f t="shared" si="25"/>
        <v>b</v>
      </c>
      <c r="AG53" s="960" t="str">
        <f t="shared" si="25"/>
        <v>b</v>
      </c>
      <c r="AH53" s="960" t="str">
        <f t="shared" si="25"/>
        <v>b</v>
      </c>
      <c r="AI53" s="960" t="str">
        <f t="shared" si="25"/>
        <v>b</v>
      </c>
      <c r="AJ53" s="961" t="str">
        <f t="shared" si="25"/>
        <v>b</v>
      </c>
      <c r="AK53" s="959" t="str">
        <f t="shared" si="26"/>
        <v>b</v>
      </c>
      <c r="AL53" s="960" t="str">
        <f t="shared" si="26"/>
        <v>b</v>
      </c>
      <c r="AM53" s="960" t="str">
        <f t="shared" si="26"/>
        <v>b</v>
      </c>
      <c r="AN53" s="960" t="str">
        <f t="shared" si="26"/>
        <v>b</v>
      </c>
      <c r="AO53" s="961" t="str">
        <f t="shared" si="26"/>
        <v>b</v>
      </c>
      <c r="AP53" s="959" t="str">
        <f t="shared" si="27"/>
        <v>b</v>
      </c>
      <c r="AQ53" s="960" t="str">
        <f t="shared" si="27"/>
        <v>b</v>
      </c>
      <c r="AR53" s="960" t="str">
        <f t="shared" si="27"/>
        <v>b</v>
      </c>
      <c r="AS53" s="960" t="str">
        <f t="shared" si="27"/>
        <v>b</v>
      </c>
      <c r="AT53" s="961" t="str">
        <f t="shared" si="27"/>
        <v>b</v>
      </c>
      <c r="AU53" s="959" t="str">
        <f t="shared" si="28"/>
        <v>b</v>
      </c>
      <c r="AV53" s="960" t="str">
        <f t="shared" si="28"/>
        <v>b</v>
      </c>
      <c r="AW53" s="960" t="str">
        <f t="shared" si="28"/>
        <v>b</v>
      </c>
      <c r="AX53" s="960" t="str">
        <f t="shared" si="28"/>
        <v>b</v>
      </c>
      <c r="AY53" s="961" t="str">
        <f t="shared" si="28"/>
        <v>b</v>
      </c>
      <c r="AZ53" s="959" t="str">
        <f t="shared" si="29"/>
        <v>b</v>
      </c>
      <c r="BA53" s="960" t="str">
        <f t="shared" si="29"/>
        <v>b</v>
      </c>
      <c r="BB53" s="960" t="str">
        <f t="shared" si="29"/>
        <v>b</v>
      </c>
      <c r="BC53" s="960" t="str">
        <f t="shared" si="29"/>
        <v>b</v>
      </c>
      <c r="BD53" s="961" t="str">
        <f t="shared" si="29"/>
        <v>b</v>
      </c>
      <c r="BE53" s="959" t="str">
        <f t="shared" si="30"/>
        <v>b</v>
      </c>
      <c r="BF53" s="960" t="str">
        <f t="shared" si="30"/>
        <v>b</v>
      </c>
      <c r="BG53" s="960" t="str">
        <f t="shared" si="30"/>
        <v>b</v>
      </c>
      <c r="BH53" s="960" t="str">
        <f t="shared" si="30"/>
        <v>b</v>
      </c>
      <c r="BI53" s="961" t="str">
        <f t="shared" si="30"/>
        <v>b</v>
      </c>
      <c r="BJ53" s="959" t="str">
        <f t="shared" si="31"/>
        <v>b</v>
      </c>
      <c r="BK53" s="960" t="str">
        <f t="shared" si="31"/>
        <v>b</v>
      </c>
      <c r="BL53" s="960" t="str">
        <f t="shared" si="31"/>
        <v>b</v>
      </c>
      <c r="BM53" s="960" t="str">
        <f t="shared" si="31"/>
        <v>b</v>
      </c>
      <c r="BN53" s="961" t="str">
        <f t="shared" si="31"/>
        <v>b</v>
      </c>
      <c r="BO53" s="959" t="str">
        <f t="shared" si="32"/>
        <v>b</v>
      </c>
      <c r="BP53" s="960" t="str">
        <f t="shared" si="32"/>
        <v>b</v>
      </c>
      <c r="BQ53" s="960" t="str">
        <f t="shared" si="32"/>
        <v>b</v>
      </c>
      <c r="BR53" s="960" t="str">
        <f t="shared" si="32"/>
        <v>b</v>
      </c>
      <c r="BS53" s="961" t="str">
        <f t="shared" si="32"/>
        <v>b</v>
      </c>
      <c r="BT53" s="959" t="str">
        <f t="shared" si="33"/>
        <v>b</v>
      </c>
      <c r="BU53" s="960" t="str">
        <f t="shared" si="33"/>
        <v>b</v>
      </c>
      <c r="BV53" s="960" t="str">
        <f t="shared" si="33"/>
        <v>b</v>
      </c>
      <c r="BW53" s="960" t="str">
        <f t="shared" si="33"/>
        <v>b</v>
      </c>
      <c r="BX53" s="961" t="str">
        <f t="shared" si="33"/>
        <v>b</v>
      </c>
      <c r="BY53" s="976">
        <f t="shared" si="34"/>
        <v>0</v>
      </c>
      <c r="BZ53" s="976">
        <f t="shared" si="34"/>
        <v>0</v>
      </c>
      <c r="CA53" s="976">
        <f t="shared" si="34"/>
        <v>0</v>
      </c>
      <c r="CB53" s="976">
        <f t="shared" si="34"/>
        <v>0</v>
      </c>
      <c r="CC53" s="976">
        <f t="shared" si="34"/>
        <v>0</v>
      </c>
      <c r="CD53" s="954">
        <f t="shared" si="17"/>
        <v>0</v>
      </c>
      <c r="CF53" s="985">
        <v>38</v>
      </c>
      <c r="CG53" s="986">
        <f>Personnel!D58</f>
        <v>0</v>
      </c>
      <c r="CH53" s="987">
        <f>Personnel!E58</f>
        <v>0</v>
      </c>
      <c r="CI53" s="988">
        <f>Personnel!F58</f>
        <v>0</v>
      </c>
      <c r="CJ53" s="981">
        <f>IF(ISNA(VLOOKUP($CG53,'G1'!$P$75:$CB$94,62,FALSE)),0,(VLOOKUP($CG53,'G1'!$P$75:$CB$94,62,FALSE)))</f>
        <v>0</v>
      </c>
      <c r="CK53" s="979">
        <f>IF(ISNA(VLOOKUP($CG53,'G1'!$P$109:$CB$128,62,FALSE)),0,(VLOOKUP($CG53,'G1'!$P$109:$CB$128,62,FALSE)))</f>
        <v>0</v>
      </c>
      <c r="CL53" s="979">
        <f>IF(ISNA(VLOOKUP($CG53,'G1'!$P$143:$CB$162,62,FALSE)),0,(VLOOKUP($CG53,'G1'!$P$143:$CB$162,62,FALSE)))</f>
        <v>0</v>
      </c>
      <c r="CM53" s="979">
        <f>IF(ISNA(VLOOKUP($CG53,'G1'!$P$177:$CB$196,62,FALSE)),0,(VLOOKUP($CG53,'G1'!$P$177:$CB$196,62,FALSE)))</f>
        <v>0</v>
      </c>
      <c r="CN53" s="982">
        <f>IF(ISNA(VLOOKUP($CG53,'G1'!$P$211:$CB$230,62,FALSE)),0,(VLOOKUP($CG53,'G1'!$P$211:$CB$230,62,FALSE)))</f>
        <v>0</v>
      </c>
      <c r="CO53" s="981">
        <f>IF(ISNA(VLOOKUP($CG53,'G2'!$P$75:$CB$94,62,FALSE)),0,(VLOOKUP($CG53,'G2'!$P$75:$CB$94,62,FALSE)))</f>
        <v>0</v>
      </c>
      <c r="CP53" s="979">
        <f>IF(ISNA(VLOOKUP($CG53,'G2'!$P$109:$CB$128,62,FALSE)),0,(VLOOKUP($CG53,'G2'!$P$109:$CB$128,62,FALSE)))</f>
        <v>0</v>
      </c>
      <c r="CQ53" s="979">
        <f>IF(ISNA(VLOOKUP($CG53,'G2'!$P$143:$CB$162,62,FALSE)),0,(VLOOKUP($CG53,'G2'!$P$143:$CB$162,62,FALSE)))</f>
        <v>0</v>
      </c>
      <c r="CR53" s="979">
        <f>IF(ISNA(VLOOKUP($CG53,'G2'!$P$177:$CB$196,62,FALSE)),0,(VLOOKUP($CG53,'G2'!$P$177:$CB$196,62,FALSE)))</f>
        <v>0</v>
      </c>
      <c r="CS53" s="982">
        <f>IF(ISNA(VLOOKUP($CG53,'G2'!$P$211:$CB$230,62,FALSE)),0,(VLOOKUP($CG53,'G2'!$P$211:$CB$230,62,FALSE)))</f>
        <v>0</v>
      </c>
      <c r="CT53" s="981">
        <f>IF(ISNA(VLOOKUP($CG53,'G3'!$P$75:$CB$94,62,FALSE)),0,(VLOOKUP($CG53,'G3'!$P$75:$CB$94,62,FALSE)))</f>
        <v>0</v>
      </c>
      <c r="CU53" s="979">
        <f>IF(ISNA(VLOOKUP($CG53,'G3'!$P$109:$CB$128,62,FALSE)),0,(VLOOKUP($CG53,'G3'!$P$109:$CB$128,62,FALSE)))</f>
        <v>0</v>
      </c>
      <c r="CV53" s="979">
        <f>IF(ISNA(VLOOKUP($CG53,'G3'!$P$143:$CB$162,62,FALSE)),0,(VLOOKUP($CG53,'G3'!$P$143:$CB$162,62,FALSE)))</f>
        <v>0</v>
      </c>
      <c r="CW53" s="979">
        <f>IF(ISNA(VLOOKUP($CG53,'G3'!$P$177:$CB$196,62,FALSE)),0,(VLOOKUP($CG53,'G3'!$P$177:$CB$196,62,FALSE)))</f>
        <v>0</v>
      </c>
      <c r="CX53" s="982">
        <f>IF(ISNA(VLOOKUP($CG53,'G3'!$P$211:$CB$230,62,FALSE)),0,(VLOOKUP($CG53,'G3'!$P$211:$CB$230,62,FALSE)))</f>
        <v>0</v>
      </c>
      <c r="CY53" s="981">
        <f>IF(ISNA(VLOOKUP($CG53,'G4'!$P$75:$CB$94,62,FALSE)),0,(VLOOKUP($CG53,'G4'!$P$75:$CB$94,62,FALSE)))</f>
        <v>0</v>
      </c>
      <c r="CZ53" s="979">
        <f>IF(ISNA(VLOOKUP($CG53,'G4'!$P$109:$CB$128,62,FALSE)),0,(VLOOKUP($CG53,'G4'!$P$109:$CB$128,62,FALSE)))</f>
        <v>0</v>
      </c>
      <c r="DA53" s="979">
        <f>IF(ISNA(VLOOKUP($CG53,'G4'!$P$143:$CB$162,62,FALSE)),0,(VLOOKUP($CG53,'G4'!$P$143:$CB$162,62,FALSE)))</f>
        <v>0</v>
      </c>
      <c r="DB53" s="979">
        <f>IF(ISNA(VLOOKUP($CG53,'G4'!$P$177:$CB$196,62,FALSE)),0,(VLOOKUP($CG53,'G4'!$P$177:$CB$196,62,FALSE)))</f>
        <v>0</v>
      </c>
      <c r="DC53" s="982">
        <f>IF(ISNA(VLOOKUP($CG53,'G4'!$P$211:$CB$230,62,FALSE)),0,(VLOOKUP($CG53,'G4'!$P$211:$CB$230,62,FALSE)))</f>
        <v>0</v>
      </c>
      <c r="DD53" s="981">
        <f>IF(ISNA(VLOOKUP($CG53,'G5'!$P$75:$CB$94,62,FALSE)),0,(VLOOKUP($CG53,'G5'!$P$75:$CB$94,62,FALSE)))</f>
        <v>0</v>
      </c>
      <c r="DE53" s="979">
        <f>IF(ISNA(VLOOKUP($CG53,'G5'!$P$109:$CB$128,62,FALSE)),0,(VLOOKUP($CG53,'G5'!$P$109:$CB$128,62,FALSE)))</f>
        <v>0</v>
      </c>
      <c r="DF53" s="979">
        <f>IF(ISNA(VLOOKUP($CG53,'G5'!$P$143:$CB$162,62,FALSE)),0,(VLOOKUP($CG53,'G5'!$P$143:$CB$162,62,FALSE)))</f>
        <v>0</v>
      </c>
      <c r="DG53" s="979">
        <f>IF(ISNA(VLOOKUP($CG53,'G5'!$P$177:$CB$196,62,FALSE)),0,(VLOOKUP($CG53,'G5'!$P$177:$CB$196,62,FALSE)))</f>
        <v>0</v>
      </c>
      <c r="DH53" s="982">
        <f>IF(ISNA(VLOOKUP($CG53,'G5'!$P$211:$CB$230,62,FALSE)),0,(VLOOKUP($CG53,'G5'!$P$211:$CB$230,62,FALSE)))</f>
        <v>0</v>
      </c>
      <c r="DI53" s="981">
        <f>IF(ISNA(VLOOKUP($CG53,'G6'!$P$75:$CB$94,62,FALSE)),0,(VLOOKUP($CG53,'G6'!$P$75:$CB$94,62,FALSE)))</f>
        <v>0</v>
      </c>
      <c r="DJ53" s="979">
        <f>IF(ISNA(VLOOKUP($CG53,'G6'!$P$109:$CB$128,62,FALSE)),0,(VLOOKUP($CG53,'G6'!$P$109:$CB$128,62,FALSE)))</f>
        <v>0</v>
      </c>
      <c r="DK53" s="979">
        <f>IF(ISNA(VLOOKUP($CG53,'G6'!$P$143:$CB$162,62,FALSE)),0,(VLOOKUP($CG53,'G6'!$P$143:$CB$162,62,FALSE)))</f>
        <v>0</v>
      </c>
      <c r="DL53" s="979">
        <f>IF(ISNA(VLOOKUP($CG53,'G6'!$P$177:$CB$196,62,FALSE)),0,(VLOOKUP($CG53,'G6'!$P$177:$CB$196,62,FALSE)))</f>
        <v>0</v>
      </c>
      <c r="DM53" s="982">
        <f>IF(ISNA(VLOOKUP($CG53,'G6'!$P$211:$CB$230,62,FALSE)),0,(VLOOKUP($CG53,'G6'!$P$211:$CB$230,62,FALSE)))</f>
        <v>0</v>
      </c>
      <c r="DN53" s="981">
        <f>IF(ISNA(VLOOKUP($CG53,'G7'!$P$75:$CB$94,62,FALSE)),0,(VLOOKUP($CG53,'G7'!$P$75:$CB$94,62,FALSE)))</f>
        <v>0</v>
      </c>
      <c r="DO53" s="979">
        <f>IF(ISNA(VLOOKUP($CG53,'G7'!$P$109:$CB$128,62,FALSE)),0,(VLOOKUP($CG53,'G7'!$P$109:$CB$128,62,FALSE)))</f>
        <v>0</v>
      </c>
      <c r="DP53" s="979">
        <f>IF(ISNA(VLOOKUP($CG53,'G7'!$P$143:$CB$162,62,FALSE)),0,(VLOOKUP($CG53,'G7'!$P$143:$CB$162,62,FALSE)))</f>
        <v>0</v>
      </c>
      <c r="DQ53" s="979">
        <f>IF(ISNA(VLOOKUP($CG53,'G7'!$P$177:$CB$196,62,FALSE)),0,(VLOOKUP($CG53,'G7'!$P$177:$CB$196,62,FALSE)))</f>
        <v>0</v>
      </c>
      <c r="DR53" s="982">
        <f>IF(ISNA(VLOOKUP($CG53,'G7'!$P$211:$CB$230,62,FALSE)),0,(VLOOKUP($CG53,'G7'!$P$211:$CB$230,62,FALSE)))</f>
        <v>0</v>
      </c>
      <c r="DS53" s="981">
        <f>IF(ISNA(VLOOKUP($CG53,'G8'!$P$75:$CB$94,62,FALSE)),0,(VLOOKUP($CG53,'G8'!$P$75:$CB$94,62,FALSE)))</f>
        <v>0</v>
      </c>
      <c r="DT53" s="979">
        <f>IF(ISNA(VLOOKUP($CG53,'G8'!$P$109:$CB$128,62,FALSE)),0,(VLOOKUP($CG53,'G8'!$P$109:$CB$128,62,FALSE)))</f>
        <v>0</v>
      </c>
      <c r="DU53" s="979">
        <f>IF(ISNA(VLOOKUP($CG53,'G8'!$P$143:$CB$162,62,FALSE)),0,(VLOOKUP($CG53,'G8'!$P$143:$CB$162,62,FALSE)))</f>
        <v>0</v>
      </c>
      <c r="DV53" s="979">
        <f>IF(ISNA(VLOOKUP($CG53,'G8'!$P$177:$CB$196,62,FALSE)),0,(VLOOKUP($CG53,'G8'!$P$177:$CB$196,62,FALSE)))</f>
        <v>0</v>
      </c>
      <c r="DW53" s="982">
        <f>IF(ISNA(VLOOKUP($CG53,'G8'!$P$211:$CB$230,62,FALSE)),0,(VLOOKUP($CG53,'G8'!$P$211:$CB$230,62,FALSE)))</f>
        <v>0</v>
      </c>
      <c r="DX53" s="981">
        <f>IF(ISNA(VLOOKUP($CG53,'G9'!$P$75:$CB$94,62,FALSE)),0,(VLOOKUP($CG53,'G9'!$P$75:$CB$94,62,FALSE)))</f>
        <v>0</v>
      </c>
      <c r="DY53" s="979">
        <f>IF(ISNA(VLOOKUP($CG53,'G9'!$P$109:$CB$128,62,FALSE)),0,(VLOOKUP($CG53,'G9'!$P$109:$CB$128,62,FALSE)))</f>
        <v>0</v>
      </c>
      <c r="DZ53" s="979">
        <f>IF(ISNA(VLOOKUP($CG53,'G9'!$P$143:$CB$162,62,FALSE)),0,(VLOOKUP($CG53,'G9'!$P$143:$CB$162,62,FALSE)))</f>
        <v>0</v>
      </c>
      <c r="EA53" s="979">
        <f>IF(ISNA(VLOOKUP($CG53,'G9'!$P$177:$CB$196,62,FALSE)),0,(VLOOKUP($CG53,'G9'!$P$177:$CB$196,62,FALSE)))</f>
        <v>0</v>
      </c>
      <c r="EB53" s="982">
        <f>IF(ISNA(VLOOKUP($CG53,'G9'!$P$211:$CB$230,62,FALSE)),0,(VLOOKUP($CG53,'G9'!$P$211:$CB$230,62,FALSE)))</f>
        <v>0</v>
      </c>
      <c r="EC53" s="981">
        <f>IF(ISNA(VLOOKUP($CG53,'G10'!$P$75:$CB$94,62,FALSE)),0,(VLOOKUP($CG53,'G10'!$P$75:$CB$94,62,FALSE)))</f>
        <v>0</v>
      </c>
      <c r="ED53" s="979">
        <f>IF(ISNA(VLOOKUP($CG53,'G10'!$P$109:$CB$128,62,FALSE)),0,(VLOOKUP($CG53,'G10'!$P$109:$CB$128,62,FALSE)))</f>
        <v>0</v>
      </c>
      <c r="EE53" s="979">
        <f>IF(ISNA(VLOOKUP($CG53,'G10'!$P$143:$CB$162,62,FALSE)),0,(VLOOKUP($CG53,'G10'!$P$143:$CB$162,62,FALSE)))</f>
        <v>0</v>
      </c>
      <c r="EF53" s="979">
        <f>IF(ISNA(VLOOKUP($CG53,'G10'!$P$177:$CB$196,62,FALSE)),0,(VLOOKUP($CG53,'G10'!$P$177:$CB$196,62,FALSE)))</f>
        <v>0</v>
      </c>
      <c r="EG53" s="982">
        <f>IF(ISNA(VLOOKUP($CG53,'G10'!$P$211:$CB$230,62,FALSE)),0,(VLOOKUP($CG53,'G10'!$P$211:$CB$230,62,FALSE)))</f>
        <v>0</v>
      </c>
      <c r="EH53" s="981">
        <f>IF(ISNA(VLOOKUP($CG53,'G11'!$P$75:$CB$94,62,FALSE)),0,(VLOOKUP($CG53,'G11'!$P$75:$CB$94,62,FALSE)))</f>
        <v>0</v>
      </c>
      <c r="EI53" s="979">
        <f>IF(ISNA(VLOOKUP($CG53,'G11'!$P$109:$CB$128,62,FALSE)),0,(VLOOKUP($CG53,'G11'!$P$109:$CB$128,62,FALSE)))</f>
        <v>0</v>
      </c>
      <c r="EJ53" s="979">
        <f>IF(ISNA(VLOOKUP($CG53,'G11'!$P$143:$CB$162,62,FALSE)),0,(VLOOKUP($CG53,'G11'!$P$143:$CB$162,62,FALSE)))</f>
        <v>0</v>
      </c>
      <c r="EK53" s="979">
        <f>IF(ISNA(VLOOKUP($CG53,'G11'!$P$177:$CB$196,62,FALSE)),0,(VLOOKUP($CG53,'G11'!$P$177:$CB$196,62,FALSE)))</f>
        <v>0</v>
      </c>
      <c r="EL53" s="982">
        <f>IF(ISNA(VLOOKUP($CG53,'G11'!$P$211:$CB$230,62,FALSE)),0,(VLOOKUP($CG53,'G11'!$P$211:$CB$230,62,FALSE)))</f>
        <v>0</v>
      </c>
      <c r="EM53" s="981">
        <f>IF(ISNA(VLOOKUP($CG53,'G12'!$P$75:$CB$94,62,FALSE)),0,(VLOOKUP($CG53,'G12'!$P$75:$CB$94,62,FALSE)))</f>
        <v>0</v>
      </c>
      <c r="EN53" s="979">
        <f>IF(ISNA(VLOOKUP($CG53,'G12'!$P$109:$CB$128,62,FALSE)),0,(VLOOKUP($CG53,'G12'!$P$109:$CB$128,62,FALSE)))</f>
        <v>0</v>
      </c>
      <c r="EO53" s="979">
        <f>IF(ISNA(VLOOKUP($CG53,'G12'!$P$143:$CB$162,62,FALSE)),0,(VLOOKUP($CG53,'G12'!$P$143:$CB$162,62,FALSE)))</f>
        <v>0</v>
      </c>
      <c r="EP53" s="979">
        <f>IF(ISNA(VLOOKUP($CG53,'G12'!$P$177:$CB$196,62,FALSE)),0,(VLOOKUP($CG53,'G12'!$P$177:$CB$196,62,FALSE)))</f>
        <v>0</v>
      </c>
      <c r="EQ53" s="982">
        <f>IF(ISNA(VLOOKUP($CG53,'G12'!$P$211:$CB$230,62,FALSE)),0,(VLOOKUP($CG53,'G12'!$P$211:$CB$230,62,FALSE)))</f>
        <v>0</v>
      </c>
      <c r="ER53" s="981">
        <f>IF(ISNA(VLOOKUP($CG53,'G13'!$P$75:$CB$94,62,FALSE)),0,(VLOOKUP($CG53,'G13'!$P$75:$CB$94,62,FALSE)))</f>
        <v>0</v>
      </c>
      <c r="ES53" s="979">
        <f>IF(ISNA(VLOOKUP($CG53,'G13'!$P$109:$CB$128,62,FALSE)),0,(VLOOKUP($CG53,'G13'!$P$109:$CB$128,62,FALSE)))</f>
        <v>0</v>
      </c>
      <c r="ET53" s="979">
        <f>IF(ISNA(VLOOKUP($CG53,'G13'!$P$143:$CB$162,62,FALSE)),0,(VLOOKUP($CG53,'G13'!$P$143:$CB$162,62,FALSE)))</f>
        <v>0</v>
      </c>
      <c r="EU53" s="979">
        <f>IF(ISNA(VLOOKUP($CG53,'G13'!$P$177:$CB$196,62,FALSE)),0,(VLOOKUP($CG53,'G13'!$P$177:$CB$196,62,FALSE)))</f>
        <v>0</v>
      </c>
      <c r="EV53" s="982">
        <f>IF(ISNA(VLOOKUP($CG53,'G13'!$P$211:$CB$230,62,FALSE)),0,(VLOOKUP($CG53,'G13'!$P$211:$CB$230,62,FALSE)))</f>
        <v>0</v>
      </c>
      <c r="EW53" s="981">
        <f>IF(ISNA(VLOOKUP($CG53,'G14'!$P$75:$CB$94,62,FALSE)),0,(VLOOKUP($CG53,'G14'!$P$75:$CB$94,62,FALSE)))</f>
        <v>0</v>
      </c>
      <c r="EX53" s="979">
        <f>IF(ISNA(VLOOKUP($CG53,'G14'!$P$109:$CB$128,62,FALSE)),0,(VLOOKUP($CG53,'G14'!$P$109:$CB$128,62,FALSE)))</f>
        <v>0</v>
      </c>
      <c r="EY53" s="979">
        <f>IF(ISNA(VLOOKUP($CG53,'G14'!$P$143:$CB$162,62,FALSE)),0,(VLOOKUP($CG53,'G14'!$P$143:$CB$162,62,FALSE)))</f>
        <v>0</v>
      </c>
      <c r="EZ53" s="979">
        <f>IF(ISNA(VLOOKUP($CG53,'G14'!$P$177:$CB$196,62,FALSE)),0,(VLOOKUP($CG53,'G14'!$P$177:$CB$196,62,FALSE)))</f>
        <v>0</v>
      </c>
      <c r="FA53" s="982">
        <f>IF(ISNA(VLOOKUP($CG53,'G14'!$P$211:$CB$230,62,FALSE)),0,(VLOOKUP($CG53,'G14'!$P$211:$CB$230,62,FALSE)))</f>
        <v>0</v>
      </c>
      <c r="FB53" s="981">
        <f>IF(ISNA(VLOOKUP($CG53,'G15'!$P$75:$CB$94,62,FALSE)),0,(VLOOKUP($CG53,'G15'!$P$75:$CB$94,62,FALSE)))</f>
        <v>0</v>
      </c>
      <c r="FC53" s="979">
        <f>IF(ISNA(VLOOKUP($CG53,'G15'!$P$109:$CB$128,62,FALSE)),0,(VLOOKUP($CG53,'G15'!$P$109:$CB$128,62,FALSE)))</f>
        <v>0</v>
      </c>
      <c r="FD53" s="979">
        <f>IF(ISNA(VLOOKUP($CG53,'G15'!$P$143:$CB$162,62,FALSE)),0,(VLOOKUP($CG53,'G15'!$P$143:$CB$162,62,FALSE)))</f>
        <v>0</v>
      </c>
      <c r="FE53" s="979">
        <f>IF(ISNA(VLOOKUP($CG53,'G15'!$P$177:$CB$196,62,FALSE)),0,(VLOOKUP($CG53,'G15'!$P$177:$CB$196,62,FALSE)))</f>
        <v>0</v>
      </c>
      <c r="FF53" s="982">
        <f>IF(ISNA(VLOOKUP($CG53,'G15'!$P$211:$CB$230,62,FALSE)),0,(VLOOKUP($CG53,'G15'!$P$211:$CB$230,62,FALSE)))</f>
        <v>0</v>
      </c>
      <c r="FG53" s="989">
        <f t="shared" si="35"/>
        <v>0</v>
      </c>
      <c r="FH53" s="987">
        <f t="shared" si="35"/>
        <v>0</v>
      </c>
      <c r="FI53" s="987">
        <f t="shared" si="35"/>
        <v>0</v>
      </c>
      <c r="FJ53" s="987">
        <f t="shared" si="35"/>
        <v>0</v>
      </c>
      <c r="FK53" s="990">
        <f t="shared" si="35"/>
        <v>0</v>
      </c>
    </row>
    <row r="54" spans="1:167" ht="18.75" customHeight="1" thickBot="1" x14ac:dyDescent="0.25">
      <c r="A54" s="975">
        <f t="shared" si="0"/>
        <v>0</v>
      </c>
      <c r="B54" s="959" t="str">
        <f t="shared" si="19"/>
        <v>b</v>
      </c>
      <c r="C54" s="960" t="str">
        <f t="shared" si="19"/>
        <v>b</v>
      </c>
      <c r="D54" s="960" t="str">
        <f t="shared" si="19"/>
        <v>b</v>
      </c>
      <c r="E54" s="960" t="str">
        <f t="shared" si="19"/>
        <v>b</v>
      </c>
      <c r="F54" s="961" t="str">
        <f t="shared" si="19"/>
        <v>b</v>
      </c>
      <c r="G54" s="959" t="str">
        <f t="shared" si="20"/>
        <v>b</v>
      </c>
      <c r="H54" s="960" t="str">
        <f t="shared" si="20"/>
        <v>b</v>
      </c>
      <c r="I54" s="960" t="str">
        <f t="shared" si="20"/>
        <v>b</v>
      </c>
      <c r="J54" s="960" t="str">
        <f t="shared" si="20"/>
        <v>b</v>
      </c>
      <c r="K54" s="961" t="str">
        <f t="shared" si="20"/>
        <v>b</v>
      </c>
      <c r="L54" s="959" t="str">
        <f t="shared" si="21"/>
        <v>b</v>
      </c>
      <c r="M54" s="960" t="str">
        <f t="shared" si="21"/>
        <v>b</v>
      </c>
      <c r="N54" s="960" t="str">
        <f t="shared" si="21"/>
        <v>b</v>
      </c>
      <c r="O54" s="960" t="str">
        <f t="shared" si="21"/>
        <v>b</v>
      </c>
      <c r="P54" s="961" t="str">
        <f t="shared" si="21"/>
        <v>b</v>
      </c>
      <c r="Q54" s="959" t="str">
        <f t="shared" si="22"/>
        <v>b</v>
      </c>
      <c r="R54" s="960" t="str">
        <f t="shared" si="22"/>
        <v>b</v>
      </c>
      <c r="S54" s="960" t="str">
        <f t="shared" si="22"/>
        <v>b</v>
      </c>
      <c r="T54" s="960" t="str">
        <f t="shared" si="22"/>
        <v>b</v>
      </c>
      <c r="U54" s="961" t="str">
        <f t="shared" si="22"/>
        <v>b</v>
      </c>
      <c r="V54" s="959" t="str">
        <f t="shared" si="23"/>
        <v>b</v>
      </c>
      <c r="W54" s="960" t="str">
        <f t="shared" si="23"/>
        <v>b</v>
      </c>
      <c r="X54" s="960" t="str">
        <f t="shared" si="23"/>
        <v>b</v>
      </c>
      <c r="Y54" s="960" t="str">
        <f t="shared" si="23"/>
        <v>b</v>
      </c>
      <c r="Z54" s="961" t="str">
        <f t="shared" si="23"/>
        <v>b</v>
      </c>
      <c r="AA54" s="959" t="str">
        <f t="shared" si="24"/>
        <v>b</v>
      </c>
      <c r="AB54" s="960" t="str">
        <f t="shared" si="24"/>
        <v>b</v>
      </c>
      <c r="AC54" s="960" t="str">
        <f t="shared" si="24"/>
        <v>b</v>
      </c>
      <c r="AD54" s="960" t="str">
        <f t="shared" si="24"/>
        <v>b</v>
      </c>
      <c r="AE54" s="961" t="str">
        <f t="shared" si="24"/>
        <v>b</v>
      </c>
      <c r="AF54" s="959" t="str">
        <f t="shared" si="25"/>
        <v>b</v>
      </c>
      <c r="AG54" s="960" t="str">
        <f t="shared" si="25"/>
        <v>b</v>
      </c>
      <c r="AH54" s="960" t="str">
        <f t="shared" si="25"/>
        <v>b</v>
      </c>
      <c r="AI54" s="960" t="str">
        <f t="shared" si="25"/>
        <v>b</v>
      </c>
      <c r="AJ54" s="961" t="str">
        <f t="shared" si="25"/>
        <v>b</v>
      </c>
      <c r="AK54" s="959" t="str">
        <f t="shared" si="26"/>
        <v>b</v>
      </c>
      <c r="AL54" s="960" t="str">
        <f t="shared" si="26"/>
        <v>b</v>
      </c>
      <c r="AM54" s="960" t="str">
        <f t="shared" si="26"/>
        <v>b</v>
      </c>
      <c r="AN54" s="960" t="str">
        <f t="shared" si="26"/>
        <v>b</v>
      </c>
      <c r="AO54" s="961" t="str">
        <f t="shared" si="26"/>
        <v>b</v>
      </c>
      <c r="AP54" s="959" t="str">
        <f t="shared" si="27"/>
        <v>b</v>
      </c>
      <c r="AQ54" s="960" t="str">
        <f t="shared" si="27"/>
        <v>b</v>
      </c>
      <c r="AR54" s="960" t="str">
        <f t="shared" si="27"/>
        <v>b</v>
      </c>
      <c r="AS54" s="960" t="str">
        <f t="shared" si="27"/>
        <v>b</v>
      </c>
      <c r="AT54" s="961" t="str">
        <f t="shared" si="27"/>
        <v>b</v>
      </c>
      <c r="AU54" s="959" t="str">
        <f t="shared" si="28"/>
        <v>b</v>
      </c>
      <c r="AV54" s="960" t="str">
        <f t="shared" si="28"/>
        <v>b</v>
      </c>
      <c r="AW54" s="960" t="str">
        <f t="shared" si="28"/>
        <v>b</v>
      </c>
      <c r="AX54" s="960" t="str">
        <f t="shared" si="28"/>
        <v>b</v>
      </c>
      <c r="AY54" s="961" t="str">
        <f t="shared" si="28"/>
        <v>b</v>
      </c>
      <c r="AZ54" s="959" t="str">
        <f t="shared" si="29"/>
        <v>b</v>
      </c>
      <c r="BA54" s="960" t="str">
        <f t="shared" si="29"/>
        <v>b</v>
      </c>
      <c r="BB54" s="960" t="str">
        <f t="shared" si="29"/>
        <v>b</v>
      </c>
      <c r="BC54" s="960" t="str">
        <f t="shared" si="29"/>
        <v>b</v>
      </c>
      <c r="BD54" s="961" t="str">
        <f t="shared" si="29"/>
        <v>b</v>
      </c>
      <c r="BE54" s="959" t="str">
        <f t="shared" si="30"/>
        <v>b</v>
      </c>
      <c r="BF54" s="960" t="str">
        <f t="shared" si="30"/>
        <v>b</v>
      </c>
      <c r="BG54" s="960" t="str">
        <f t="shared" si="30"/>
        <v>b</v>
      </c>
      <c r="BH54" s="960" t="str">
        <f t="shared" si="30"/>
        <v>b</v>
      </c>
      <c r="BI54" s="961" t="str">
        <f t="shared" si="30"/>
        <v>b</v>
      </c>
      <c r="BJ54" s="959" t="str">
        <f t="shared" si="31"/>
        <v>b</v>
      </c>
      <c r="BK54" s="960" t="str">
        <f t="shared" si="31"/>
        <v>b</v>
      </c>
      <c r="BL54" s="960" t="str">
        <f t="shared" si="31"/>
        <v>b</v>
      </c>
      <c r="BM54" s="960" t="str">
        <f t="shared" si="31"/>
        <v>b</v>
      </c>
      <c r="BN54" s="961" t="str">
        <f t="shared" si="31"/>
        <v>b</v>
      </c>
      <c r="BO54" s="959" t="str">
        <f t="shared" si="32"/>
        <v>b</v>
      </c>
      <c r="BP54" s="960" t="str">
        <f t="shared" si="32"/>
        <v>b</v>
      </c>
      <c r="BQ54" s="960" t="str">
        <f t="shared" si="32"/>
        <v>b</v>
      </c>
      <c r="BR54" s="960" t="str">
        <f t="shared" si="32"/>
        <v>b</v>
      </c>
      <c r="BS54" s="961" t="str">
        <f t="shared" si="32"/>
        <v>b</v>
      </c>
      <c r="BT54" s="959" t="str">
        <f t="shared" si="33"/>
        <v>b</v>
      </c>
      <c r="BU54" s="960" t="str">
        <f t="shared" si="33"/>
        <v>b</v>
      </c>
      <c r="BV54" s="960" t="str">
        <f t="shared" si="33"/>
        <v>b</v>
      </c>
      <c r="BW54" s="960" t="str">
        <f t="shared" si="33"/>
        <v>b</v>
      </c>
      <c r="BX54" s="961" t="str">
        <f t="shared" si="33"/>
        <v>b</v>
      </c>
      <c r="BY54" s="976">
        <f t="shared" si="34"/>
        <v>0</v>
      </c>
      <c r="BZ54" s="976">
        <f t="shared" si="34"/>
        <v>0</v>
      </c>
      <c r="CA54" s="976">
        <f t="shared" si="34"/>
        <v>0</v>
      </c>
      <c r="CB54" s="976">
        <f t="shared" si="34"/>
        <v>0</v>
      </c>
      <c r="CC54" s="976">
        <f t="shared" si="34"/>
        <v>0</v>
      </c>
      <c r="CD54" s="954">
        <f t="shared" si="17"/>
        <v>0</v>
      </c>
      <c r="CF54" s="985">
        <v>39</v>
      </c>
      <c r="CG54" s="986">
        <f>Personnel!D59</f>
        <v>0</v>
      </c>
      <c r="CH54" s="987">
        <f>Personnel!E59</f>
        <v>0</v>
      </c>
      <c r="CI54" s="988">
        <f>Personnel!F59</f>
        <v>0</v>
      </c>
      <c r="CJ54" s="981">
        <f>IF(ISNA(VLOOKUP($CG54,'G1'!$P$75:$CB$94,62,FALSE)),0,(VLOOKUP($CG54,'G1'!$P$75:$CB$94,62,FALSE)))</f>
        <v>0</v>
      </c>
      <c r="CK54" s="979">
        <f>IF(ISNA(VLOOKUP($CG54,'G1'!$P$109:$CB$128,62,FALSE)),0,(VLOOKUP($CG54,'G1'!$P$109:$CB$128,62,FALSE)))</f>
        <v>0</v>
      </c>
      <c r="CL54" s="979">
        <f>IF(ISNA(VLOOKUP($CG54,'G1'!$P$143:$CB$162,62,FALSE)),0,(VLOOKUP($CG54,'G1'!$P$143:$CB$162,62,FALSE)))</f>
        <v>0</v>
      </c>
      <c r="CM54" s="979">
        <f>IF(ISNA(VLOOKUP($CG54,'G1'!$P$177:$CB$196,62,FALSE)),0,(VLOOKUP($CG54,'G1'!$P$177:$CB$196,62,FALSE)))</f>
        <v>0</v>
      </c>
      <c r="CN54" s="982">
        <f>IF(ISNA(VLOOKUP($CG54,'G1'!$P$211:$CB$230,62,FALSE)),0,(VLOOKUP($CG54,'G1'!$P$211:$CB$230,62,FALSE)))</f>
        <v>0</v>
      </c>
      <c r="CO54" s="981">
        <f>IF(ISNA(VLOOKUP($CG54,'G2'!$P$75:$CB$94,62,FALSE)),0,(VLOOKUP($CG54,'G2'!$P$75:$CB$94,62,FALSE)))</f>
        <v>0</v>
      </c>
      <c r="CP54" s="979">
        <f>IF(ISNA(VLOOKUP($CG54,'G2'!$P$109:$CB$128,62,FALSE)),0,(VLOOKUP($CG54,'G2'!$P$109:$CB$128,62,FALSE)))</f>
        <v>0</v>
      </c>
      <c r="CQ54" s="979">
        <f>IF(ISNA(VLOOKUP($CG54,'G2'!$P$143:$CB$162,62,FALSE)),0,(VLOOKUP($CG54,'G2'!$P$143:$CB$162,62,FALSE)))</f>
        <v>0</v>
      </c>
      <c r="CR54" s="979">
        <f>IF(ISNA(VLOOKUP($CG54,'G2'!$P$177:$CB$196,62,FALSE)),0,(VLOOKUP($CG54,'G2'!$P$177:$CB$196,62,FALSE)))</f>
        <v>0</v>
      </c>
      <c r="CS54" s="982">
        <f>IF(ISNA(VLOOKUP($CG54,'G2'!$P$211:$CB$230,62,FALSE)),0,(VLOOKUP($CG54,'G2'!$P$211:$CB$230,62,FALSE)))</f>
        <v>0</v>
      </c>
      <c r="CT54" s="981">
        <f>IF(ISNA(VLOOKUP($CG54,'G3'!$P$75:$CB$94,62,FALSE)),0,(VLOOKUP($CG54,'G3'!$P$75:$CB$94,62,FALSE)))</f>
        <v>0</v>
      </c>
      <c r="CU54" s="979">
        <f>IF(ISNA(VLOOKUP($CG54,'G3'!$P$109:$CB$128,62,FALSE)),0,(VLOOKUP($CG54,'G3'!$P$109:$CB$128,62,FALSE)))</f>
        <v>0</v>
      </c>
      <c r="CV54" s="979">
        <f>IF(ISNA(VLOOKUP($CG54,'G3'!$P$143:$CB$162,62,FALSE)),0,(VLOOKUP($CG54,'G3'!$P$143:$CB$162,62,FALSE)))</f>
        <v>0</v>
      </c>
      <c r="CW54" s="979">
        <f>IF(ISNA(VLOOKUP($CG54,'G3'!$P$177:$CB$196,62,FALSE)),0,(VLOOKUP($CG54,'G3'!$P$177:$CB$196,62,FALSE)))</f>
        <v>0</v>
      </c>
      <c r="CX54" s="982">
        <f>IF(ISNA(VLOOKUP($CG54,'G3'!$P$211:$CB$230,62,FALSE)),0,(VLOOKUP($CG54,'G3'!$P$211:$CB$230,62,FALSE)))</f>
        <v>0</v>
      </c>
      <c r="CY54" s="981">
        <f>IF(ISNA(VLOOKUP($CG54,'G4'!$P$75:$CB$94,62,FALSE)),0,(VLOOKUP($CG54,'G4'!$P$75:$CB$94,62,FALSE)))</f>
        <v>0</v>
      </c>
      <c r="CZ54" s="979">
        <f>IF(ISNA(VLOOKUP($CG54,'G4'!$P$109:$CB$128,62,FALSE)),0,(VLOOKUP($CG54,'G4'!$P$109:$CB$128,62,FALSE)))</f>
        <v>0</v>
      </c>
      <c r="DA54" s="979">
        <f>IF(ISNA(VLOOKUP($CG54,'G4'!$P$143:$CB$162,62,FALSE)),0,(VLOOKUP($CG54,'G4'!$P$143:$CB$162,62,FALSE)))</f>
        <v>0</v>
      </c>
      <c r="DB54" s="979">
        <f>IF(ISNA(VLOOKUP($CG54,'G4'!$P$177:$CB$196,62,FALSE)),0,(VLOOKUP($CG54,'G4'!$P$177:$CB$196,62,FALSE)))</f>
        <v>0</v>
      </c>
      <c r="DC54" s="982">
        <f>IF(ISNA(VLOOKUP($CG54,'G4'!$P$211:$CB$230,62,FALSE)),0,(VLOOKUP($CG54,'G4'!$P$211:$CB$230,62,FALSE)))</f>
        <v>0</v>
      </c>
      <c r="DD54" s="981">
        <f>IF(ISNA(VLOOKUP($CG54,'G5'!$P$75:$CB$94,62,FALSE)),0,(VLOOKUP($CG54,'G5'!$P$75:$CB$94,62,FALSE)))</f>
        <v>0</v>
      </c>
      <c r="DE54" s="979">
        <f>IF(ISNA(VLOOKUP($CG54,'G5'!$P$109:$CB$128,62,FALSE)),0,(VLOOKUP($CG54,'G5'!$P$109:$CB$128,62,FALSE)))</f>
        <v>0</v>
      </c>
      <c r="DF54" s="979">
        <f>IF(ISNA(VLOOKUP($CG54,'G5'!$P$143:$CB$162,62,FALSE)),0,(VLOOKUP($CG54,'G5'!$P$143:$CB$162,62,FALSE)))</f>
        <v>0</v>
      </c>
      <c r="DG54" s="979">
        <f>IF(ISNA(VLOOKUP($CG54,'G5'!$P$177:$CB$196,62,FALSE)),0,(VLOOKUP($CG54,'G5'!$P$177:$CB$196,62,FALSE)))</f>
        <v>0</v>
      </c>
      <c r="DH54" s="982">
        <f>IF(ISNA(VLOOKUP($CG54,'G5'!$P$211:$CB$230,62,FALSE)),0,(VLOOKUP($CG54,'G5'!$P$211:$CB$230,62,FALSE)))</f>
        <v>0</v>
      </c>
      <c r="DI54" s="981">
        <f>IF(ISNA(VLOOKUP($CG54,'G6'!$P$75:$CB$94,62,FALSE)),0,(VLOOKUP($CG54,'G6'!$P$75:$CB$94,62,FALSE)))</f>
        <v>0</v>
      </c>
      <c r="DJ54" s="979">
        <f>IF(ISNA(VLOOKUP($CG54,'G6'!$P$109:$CB$128,62,FALSE)),0,(VLOOKUP($CG54,'G6'!$P$109:$CB$128,62,FALSE)))</f>
        <v>0</v>
      </c>
      <c r="DK54" s="979">
        <f>IF(ISNA(VLOOKUP($CG54,'G6'!$P$143:$CB$162,62,FALSE)),0,(VLOOKUP($CG54,'G6'!$P$143:$CB$162,62,FALSE)))</f>
        <v>0</v>
      </c>
      <c r="DL54" s="979">
        <f>IF(ISNA(VLOOKUP($CG54,'G6'!$P$177:$CB$196,62,FALSE)),0,(VLOOKUP($CG54,'G6'!$P$177:$CB$196,62,FALSE)))</f>
        <v>0</v>
      </c>
      <c r="DM54" s="982">
        <f>IF(ISNA(VLOOKUP($CG54,'G6'!$P$211:$CB$230,62,FALSE)),0,(VLOOKUP($CG54,'G6'!$P$211:$CB$230,62,FALSE)))</f>
        <v>0</v>
      </c>
      <c r="DN54" s="981">
        <f>IF(ISNA(VLOOKUP($CG54,'G7'!$P$75:$CB$94,62,FALSE)),0,(VLOOKUP($CG54,'G7'!$P$75:$CB$94,62,FALSE)))</f>
        <v>0</v>
      </c>
      <c r="DO54" s="979">
        <f>IF(ISNA(VLOOKUP($CG54,'G7'!$P$109:$CB$128,62,FALSE)),0,(VLOOKUP($CG54,'G7'!$P$109:$CB$128,62,FALSE)))</f>
        <v>0</v>
      </c>
      <c r="DP54" s="979">
        <f>IF(ISNA(VLOOKUP($CG54,'G7'!$P$143:$CB$162,62,FALSE)),0,(VLOOKUP($CG54,'G7'!$P$143:$CB$162,62,FALSE)))</f>
        <v>0</v>
      </c>
      <c r="DQ54" s="979">
        <f>IF(ISNA(VLOOKUP($CG54,'G7'!$P$177:$CB$196,62,FALSE)),0,(VLOOKUP($CG54,'G7'!$P$177:$CB$196,62,FALSE)))</f>
        <v>0</v>
      </c>
      <c r="DR54" s="982">
        <f>IF(ISNA(VLOOKUP($CG54,'G7'!$P$211:$CB$230,62,FALSE)),0,(VLOOKUP($CG54,'G7'!$P$211:$CB$230,62,FALSE)))</f>
        <v>0</v>
      </c>
      <c r="DS54" s="981">
        <f>IF(ISNA(VLOOKUP($CG54,'G8'!$P$75:$CB$94,62,FALSE)),0,(VLOOKUP($CG54,'G8'!$P$75:$CB$94,62,FALSE)))</f>
        <v>0</v>
      </c>
      <c r="DT54" s="979">
        <f>IF(ISNA(VLOOKUP($CG54,'G8'!$P$109:$CB$128,62,FALSE)),0,(VLOOKUP($CG54,'G8'!$P$109:$CB$128,62,FALSE)))</f>
        <v>0</v>
      </c>
      <c r="DU54" s="979">
        <f>IF(ISNA(VLOOKUP($CG54,'G8'!$P$143:$CB$162,62,FALSE)),0,(VLOOKUP($CG54,'G8'!$P$143:$CB$162,62,FALSE)))</f>
        <v>0</v>
      </c>
      <c r="DV54" s="979">
        <f>IF(ISNA(VLOOKUP($CG54,'G8'!$P$177:$CB$196,62,FALSE)),0,(VLOOKUP($CG54,'G8'!$P$177:$CB$196,62,FALSE)))</f>
        <v>0</v>
      </c>
      <c r="DW54" s="982">
        <f>IF(ISNA(VLOOKUP($CG54,'G8'!$P$211:$CB$230,62,FALSE)),0,(VLOOKUP($CG54,'G8'!$P$211:$CB$230,62,FALSE)))</f>
        <v>0</v>
      </c>
      <c r="DX54" s="981">
        <f>IF(ISNA(VLOOKUP($CG54,'G9'!$P$75:$CB$94,62,FALSE)),0,(VLOOKUP($CG54,'G9'!$P$75:$CB$94,62,FALSE)))</f>
        <v>0</v>
      </c>
      <c r="DY54" s="979">
        <f>IF(ISNA(VLOOKUP($CG54,'G9'!$P$109:$CB$128,62,FALSE)),0,(VLOOKUP($CG54,'G9'!$P$109:$CB$128,62,FALSE)))</f>
        <v>0</v>
      </c>
      <c r="DZ54" s="979">
        <f>IF(ISNA(VLOOKUP($CG54,'G9'!$P$143:$CB$162,62,FALSE)),0,(VLOOKUP($CG54,'G9'!$P$143:$CB$162,62,FALSE)))</f>
        <v>0</v>
      </c>
      <c r="EA54" s="979">
        <f>IF(ISNA(VLOOKUP($CG54,'G9'!$P$177:$CB$196,62,FALSE)),0,(VLOOKUP($CG54,'G9'!$P$177:$CB$196,62,FALSE)))</f>
        <v>0</v>
      </c>
      <c r="EB54" s="982">
        <f>IF(ISNA(VLOOKUP($CG54,'G9'!$P$211:$CB$230,62,FALSE)),0,(VLOOKUP($CG54,'G9'!$P$211:$CB$230,62,FALSE)))</f>
        <v>0</v>
      </c>
      <c r="EC54" s="981">
        <f>IF(ISNA(VLOOKUP($CG54,'G10'!$P$75:$CB$94,62,FALSE)),0,(VLOOKUP($CG54,'G10'!$P$75:$CB$94,62,FALSE)))</f>
        <v>0</v>
      </c>
      <c r="ED54" s="979">
        <f>IF(ISNA(VLOOKUP($CG54,'G10'!$P$109:$CB$128,62,FALSE)),0,(VLOOKUP($CG54,'G10'!$P$109:$CB$128,62,FALSE)))</f>
        <v>0</v>
      </c>
      <c r="EE54" s="979">
        <f>IF(ISNA(VLOOKUP($CG54,'G10'!$P$143:$CB$162,62,FALSE)),0,(VLOOKUP($CG54,'G10'!$P$143:$CB$162,62,FALSE)))</f>
        <v>0</v>
      </c>
      <c r="EF54" s="979">
        <f>IF(ISNA(VLOOKUP($CG54,'G10'!$P$177:$CB$196,62,FALSE)),0,(VLOOKUP($CG54,'G10'!$P$177:$CB$196,62,FALSE)))</f>
        <v>0</v>
      </c>
      <c r="EG54" s="982">
        <f>IF(ISNA(VLOOKUP($CG54,'G10'!$P$211:$CB$230,62,FALSE)),0,(VLOOKUP($CG54,'G10'!$P$211:$CB$230,62,FALSE)))</f>
        <v>0</v>
      </c>
      <c r="EH54" s="981">
        <f>IF(ISNA(VLOOKUP($CG54,'G11'!$P$75:$CB$94,62,FALSE)),0,(VLOOKUP($CG54,'G11'!$P$75:$CB$94,62,FALSE)))</f>
        <v>0</v>
      </c>
      <c r="EI54" s="979">
        <f>IF(ISNA(VLOOKUP($CG54,'G11'!$P$109:$CB$128,62,FALSE)),0,(VLOOKUP($CG54,'G11'!$P$109:$CB$128,62,FALSE)))</f>
        <v>0</v>
      </c>
      <c r="EJ54" s="979">
        <f>IF(ISNA(VLOOKUP($CG54,'G11'!$P$143:$CB$162,62,FALSE)),0,(VLOOKUP($CG54,'G11'!$P$143:$CB$162,62,FALSE)))</f>
        <v>0</v>
      </c>
      <c r="EK54" s="979">
        <f>IF(ISNA(VLOOKUP($CG54,'G11'!$P$177:$CB$196,62,FALSE)),0,(VLOOKUP($CG54,'G11'!$P$177:$CB$196,62,FALSE)))</f>
        <v>0</v>
      </c>
      <c r="EL54" s="982">
        <f>IF(ISNA(VLOOKUP($CG54,'G11'!$P$211:$CB$230,62,FALSE)),0,(VLOOKUP($CG54,'G11'!$P$211:$CB$230,62,FALSE)))</f>
        <v>0</v>
      </c>
      <c r="EM54" s="981">
        <f>IF(ISNA(VLOOKUP($CG54,'G12'!$P$75:$CB$94,62,FALSE)),0,(VLOOKUP($CG54,'G12'!$P$75:$CB$94,62,FALSE)))</f>
        <v>0</v>
      </c>
      <c r="EN54" s="979">
        <f>IF(ISNA(VLOOKUP($CG54,'G12'!$P$109:$CB$128,62,FALSE)),0,(VLOOKUP($CG54,'G12'!$P$109:$CB$128,62,FALSE)))</f>
        <v>0</v>
      </c>
      <c r="EO54" s="979">
        <f>IF(ISNA(VLOOKUP($CG54,'G12'!$P$143:$CB$162,62,FALSE)),0,(VLOOKUP($CG54,'G12'!$P$143:$CB$162,62,FALSE)))</f>
        <v>0</v>
      </c>
      <c r="EP54" s="979">
        <f>IF(ISNA(VLOOKUP($CG54,'G12'!$P$177:$CB$196,62,FALSE)),0,(VLOOKUP($CG54,'G12'!$P$177:$CB$196,62,FALSE)))</f>
        <v>0</v>
      </c>
      <c r="EQ54" s="982">
        <f>IF(ISNA(VLOOKUP($CG54,'G12'!$P$211:$CB$230,62,FALSE)),0,(VLOOKUP($CG54,'G12'!$P$211:$CB$230,62,FALSE)))</f>
        <v>0</v>
      </c>
      <c r="ER54" s="981">
        <f>IF(ISNA(VLOOKUP($CG54,'G13'!$P$75:$CB$94,62,FALSE)),0,(VLOOKUP($CG54,'G13'!$P$75:$CB$94,62,FALSE)))</f>
        <v>0</v>
      </c>
      <c r="ES54" s="979">
        <f>IF(ISNA(VLOOKUP($CG54,'G13'!$P$109:$CB$128,62,FALSE)),0,(VLOOKUP($CG54,'G13'!$P$109:$CB$128,62,FALSE)))</f>
        <v>0</v>
      </c>
      <c r="ET54" s="979">
        <f>IF(ISNA(VLOOKUP($CG54,'G13'!$P$143:$CB$162,62,FALSE)),0,(VLOOKUP($CG54,'G13'!$P$143:$CB$162,62,FALSE)))</f>
        <v>0</v>
      </c>
      <c r="EU54" s="979">
        <f>IF(ISNA(VLOOKUP($CG54,'G13'!$P$177:$CB$196,62,FALSE)),0,(VLOOKUP($CG54,'G13'!$P$177:$CB$196,62,FALSE)))</f>
        <v>0</v>
      </c>
      <c r="EV54" s="982">
        <f>IF(ISNA(VLOOKUP($CG54,'G13'!$P$211:$CB$230,62,FALSE)),0,(VLOOKUP($CG54,'G13'!$P$211:$CB$230,62,FALSE)))</f>
        <v>0</v>
      </c>
      <c r="EW54" s="981">
        <f>IF(ISNA(VLOOKUP($CG54,'G14'!$P$75:$CB$94,62,FALSE)),0,(VLOOKUP($CG54,'G14'!$P$75:$CB$94,62,FALSE)))</f>
        <v>0</v>
      </c>
      <c r="EX54" s="979">
        <f>IF(ISNA(VLOOKUP($CG54,'G14'!$P$109:$CB$128,62,FALSE)),0,(VLOOKUP($CG54,'G14'!$P$109:$CB$128,62,FALSE)))</f>
        <v>0</v>
      </c>
      <c r="EY54" s="979">
        <f>IF(ISNA(VLOOKUP($CG54,'G14'!$P$143:$CB$162,62,FALSE)),0,(VLOOKUP($CG54,'G14'!$P$143:$CB$162,62,FALSE)))</f>
        <v>0</v>
      </c>
      <c r="EZ54" s="979">
        <f>IF(ISNA(VLOOKUP($CG54,'G14'!$P$177:$CB$196,62,FALSE)),0,(VLOOKUP($CG54,'G14'!$P$177:$CB$196,62,FALSE)))</f>
        <v>0</v>
      </c>
      <c r="FA54" s="982">
        <f>IF(ISNA(VLOOKUP($CG54,'G14'!$P$211:$CB$230,62,FALSE)),0,(VLOOKUP($CG54,'G14'!$P$211:$CB$230,62,FALSE)))</f>
        <v>0</v>
      </c>
      <c r="FB54" s="981">
        <f>IF(ISNA(VLOOKUP($CG54,'G15'!$P$75:$CB$94,62,FALSE)),0,(VLOOKUP($CG54,'G15'!$P$75:$CB$94,62,FALSE)))</f>
        <v>0</v>
      </c>
      <c r="FC54" s="979">
        <f>IF(ISNA(VLOOKUP($CG54,'G15'!$P$109:$CB$128,62,FALSE)),0,(VLOOKUP($CG54,'G15'!$P$109:$CB$128,62,FALSE)))</f>
        <v>0</v>
      </c>
      <c r="FD54" s="979">
        <f>IF(ISNA(VLOOKUP($CG54,'G15'!$P$143:$CB$162,62,FALSE)),0,(VLOOKUP($CG54,'G15'!$P$143:$CB$162,62,FALSE)))</f>
        <v>0</v>
      </c>
      <c r="FE54" s="979">
        <f>IF(ISNA(VLOOKUP($CG54,'G15'!$P$177:$CB$196,62,FALSE)),0,(VLOOKUP($CG54,'G15'!$P$177:$CB$196,62,FALSE)))</f>
        <v>0</v>
      </c>
      <c r="FF54" s="982">
        <f>IF(ISNA(VLOOKUP($CG54,'G15'!$P$211:$CB$230,62,FALSE)),0,(VLOOKUP($CG54,'G15'!$P$211:$CB$230,62,FALSE)))</f>
        <v>0</v>
      </c>
      <c r="FG54" s="989">
        <f t="shared" si="35"/>
        <v>0</v>
      </c>
      <c r="FH54" s="987">
        <f t="shared" si="35"/>
        <v>0</v>
      </c>
      <c r="FI54" s="987">
        <f t="shared" si="35"/>
        <v>0</v>
      </c>
      <c r="FJ54" s="987">
        <f t="shared" si="35"/>
        <v>0</v>
      </c>
      <c r="FK54" s="990">
        <f t="shared" si="35"/>
        <v>0</v>
      </c>
    </row>
    <row r="55" spans="1:167" ht="18.75" customHeight="1" thickBot="1" x14ac:dyDescent="0.25">
      <c r="A55" s="975">
        <f t="shared" si="0"/>
        <v>0</v>
      </c>
      <c r="B55" s="959" t="str">
        <f t="shared" si="19"/>
        <v>b</v>
      </c>
      <c r="C55" s="960" t="str">
        <f t="shared" si="19"/>
        <v>b</v>
      </c>
      <c r="D55" s="960" t="str">
        <f t="shared" si="19"/>
        <v>b</v>
      </c>
      <c r="E55" s="960" t="str">
        <f t="shared" si="19"/>
        <v>b</v>
      </c>
      <c r="F55" s="961" t="str">
        <f t="shared" si="19"/>
        <v>b</v>
      </c>
      <c r="G55" s="959" t="str">
        <f t="shared" si="20"/>
        <v>b</v>
      </c>
      <c r="H55" s="960" t="str">
        <f t="shared" si="20"/>
        <v>b</v>
      </c>
      <c r="I55" s="960" t="str">
        <f t="shared" si="20"/>
        <v>b</v>
      </c>
      <c r="J55" s="960" t="str">
        <f t="shared" si="20"/>
        <v>b</v>
      </c>
      <c r="K55" s="961" t="str">
        <f t="shared" si="20"/>
        <v>b</v>
      </c>
      <c r="L55" s="959" t="str">
        <f t="shared" si="21"/>
        <v>b</v>
      </c>
      <c r="M55" s="960" t="str">
        <f t="shared" si="21"/>
        <v>b</v>
      </c>
      <c r="N55" s="960" t="str">
        <f t="shared" si="21"/>
        <v>b</v>
      </c>
      <c r="O55" s="960" t="str">
        <f t="shared" si="21"/>
        <v>b</v>
      </c>
      <c r="P55" s="961" t="str">
        <f t="shared" si="21"/>
        <v>b</v>
      </c>
      <c r="Q55" s="959" t="str">
        <f t="shared" si="22"/>
        <v>b</v>
      </c>
      <c r="R55" s="960" t="str">
        <f t="shared" si="22"/>
        <v>b</v>
      </c>
      <c r="S55" s="960" t="str">
        <f t="shared" si="22"/>
        <v>b</v>
      </c>
      <c r="T55" s="960" t="str">
        <f t="shared" si="22"/>
        <v>b</v>
      </c>
      <c r="U55" s="961" t="str">
        <f t="shared" si="22"/>
        <v>b</v>
      </c>
      <c r="V55" s="959" t="str">
        <f t="shared" si="23"/>
        <v>b</v>
      </c>
      <c r="W55" s="960" t="str">
        <f t="shared" si="23"/>
        <v>b</v>
      </c>
      <c r="X55" s="960" t="str">
        <f t="shared" si="23"/>
        <v>b</v>
      </c>
      <c r="Y55" s="960" t="str">
        <f t="shared" si="23"/>
        <v>b</v>
      </c>
      <c r="Z55" s="961" t="str">
        <f t="shared" si="23"/>
        <v>b</v>
      </c>
      <c r="AA55" s="959" t="str">
        <f t="shared" si="24"/>
        <v>b</v>
      </c>
      <c r="AB55" s="960" t="str">
        <f t="shared" si="24"/>
        <v>b</v>
      </c>
      <c r="AC55" s="960" t="str">
        <f t="shared" si="24"/>
        <v>b</v>
      </c>
      <c r="AD55" s="960" t="str">
        <f t="shared" si="24"/>
        <v>b</v>
      </c>
      <c r="AE55" s="961" t="str">
        <f t="shared" si="24"/>
        <v>b</v>
      </c>
      <c r="AF55" s="959" t="str">
        <f t="shared" si="25"/>
        <v>b</v>
      </c>
      <c r="AG55" s="960" t="str">
        <f t="shared" si="25"/>
        <v>b</v>
      </c>
      <c r="AH55" s="960" t="str">
        <f t="shared" si="25"/>
        <v>b</v>
      </c>
      <c r="AI55" s="960" t="str">
        <f t="shared" si="25"/>
        <v>b</v>
      </c>
      <c r="AJ55" s="961" t="str">
        <f t="shared" si="25"/>
        <v>b</v>
      </c>
      <c r="AK55" s="959" t="str">
        <f t="shared" si="26"/>
        <v>b</v>
      </c>
      <c r="AL55" s="960" t="str">
        <f t="shared" si="26"/>
        <v>b</v>
      </c>
      <c r="AM55" s="960" t="str">
        <f t="shared" si="26"/>
        <v>b</v>
      </c>
      <c r="AN55" s="960" t="str">
        <f t="shared" si="26"/>
        <v>b</v>
      </c>
      <c r="AO55" s="961" t="str">
        <f t="shared" si="26"/>
        <v>b</v>
      </c>
      <c r="AP55" s="959" t="str">
        <f t="shared" si="27"/>
        <v>b</v>
      </c>
      <c r="AQ55" s="960" t="str">
        <f t="shared" si="27"/>
        <v>b</v>
      </c>
      <c r="AR55" s="960" t="str">
        <f t="shared" si="27"/>
        <v>b</v>
      </c>
      <c r="AS55" s="960" t="str">
        <f t="shared" si="27"/>
        <v>b</v>
      </c>
      <c r="AT55" s="961" t="str">
        <f t="shared" si="27"/>
        <v>b</v>
      </c>
      <c r="AU55" s="959" t="str">
        <f t="shared" si="28"/>
        <v>b</v>
      </c>
      <c r="AV55" s="960" t="str">
        <f t="shared" si="28"/>
        <v>b</v>
      </c>
      <c r="AW55" s="960" t="str">
        <f t="shared" si="28"/>
        <v>b</v>
      </c>
      <c r="AX55" s="960" t="str">
        <f t="shared" si="28"/>
        <v>b</v>
      </c>
      <c r="AY55" s="961" t="str">
        <f t="shared" si="28"/>
        <v>b</v>
      </c>
      <c r="AZ55" s="959" t="str">
        <f t="shared" si="29"/>
        <v>b</v>
      </c>
      <c r="BA55" s="960" t="str">
        <f t="shared" si="29"/>
        <v>b</v>
      </c>
      <c r="BB55" s="960" t="str">
        <f t="shared" si="29"/>
        <v>b</v>
      </c>
      <c r="BC55" s="960" t="str">
        <f t="shared" si="29"/>
        <v>b</v>
      </c>
      <c r="BD55" s="961" t="str">
        <f t="shared" si="29"/>
        <v>b</v>
      </c>
      <c r="BE55" s="959" t="str">
        <f t="shared" si="30"/>
        <v>b</v>
      </c>
      <c r="BF55" s="960" t="str">
        <f t="shared" si="30"/>
        <v>b</v>
      </c>
      <c r="BG55" s="960" t="str">
        <f t="shared" si="30"/>
        <v>b</v>
      </c>
      <c r="BH55" s="960" t="str">
        <f t="shared" si="30"/>
        <v>b</v>
      </c>
      <c r="BI55" s="961" t="str">
        <f t="shared" si="30"/>
        <v>b</v>
      </c>
      <c r="BJ55" s="959" t="str">
        <f t="shared" si="31"/>
        <v>b</v>
      </c>
      <c r="BK55" s="960" t="str">
        <f t="shared" si="31"/>
        <v>b</v>
      </c>
      <c r="BL55" s="960" t="str">
        <f t="shared" si="31"/>
        <v>b</v>
      </c>
      <c r="BM55" s="960" t="str">
        <f t="shared" si="31"/>
        <v>b</v>
      </c>
      <c r="BN55" s="961" t="str">
        <f t="shared" si="31"/>
        <v>b</v>
      </c>
      <c r="BO55" s="959" t="str">
        <f t="shared" si="32"/>
        <v>b</v>
      </c>
      <c r="BP55" s="960" t="str">
        <f t="shared" si="32"/>
        <v>b</v>
      </c>
      <c r="BQ55" s="960" t="str">
        <f t="shared" si="32"/>
        <v>b</v>
      </c>
      <c r="BR55" s="960" t="str">
        <f t="shared" si="32"/>
        <v>b</v>
      </c>
      <c r="BS55" s="961" t="str">
        <f t="shared" si="32"/>
        <v>b</v>
      </c>
      <c r="BT55" s="959" t="str">
        <f t="shared" si="33"/>
        <v>b</v>
      </c>
      <c r="BU55" s="960" t="str">
        <f t="shared" si="33"/>
        <v>b</v>
      </c>
      <c r="BV55" s="960" t="str">
        <f t="shared" si="33"/>
        <v>b</v>
      </c>
      <c r="BW55" s="960" t="str">
        <f t="shared" si="33"/>
        <v>b</v>
      </c>
      <c r="BX55" s="961" t="str">
        <f t="shared" si="33"/>
        <v>b</v>
      </c>
      <c r="BY55" s="976">
        <f t="shared" si="34"/>
        <v>0</v>
      </c>
      <c r="BZ55" s="976">
        <f t="shared" si="34"/>
        <v>0</v>
      </c>
      <c r="CA55" s="976">
        <f t="shared" si="34"/>
        <v>0</v>
      </c>
      <c r="CB55" s="976">
        <f t="shared" si="34"/>
        <v>0</v>
      </c>
      <c r="CC55" s="976">
        <f t="shared" si="34"/>
        <v>0</v>
      </c>
      <c r="CD55" s="954">
        <f t="shared" si="17"/>
        <v>0</v>
      </c>
      <c r="CF55" s="991">
        <v>40</v>
      </c>
      <c r="CG55" s="992">
        <f>Personnel!D60</f>
        <v>0</v>
      </c>
      <c r="CH55" s="993">
        <f>Personnel!E60</f>
        <v>0</v>
      </c>
      <c r="CI55" s="994">
        <f>Personnel!F60</f>
        <v>0</v>
      </c>
      <c r="CJ55" s="981">
        <f>IF(ISNA(VLOOKUP($CG55,'G1'!$P$75:$CB$94,62,FALSE)),0,(VLOOKUP($CG55,'G1'!$P$75:$CB$94,62,FALSE)))</f>
        <v>0</v>
      </c>
      <c r="CK55" s="979">
        <f>IF(ISNA(VLOOKUP($CG55,'G1'!$P$109:$CB$128,62,FALSE)),0,(VLOOKUP($CG55,'G1'!$P$109:$CB$128,62,FALSE)))</f>
        <v>0</v>
      </c>
      <c r="CL55" s="979">
        <f>IF(ISNA(VLOOKUP($CG55,'G1'!$P$143:$CB$162,62,FALSE)),0,(VLOOKUP($CG55,'G1'!$P$143:$CB$162,62,FALSE)))</f>
        <v>0</v>
      </c>
      <c r="CM55" s="979">
        <f>IF(ISNA(VLOOKUP($CG55,'G1'!$P$177:$CB$196,62,FALSE)),0,(VLOOKUP($CG55,'G1'!$P$177:$CB$196,62,FALSE)))</f>
        <v>0</v>
      </c>
      <c r="CN55" s="982">
        <f>IF(ISNA(VLOOKUP($CG55,'G1'!$P$211:$CB$230,62,FALSE)),0,(VLOOKUP($CG55,'G1'!$P$211:$CB$230,62,FALSE)))</f>
        <v>0</v>
      </c>
      <c r="CO55" s="981">
        <f>IF(ISNA(VLOOKUP($CG55,'G2'!$P$75:$CB$94,62,FALSE)),0,(VLOOKUP($CG55,'G2'!$P$75:$CB$94,62,FALSE)))</f>
        <v>0</v>
      </c>
      <c r="CP55" s="979">
        <f>IF(ISNA(VLOOKUP($CG55,'G2'!$P$109:$CB$128,62,FALSE)),0,(VLOOKUP($CG55,'G2'!$P$109:$CB$128,62,FALSE)))</f>
        <v>0</v>
      </c>
      <c r="CQ55" s="979">
        <f>IF(ISNA(VLOOKUP($CG55,'G2'!$P$143:$CB$162,62,FALSE)),0,(VLOOKUP($CG55,'G2'!$P$143:$CB$162,62,FALSE)))</f>
        <v>0</v>
      </c>
      <c r="CR55" s="979">
        <f>IF(ISNA(VLOOKUP($CG55,'G2'!$P$177:$CB$196,62,FALSE)),0,(VLOOKUP($CG55,'G2'!$P$177:$CB$196,62,FALSE)))</f>
        <v>0</v>
      </c>
      <c r="CS55" s="982">
        <f>IF(ISNA(VLOOKUP($CG55,'G2'!$P$211:$CB$230,62,FALSE)),0,(VLOOKUP($CG55,'G2'!$P$211:$CB$230,62,FALSE)))</f>
        <v>0</v>
      </c>
      <c r="CT55" s="981">
        <f>IF(ISNA(VLOOKUP($CG55,'G3'!$P$75:$CB$94,62,FALSE)),0,(VLOOKUP($CG55,'G3'!$P$75:$CB$94,62,FALSE)))</f>
        <v>0</v>
      </c>
      <c r="CU55" s="979">
        <f>IF(ISNA(VLOOKUP($CG55,'G3'!$P$109:$CB$128,62,FALSE)),0,(VLOOKUP($CG55,'G3'!$P$109:$CB$128,62,FALSE)))</f>
        <v>0</v>
      </c>
      <c r="CV55" s="979">
        <f>IF(ISNA(VLOOKUP($CG55,'G3'!$P$143:$CB$162,62,FALSE)),0,(VLOOKUP($CG55,'G3'!$P$143:$CB$162,62,FALSE)))</f>
        <v>0</v>
      </c>
      <c r="CW55" s="979">
        <f>IF(ISNA(VLOOKUP($CG55,'G3'!$P$177:$CB$196,62,FALSE)),0,(VLOOKUP($CG55,'G3'!$P$177:$CB$196,62,FALSE)))</f>
        <v>0</v>
      </c>
      <c r="CX55" s="982">
        <f>IF(ISNA(VLOOKUP($CG55,'G3'!$P$211:$CB$230,62,FALSE)),0,(VLOOKUP($CG55,'G3'!$P$211:$CB$230,62,FALSE)))</f>
        <v>0</v>
      </c>
      <c r="CY55" s="981">
        <f>IF(ISNA(VLOOKUP($CG55,'G4'!$P$75:$CB$94,62,FALSE)),0,(VLOOKUP($CG55,'G4'!$P$75:$CB$94,62,FALSE)))</f>
        <v>0</v>
      </c>
      <c r="CZ55" s="979">
        <f>IF(ISNA(VLOOKUP($CG55,'G4'!$P$109:$CB$128,62,FALSE)),0,(VLOOKUP($CG55,'G4'!$P$109:$CB$128,62,FALSE)))</f>
        <v>0</v>
      </c>
      <c r="DA55" s="979">
        <f>IF(ISNA(VLOOKUP($CG55,'G4'!$P$143:$CB$162,62,FALSE)),0,(VLOOKUP($CG55,'G4'!$P$143:$CB$162,62,FALSE)))</f>
        <v>0</v>
      </c>
      <c r="DB55" s="979">
        <f>IF(ISNA(VLOOKUP($CG55,'G4'!$P$177:$CB$196,62,FALSE)),0,(VLOOKUP($CG55,'G4'!$P$177:$CB$196,62,FALSE)))</f>
        <v>0</v>
      </c>
      <c r="DC55" s="982">
        <f>IF(ISNA(VLOOKUP($CG55,'G4'!$P$211:$CB$230,62,FALSE)),0,(VLOOKUP($CG55,'G4'!$P$211:$CB$230,62,FALSE)))</f>
        <v>0</v>
      </c>
      <c r="DD55" s="981">
        <f>IF(ISNA(VLOOKUP($CG55,'G5'!$P$75:$CB$94,62,FALSE)),0,(VLOOKUP($CG55,'G5'!$P$75:$CB$94,62,FALSE)))</f>
        <v>0</v>
      </c>
      <c r="DE55" s="979">
        <f>IF(ISNA(VLOOKUP($CG55,'G5'!$P$109:$CB$128,62,FALSE)),0,(VLOOKUP($CG55,'G5'!$P$109:$CB$128,62,FALSE)))</f>
        <v>0</v>
      </c>
      <c r="DF55" s="979">
        <f>IF(ISNA(VLOOKUP($CG55,'G5'!$P$143:$CB$162,62,FALSE)),0,(VLOOKUP($CG55,'G5'!$P$143:$CB$162,62,FALSE)))</f>
        <v>0</v>
      </c>
      <c r="DG55" s="979">
        <f>IF(ISNA(VLOOKUP($CG55,'G5'!$P$177:$CB$196,62,FALSE)),0,(VLOOKUP($CG55,'G5'!$P$177:$CB$196,62,FALSE)))</f>
        <v>0</v>
      </c>
      <c r="DH55" s="982">
        <f>IF(ISNA(VLOOKUP($CG55,'G5'!$P$211:$CB$230,62,FALSE)),0,(VLOOKUP($CG55,'G5'!$P$211:$CB$230,62,FALSE)))</f>
        <v>0</v>
      </c>
      <c r="DI55" s="981">
        <f>IF(ISNA(VLOOKUP($CG55,'G6'!$P$75:$CB$94,62,FALSE)),0,(VLOOKUP($CG55,'G6'!$P$75:$CB$94,62,FALSE)))</f>
        <v>0</v>
      </c>
      <c r="DJ55" s="979">
        <f>IF(ISNA(VLOOKUP($CG55,'G6'!$P$109:$CB$128,62,FALSE)),0,(VLOOKUP($CG55,'G6'!$P$109:$CB$128,62,FALSE)))</f>
        <v>0</v>
      </c>
      <c r="DK55" s="979">
        <f>IF(ISNA(VLOOKUP($CG55,'G6'!$P$143:$CB$162,62,FALSE)),0,(VLOOKUP($CG55,'G6'!$P$143:$CB$162,62,FALSE)))</f>
        <v>0</v>
      </c>
      <c r="DL55" s="979">
        <f>IF(ISNA(VLOOKUP($CG55,'G6'!$P$177:$CB$196,62,FALSE)),0,(VLOOKUP($CG55,'G6'!$P$177:$CB$196,62,FALSE)))</f>
        <v>0</v>
      </c>
      <c r="DM55" s="982">
        <f>IF(ISNA(VLOOKUP($CG55,'G6'!$P$211:$CB$230,62,FALSE)),0,(VLOOKUP($CG55,'G6'!$P$211:$CB$230,62,FALSE)))</f>
        <v>0</v>
      </c>
      <c r="DN55" s="981">
        <f>IF(ISNA(VLOOKUP($CG55,'G7'!$P$75:$CB$94,62,FALSE)),0,(VLOOKUP($CG55,'G7'!$P$75:$CB$94,62,FALSE)))</f>
        <v>0</v>
      </c>
      <c r="DO55" s="979">
        <f>IF(ISNA(VLOOKUP($CG55,'G7'!$P$109:$CB$128,62,FALSE)),0,(VLOOKUP($CG55,'G7'!$P$109:$CB$128,62,FALSE)))</f>
        <v>0</v>
      </c>
      <c r="DP55" s="979">
        <f>IF(ISNA(VLOOKUP($CG55,'G7'!$P$143:$CB$162,62,FALSE)),0,(VLOOKUP($CG55,'G7'!$P$143:$CB$162,62,FALSE)))</f>
        <v>0</v>
      </c>
      <c r="DQ55" s="979">
        <f>IF(ISNA(VLOOKUP($CG55,'G7'!$P$177:$CB$196,62,FALSE)),0,(VLOOKUP($CG55,'G7'!$P$177:$CB$196,62,FALSE)))</f>
        <v>0</v>
      </c>
      <c r="DR55" s="982">
        <f>IF(ISNA(VLOOKUP($CG55,'G7'!$P$211:$CB$230,62,FALSE)),0,(VLOOKUP($CG55,'G7'!$P$211:$CB$230,62,FALSE)))</f>
        <v>0</v>
      </c>
      <c r="DS55" s="981">
        <f>IF(ISNA(VLOOKUP($CG55,'G8'!$P$75:$CB$94,62,FALSE)),0,(VLOOKUP($CG55,'G8'!$P$75:$CB$94,62,FALSE)))</f>
        <v>0</v>
      </c>
      <c r="DT55" s="979">
        <f>IF(ISNA(VLOOKUP($CG55,'G8'!$P$109:$CB$128,62,FALSE)),0,(VLOOKUP($CG55,'G8'!$P$109:$CB$128,62,FALSE)))</f>
        <v>0</v>
      </c>
      <c r="DU55" s="979">
        <f>IF(ISNA(VLOOKUP($CG55,'G8'!$P$143:$CB$162,62,FALSE)),0,(VLOOKUP($CG55,'G8'!$P$143:$CB$162,62,FALSE)))</f>
        <v>0</v>
      </c>
      <c r="DV55" s="979">
        <f>IF(ISNA(VLOOKUP($CG55,'G8'!$P$177:$CB$196,62,FALSE)),0,(VLOOKUP($CG55,'G8'!$P$177:$CB$196,62,FALSE)))</f>
        <v>0</v>
      </c>
      <c r="DW55" s="982">
        <f>IF(ISNA(VLOOKUP($CG55,'G8'!$P$211:$CB$230,62,FALSE)),0,(VLOOKUP($CG55,'G8'!$P$211:$CB$230,62,FALSE)))</f>
        <v>0</v>
      </c>
      <c r="DX55" s="981">
        <f>IF(ISNA(VLOOKUP($CG55,'G9'!$P$75:$CB$94,62,FALSE)),0,(VLOOKUP($CG55,'G9'!$P$75:$CB$94,62,FALSE)))</f>
        <v>0</v>
      </c>
      <c r="DY55" s="979">
        <f>IF(ISNA(VLOOKUP($CG55,'G9'!$P$109:$CB$128,62,FALSE)),0,(VLOOKUP($CG55,'G9'!$P$109:$CB$128,62,FALSE)))</f>
        <v>0</v>
      </c>
      <c r="DZ55" s="979">
        <f>IF(ISNA(VLOOKUP($CG55,'G9'!$P$143:$CB$162,62,FALSE)),0,(VLOOKUP($CG55,'G9'!$P$143:$CB$162,62,FALSE)))</f>
        <v>0</v>
      </c>
      <c r="EA55" s="979">
        <f>IF(ISNA(VLOOKUP($CG55,'G9'!$P$177:$CB$196,62,FALSE)),0,(VLOOKUP($CG55,'G9'!$P$177:$CB$196,62,FALSE)))</f>
        <v>0</v>
      </c>
      <c r="EB55" s="982">
        <f>IF(ISNA(VLOOKUP($CG55,'G9'!$P$211:$CB$230,62,FALSE)),0,(VLOOKUP($CG55,'G9'!$P$211:$CB$230,62,FALSE)))</f>
        <v>0</v>
      </c>
      <c r="EC55" s="981">
        <f>IF(ISNA(VLOOKUP($CG55,'G10'!$P$75:$CB$94,62,FALSE)),0,(VLOOKUP($CG55,'G10'!$P$75:$CB$94,62,FALSE)))</f>
        <v>0</v>
      </c>
      <c r="ED55" s="979">
        <f>IF(ISNA(VLOOKUP($CG55,'G10'!$P$109:$CB$128,62,FALSE)),0,(VLOOKUP($CG55,'G10'!$P$109:$CB$128,62,FALSE)))</f>
        <v>0</v>
      </c>
      <c r="EE55" s="979">
        <f>IF(ISNA(VLOOKUP($CG55,'G10'!$P$143:$CB$162,62,FALSE)),0,(VLOOKUP($CG55,'G10'!$P$143:$CB$162,62,FALSE)))</f>
        <v>0</v>
      </c>
      <c r="EF55" s="979">
        <f>IF(ISNA(VLOOKUP($CG55,'G10'!$P$177:$CB$196,62,FALSE)),0,(VLOOKUP($CG55,'G10'!$P$177:$CB$196,62,FALSE)))</f>
        <v>0</v>
      </c>
      <c r="EG55" s="982">
        <f>IF(ISNA(VLOOKUP($CG55,'G10'!$P$211:$CB$230,62,FALSE)),0,(VLOOKUP($CG55,'G10'!$P$211:$CB$230,62,FALSE)))</f>
        <v>0</v>
      </c>
      <c r="EH55" s="981">
        <f>IF(ISNA(VLOOKUP($CG55,'G11'!$P$75:$CB$94,62,FALSE)),0,(VLOOKUP($CG55,'G11'!$P$75:$CB$94,62,FALSE)))</f>
        <v>0</v>
      </c>
      <c r="EI55" s="979">
        <f>IF(ISNA(VLOOKUP($CG55,'G11'!$P$109:$CB$128,62,FALSE)),0,(VLOOKUP($CG55,'G11'!$P$109:$CB$128,62,FALSE)))</f>
        <v>0</v>
      </c>
      <c r="EJ55" s="979">
        <f>IF(ISNA(VLOOKUP($CG55,'G11'!$P$143:$CB$162,62,FALSE)),0,(VLOOKUP($CG55,'G11'!$P$143:$CB$162,62,FALSE)))</f>
        <v>0</v>
      </c>
      <c r="EK55" s="979">
        <f>IF(ISNA(VLOOKUP($CG55,'G11'!$P$177:$CB$196,62,FALSE)),0,(VLOOKUP($CG55,'G11'!$P$177:$CB$196,62,FALSE)))</f>
        <v>0</v>
      </c>
      <c r="EL55" s="982">
        <f>IF(ISNA(VLOOKUP($CG55,'G11'!$P$211:$CB$230,62,FALSE)),0,(VLOOKUP($CG55,'G11'!$P$211:$CB$230,62,FALSE)))</f>
        <v>0</v>
      </c>
      <c r="EM55" s="981">
        <f>IF(ISNA(VLOOKUP($CG55,'G12'!$P$75:$CB$94,62,FALSE)),0,(VLOOKUP($CG55,'G12'!$P$75:$CB$94,62,FALSE)))</f>
        <v>0</v>
      </c>
      <c r="EN55" s="979">
        <f>IF(ISNA(VLOOKUP($CG55,'G12'!$P$109:$CB$128,62,FALSE)),0,(VLOOKUP($CG55,'G12'!$P$109:$CB$128,62,FALSE)))</f>
        <v>0</v>
      </c>
      <c r="EO55" s="979">
        <f>IF(ISNA(VLOOKUP($CG55,'G12'!$P$143:$CB$162,62,FALSE)),0,(VLOOKUP($CG55,'G12'!$P$143:$CB$162,62,FALSE)))</f>
        <v>0</v>
      </c>
      <c r="EP55" s="979">
        <f>IF(ISNA(VLOOKUP($CG55,'G12'!$P$177:$CB$196,62,FALSE)),0,(VLOOKUP($CG55,'G12'!$P$177:$CB$196,62,FALSE)))</f>
        <v>0</v>
      </c>
      <c r="EQ55" s="982">
        <f>IF(ISNA(VLOOKUP($CG55,'G12'!$P$211:$CB$230,62,FALSE)),0,(VLOOKUP($CG55,'G12'!$P$211:$CB$230,62,FALSE)))</f>
        <v>0</v>
      </c>
      <c r="ER55" s="981">
        <f>IF(ISNA(VLOOKUP($CG55,'G13'!$P$75:$CB$94,62,FALSE)),0,(VLOOKUP($CG55,'G13'!$P$75:$CB$94,62,FALSE)))</f>
        <v>0</v>
      </c>
      <c r="ES55" s="979">
        <f>IF(ISNA(VLOOKUP($CG55,'G13'!$P$109:$CB$128,62,FALSE)),0,(VLOOKUP($CG55,'G13'!$P$109:$CB$128,62,FALSE)))</f>
        <v>0</v>
      </c>
      <c r="ET55" s="979">
        <f>IF(ISNA(VLOOKUP($CG55,'G13'!$P$143:$CB$162,62,FALSE)),0,(VLOOKUP($CG55,'G13'!$P$143:$CB$162,62,FALSE)))</f>
        <v>0</v>
      </c>
      <c r="EU55" s="979">
        <f>IF(ISNA(VLOOKUP($CG55,'G13'!$P$177:$CB$196,62,FALSE)),0,(VLOOKUP($CG55,'G13'!$P$177:$CB$196,62,FALSE)))</f>
        <v>0</v>
      </c>
      <c r="EV55" s="982">
        <f>IF(ISNA(VLOOKUP($CG55,'G13'!$P$211:$CB$230,62,FALSE)),0,(VLOOKUP($CG55,'G13'!$P$211:$CB$230,62,FALSE)))</f>
        <v>0</v>
      </c>
      <c r="EW55" s="981">
        <f>IF(ISNA(VLOOKUP($CG55,'G14'!$P$75:$CB$94,62,FALSE)),0,(VLOOKUP($CG55,'G14'!$P$75:$CB$94,62,FALSE)))</f>
        <v>0</v>
      </c>
      <c r="EX55" s="979">
        <f>IF(ISNA(VLOOKUP($CG55,'G14'!$P$109:$CB$128,62,FALSE)),0,(VLOOKUP($CG55,'G14'!$P$109:$CB$128,62,FALSE)))</f>
        <v>0</v>
      </c>
      <c r="EY55" s="979">
        <f>IF(ISNA(VLOOKUP($CG55,'G14'!$P$143:$CB$162,62,FALSE)),0,(VLOOKUP($CG55,'G14'!$P$143:$CB$162,62,FALSE)))</f>
        <v>0</v>
      </c>
      <c r="EZ55" s="979">
        <f>IF(ISNA(VLOOKUP($CG55,'G14'!$P$177:$CB$196,62,FALSE)),0,(VLOOKUP($CG55,'G14'!$P$177:$CB$196,62,FALSE)))</f>
        <v>0</v>
      </c>
      <c r="FA55" s="982">
        <f>IF(ISNA(VLOOKUP($CG55,'G14'!$P$211:$CB$230,62,FALSE)),0,(VLOOKUP($CG55,'G14'!$P$211:$CB$230,62,FALSE)))</f>
        <v>0</v>
      </c>
      <c r="FB55" s="981">
        <f>IF(ISNA(VLOOKUP($CG55,'G15'!$P$75:$CB$94,62,FALSE)),0,(VLOOKUP($CG55,'G15'!$P$75:$CB$94,62,FALSE)))</f>
        <v>0</v>
      </c>
      <c r="FC55" s="979">
        <f>IF(ISNA(VLOOKUP($CG55,'G15'!$P$109:$CB$128,62,FALSE)),0,(VLOOKUP($CG55,'G15'!$P$109:$CB$128,62,FALSE)))</f>
        <v>0</v>
      </c>
      <c r="FD55" s="979">
        <f>IF(ISNA(VLOOKUP($CG55,'G15'!$P$143:$CB$162,62,FALSE)),0,(VLOOKUP($CG55,'G15'!$P$143:$CB$162,62,FALSE)))</f>
        <v>0</v>
      </c>
      <c r="FE55" s="979">
        <f>IF(ISNA(VLOOKUP($CG55,'G15'!$P$177:$CB$196,62,FALSE)),0,(VLOOKUP($CG55,'G15'!$P$177:$CB$196,62,FALSE)))</f>
        <v>0</v>
      </c>
      <c r="FF55" s="982">
        <f>IF(ISNA(VLOOKUP($CG55,'G15'!$P$211:$CB$230,62,FALSE)),0,(VLOOKUP($CG55,'G15'!$P$211:$CB$230,62,FALSE)))</f>
        <v>0</v>
      </c>
      <c r="FG55" s="995">
        <f t="shared" si="35"/>
        <v>0</v>
      </c>
      <c r="FH55" s="993">
        <f t="shared" si="35"/>
        <v>0</v>
      </c>
      <c r="FI55" s="993">
        <f t="shared" si="35"/>
        <v>0</v>
      </c>
      <c r="FJ55" s="993">
        <f t="shared" si="35"/>
        <v>0</v>
      </c>
      <c r="FK55" s="996">
        <f t="shared" si="35"/>
        <v>0</v>
      </c>
    </row>
    <row r="56" spans="1:167" ht="18.75" customHeight="1" thickBot="1" x14ac:dyDescent="0.25">
      <c r="A56" s="975">
        <f t="shared" si="0"/>
        <v>0</v>
      </c>
      <c r="B56" s="959" t="str">
        <f t="shared" si="19"/>
        <v>b</v>
      </c>
      <c r="C56" s="960" t="str">
        <f t="shared" si="19"/>
        <v>b</v>
      </c>
      <c r="D56" s="960" t="str">
        <f t="shared" si="19"/>
        <v>b</v>
      </c>
      <c r="E56" s="960" t="str">
        <f t="shared" si="19"/>
        <v>b</v>
      </c>
      <c r="F56" s="961" t="str">
        <f t="shared" si="19"/>
        <v>b</v>
      </c>
      <c r="G56" s="959" t="str">
        <f t="shared" si="20"/>
        <v>b</v>
      </c>
      <c r="H56" s="960" t="str">
        <f t="shared" si="20"/>
        <v>b</v>
      </c>
      <c r="I56" s="960" t="str">
        <f t="shared" si="20"/>
        <v>b</v>
      </c>
      <c r="J56" s="960" t="str">
        <f t="shared" si="20"/>
        <v>b</v>
      </c>
      <c r="K56" s="961" t="str">
        <f t="shared" si="20"/>
        <v>b</v>
      </c>
      <c r="L56" s="959" t="str">
        <f t="shared" si="21"/>
        <v>b</v>
      </c>
      <c r="M56" s="960" t="str">
        <f t="shared" si="21"/>
        <v>b</v>
      </c>
      <c r="N56" s="960" t="str">
        <f t="shared" si="21"/>
        <v>b</v>
      </c>
      <c r="O56" s="960" t="str">
        <f t="shared" si="21"/>
        <v>b</v>
      </c>
      <c r="P56" s="961" t="str">
        <f t="shared" si="21"/>
        <v>b</v>
      </c>
      <c r="Q56" s="959" t="str">
        <f t="shared" si="22"/>
        <v>b</v>
      </c>
      <c r="R56" s="960" t="str">
        <f t="shared" si="22"/>
        <v>b</v>
      </c>
      <c r="S56" s="960" t="str">
        <f t="shared" si="22"/>
        <v>b</v>
      </c>
      <c r="T56" s="960" t="str">
        <f t="shared" si="22"/>
        <v>b</v>
      </c>
      <c r="U56" s="961" t="str">
        <f t="shared" si="22"/>
        <v>b</v>
      </c>
      <c r="V56" s="959" t="str">
        <f t="shared" si="23"/>
        <v>b</v>
      </c>
      <c r="W56" s="960" t="str">
        <f t="shared" si="23"/>
        <v>b</v>
      </c>
      <c r="X56" s="960" t="str">
        <f t="shared" si="23"/>
        <v>b</v>
      </c>
      <c r="Y56" s="960" t="str">
        <f t="shared" si="23"/>
        <v>b</v>
      </c>
      <c r="Z56" s="961" t="str">
        <f t="shared" si="23"/>
        <v>b</v>
      </c>
      <c r="AA56" s="959" t="str">
        <f t="shared" si="24"/>
        <v>b</v>
      </c>
      <c r="AB56" s="960" t="str">
        <f t="shared" si="24"/>
        <v>b</v>
      </c>
      <c r="AC56" s="960" t="str">
        <f t="shared" si="24"/>
        <v>b</v>
      </c>
      <c r="AD56" s="960" t="str">
        <f t="shared" si="24"/>
        <v>b</v>
      </c>
      <c r="AE56" s="961" t="str">
        <f t="shared" si="24"/>
        <v>b</v>
      </c>
      <c r="AF56" s="959" t="str">
        <f t="shared" si="25"/>
        <v>b</v>
      </c>
      <c r="AG56" s="960" t="str">
        <f t="shared" si="25"/>
        <v>b</v>
      </c>
      <c r="AH56" s="960" t="str">
        <f t="shared" si="25"/>
        <v>b</v>
      </c>
      <c r="AI56" s="960" t="str">
        <f t="shared" si="25"/>
        <v>b</v>
      </c>
      <c r="AJ56" s="961" t="str">
        <f t="shared" si="25"/>
        <v>b</v>
      </c>
      <c r="AK56" s="959" t="str">
        <f t="shared" si="26"/>
        <v>b</v>
      </c>
      <c r="AL56" s="960" t="str">
        <f t="shared" si="26"/>
        <v>b</v>
      </c>
      <c r="AM56" s="960" t="str">
        <f t="shared" si="26"/>
        <v>b</v>
      </c>
      <c r="AN56" s="960" t="str">
        <f t="shared" si="26"/>
        <v>b</v>
      </c>
      <c r="AO56" s="961" t="str">
        <f t="shared" si="26"/>
        <v>b</v>
      </c>
      <c r="AP56" s="959" t="str">
        <f t="shared" si="27"/>
        <v>b</v>
      </c>
      <c r="AQ56" s="960" t="str">
        <f t="shared" si="27"/>
        <v>b</v>
      </c>
      <c r="AR56" s="960" t="str">
        <f t="shared" si="27"/>
        <v>b</v>
      </c>
      <c r="AS56" s="960" t="str">
        <f t="shared" si="27"/>
        <v>b</v>
      </c>
      <c r="AT56" s="961" t="str">
        <f t="shared" si="27"/>
        <v>b</v>
      </c>
      <c r="AU56" s="959" t="str">
        <f t="shared" si="28"/>
        <v>b</v>
      </c>
      <c r="AV56" s="960" t="str">
        <f t="shared" si="28"/>
        <v>b</v>
      </c>
      <c r="AW56" s="960" t="str">
        <f t="shared" si="28"/>
        <v>b</v>
      </c>
      <c r="AX56" s="960" t="str">
        <f t="shared" si="28"/>
        <v>b</v>
      </c>
      <c r="AY56" s="961" t="str">
        <f t="shared" si="28"/>
        <v>b</v>
      </c>
      <c r="AZ56" s="959" t="str">
        <f t="shared" si="29"/>
        <v>b</v>
      </c>
      <c r="BA56" s="960" t="str">
        <f t="shared" si="29"/>
        <v>b</v>
      </c>
      <c r="BB56" s="960" t="str">
        <f t="shared" si="29"/>
        <v>b</v>
      </c>
      <c r="BC56" s="960" t="str">
        <f t="shared" si="29"/>
        <v>b</v>
      </c>
      <c r="BD56" s="961" t="str">
        <f t="shared" si="29"/>
        <v>b</v>
      </c>
      <c r="BE56" s="959" t="str">
        <f t="shared" si="30"/>
        <v>b</v>
      </c>
      <c r="BF56" s="960" t="str">
        <f t="shared" si="30"/>
        <v>b</v>
      </c>
      <c r="BG56" s="960" t="str">
        <f t="shared" si="30"/>
        <v>b</v>
      </c>
      <c r="BH56" s="960" t="str">
        <f t="shared" si="30"/>
        <v>b</v>
      </c>
      <c r="BI56" s="961" t="str">
        <f t="shared" si="30"/>
        <v>b</v>
      </c>
      <c r="BJ56" s="959" t="str">
        <f t="shared" si="31"/>
        <v>b</v>
      </c>
      <c r="BK56" s="960" t="str">
        <f t="shared" si="31"/>
        <v>b</v>
      </c>
      <c r="BL56" s="960" t="str">
        <f t="shared" si="31"/>
        <v>b</v>
      </c>
      <c r="BM56" s="960" t="str">
        <f t="shared" si="31"/>
        <v>b</v>
      </c>
      <c r="BN56" s="961" t="str">
        <f t="shared" si="31"/>
        <v>b</v>
      </c>
      <c r="BO56" s="959" t="str">
        <f t="shared" si="32"/>
        <v>b</v>
      </c>
      <c r="BP56" s="960" t="str">
        <f t="shared" si="32"/>
        <v>b</v>
      </c>
      <c r="BQ56" s="960" t="str">
        <f t="shared" si="32"/>
        <v>b</v>
      </c>
      <c r="BR56" s="960" t="str">
        <f t="shared" si="32"/>
        <v>b</v>
      </c>
      <c r="BS56" s="961" t="str">
        <f t="shared" si="32"/>
        <v>b</v>
      </c>
      <c r="BT56" s="959" t="str">
        <f t="shared" si="33"/>
        <v>b</v>
      </c>
      <c r="BU56" s="960" t="str">
        <f t="shared" si="33"/>
        <v>b</v>
      </c>
      <c r="BV56" s="960" t="str">
        <f t="shared" si="33"/>
        <v>b</v>
      </c>
      <c r="BW56" s="960" t="str">
        <f t="shared" si="33"/>
        <v>b</v>
      </c>
      <c r="BX56" s="961" t="str">
        <f t="shared" si="33"/>
        <v>b</v>
      </c>
      <c r="BY56" s="976">
        <f t="shared" si="34"/>
        <v>0</v>
      </c>
      <c r="BZ56" s="976">
        <f t="shared" si="34"/>
        <v>0</v>
      </c>
      <c r="CA56" s="976">
        <f t="shared" si="34"/>
        <v>0</v>
      </c>
      <c r="CB56" s="976">
        <f t="shared" si="34"/>
        <v>0</v>
      </c>
      <c r="CC56" s="976">
        <f t="shared" si="34"/>
        <v>0</v>
      </c>
      <c r="CD56" s="954">
        <f t="shared" si="17"/>
        <v>0</v>
      </c>
      <c r="CF56" s="977">
        <v>41</v>
      </c>
      <c r="CG56" s="978">
        <f>Personnel!D61</f>
        <v>0</v>
      </c>
      <c r="CH56" s="979">
        <f>Personnel!E61</f>
        <v>0</v>
      </c>
      <c r="CI56" s="980">
        <f>Personnel!F61</f>
        <v>0</v>
      </c>
      <c r="CJ56" s="981">
        <f>IF(ISNA(VLOOKUP($CG56,'G1'!$P$75:$CB$94,62,FALSE)),0,(VLOOKUP($CG56,'G1'!$P$75:$CB$94,62,FALSE)))</f>
        <v>0</v>
      </c>
      <c r="CK56" s="979">
        <f>IF(ISNA(VLOOKUP($CG56,'G1'!$P$109:$CB$128,62,FALSE)),0,(VLOOKUP($CG56,'G1'!$P$109:$CB$128,62,FALSE)))</f>
        <v>0</v>
      </c>
      <c r="CL56" s="979">
        <f>IF(ISNA(VLOOKUP($CG56,'G1'!$P$143:$CB$162,62,FALSE)),0,(VLOOKUP($CG56,'G1'!$P$143:$CB$162,62,FALSE)))</f>
        <v>0</v>
      </c>
      <c r="CM56" s="979">
        <f>IF(ISNA(VLOOKUP($CG56,'G1'!$P$177:$CB$196,62,FALSE)),0,(VLOOKUP($CG56,'G1'!$P$177:$CB$196,62,FALSE)))</f>
        <v>0</v>
      </c>
      <c r="CN56" s="982">
        <f>IF(ISNA(VLOOKUP($CG56,'G1'!$P$211:$CB$230,62,FALSE)),0,(VLOOKUP($CG56,'G1'!$P$211:$CB$230,62,FALSE)))</f>
        <v>0</v>
      </c>
      <c r="CO56" s="981">
        <f>IF(ISNA(VLOOKUP($CG56,'G2'!$P$75:$CB$94,62,FALSE)),0,(VLOOKUP($CG56,'G2'!$P$75:$CB$94,62,FALSE)))</f>
        <v>0</v>
      </c>
      <c r="CP56" s="979">
        <f>IF(ISNA(VLOOKUP($CG56,'G2'!$P$109:$CB$128,62,FALSE)),0,(VLOOKUP($CG56,'G2'!$P$109:$CB$128,62,FALSE)))</f>
        <v>0</v>
      </c>
      <c r="CQ56" s="979">
        <f>IF(ISNA(VLOOKUP($CG56,'G2'!$P$143:$CB$162,62,FALSE)),0,(VLOOKUP($CG56,'G2'!$P$143:$CB$162,62,FALSE)))</f>
        <v>0</v>
      </c>
      <c r="CR56" s="979">
        <f>IF(ISNA(VLOOKUP($CG56,'G2'!$P$177:$CB$196,62,FALSE)),0,(VLOOKUP($CG56,'G2'!$P$177:$CB$196,62,FALSE)))</f>
        <v>0</v>
      </c>
      <c r="CS56" s="982">
        <f>IF(ISNA(VLOOKUP($CG56,'G2'!$P$211:$CB$230,62,FALSE)),0,(VLOOKUP($CG56,'G2'!$P$211:$CB$230,62,FALSE)))</f>
        <v>0</v>
      </c>
      <c r="CT56" s="981">
        <f>IF(ISNA(VLOOKUP($CG56,'G3'!$P$75:$CB$94,62,FALSE)),0,(VLOOKUP($CG56,'G3'!$P$75:$CB$94,62,FALSE)))</f>
        <v>0</v>
      </c>
      <c r="CU56" s="979">
        <f>IF(ISNA(VLOOKUP($CG56,'G3'!$P$109:$CB$128,62,FALSE)),0,(VLOOKUP($CG56,'G3'!$P$109:$CB$128,62,FALSE)))</f>
        <v>0</v>
      </c>
      <c r="CV56" s="979">
        <f>IF(ISNA(VLOOKUP($CG56,'G3'!$P$143:$CB$162,62,FALSE)),0,(VLOOKUP($CG56,'G3'!$P$143:$CB$162,62,FALSE)))</f>
        <v>0</v>
      </c>
      <c r="CW56" s="979">
        <f>IF(ISNA(VLOOKUP($CG56,'G3'!$P$177:$CB$196,62,FALSE)),0,(VLOOKUP($CG56,'G3'!$P$177:$CB$196,62,FALSE)))</f>
        <v>0</v>
      </c>
      <c r="CX56" s="982">
        <f>IF(ISNA(VLOOKUP($CG56,'G3'!$P$211:$CB$230,62,FALSE)),0,(VLOOKUP($CG56,'G3'!$P$211:$CB$230,62,FALSE)))</f>
        <v>0</v>
      </c>
      <c r="CY56" s="981">
        <f>IF(ISNA(VLOOKUP($CG56,'G4'!$P$75:$CB$94,62,FALSE)),0,(VLOOKUP($CG56,'G4'!$P$75:$CB$94,62,FALSE)))</f>
        <v>0</v>
      </c>
      <c r="CZ56" s="979">
        <f>IF(ISNA(VLOOKUP($CG56,'G4'!$P$109:$CB$128,62,FALSE)),0,(VLOOKUP($CG56,'G4'!$P$109:$CB$128,62,FALSE)))</f>
        <v>0</v>
      </c>
      <c r="DA56" s="979">
        <f>IF(ISNA(VLOOKUP($CG56,'G4'!$P$143:$CB$162,62,FALSE)),0,(VLOOKUP($CG56,'G4'!$P$143:$CB$162,62,FALSE)))</f>
        <v>0</v>
      </c>
      <c r="DB56" s="979">
        <f>IF(ISNA(VLOOKUP($CG56,'G4'!$P$177:$CB$196,62,FALSE)),0,(VLOOKUP($CG56,'G4'!$P$177:$CB$196,62,FALSE)))</f>
        <v>0</v>
      </c>
      <c r="DC56" s="982">
        <f>IF(ISNA(VLOOKUP($CG56,'G4'!$P$211:$CB$230,62,FALSE)),0,(VLOOKUP($CG56,'G4'!$P$211:$CB$230,62,FALSE)))</f>
        <v>0</v>
      </c>
      <c r="DD56" s="981">
        <f>IF(ISNA(VLOOKUP($CG56,'G5'!$P$75:$CB$94,62,FALSE)),0,(VLOOKUP($CG56,'G5'!$P$75:$CB$94,62,FALSE)))</f>
        <v>0</v>
      </c>
      <c r="DE56" s="979">
        <f>IF(ISNA(VLOOKUP($CG56,'G5'!$P$109:$CB$128,62,FALSE)),0,(VLOOKUP($CG56,'G5'!$P$109:$CB$128,62,FALSE)))</f>
        <v>0</v>
      </c>
      <c r="DF56" s="979">
        <f>IF(ISNA(VLOOKUP($CG56,'G5'!$P$143:$CB$162,62,FALSE)),0,(VLOOKUP($CG56,'G5'!$P$143:$CB$162,62,FALSE)))</f>
        <v>0</v>
      </c>
      <c r="DG56" s="979">
        <f>IF(ISNA(VLOOKUP($CG56,'G5'!$P$177:$CB$196,62,FALSE)),0,(VLOOKUP($CG56,'G5'!$P$177:$CB$196,62,FALSE)))</f>
        <v>0</v>
      </c>
      <c r="DH56" s="982">
        <f>IF(ISNA(VLOOKUP($CG56,'G5'!$P$211:$CB$230,62,FALSE)),0,(VLOOKUP($CG56,'G5'!$P$211:$CB$230,62,FALSE)))</f>
        <v>0</v>
      </c>
      <c r="DI56" s="981">
        <f>IF(ISNA(VLOOKUP($CG56,'G6'!$P$75:$CB$94,62,FALSE)),0,(VLOOKUP($CG56,'G6'!$P$75:$CB$94,62,FALSE)))</f>
        <v>0</v>
      </c>
      <c r="DJ56" s="979">
        <f>IF(ISNA(VLOOKUP($CG56,'G6'!$P$109:$CB$128,62,FALSE)),0,(VLOOKUP($CG56,'G6'!$P$109:$CB$128,62,FALSE)))</f>
        <v>0</v>
      </c>
      <c r="DK56" s="979">
        <f>IF(ISNA(VLOOKUP($CG56,'G6'!$P$143:$CB$162,62,FALSE)),0,(VLOOKUP($CG56,'G6'!$P$143:$CB$162,62,FALSE)))</f>
        <v>0</v>
      </c>
      <c r="DL56" s="979">
        <f>IF(ISNA(VLOOKUP($CG56,'G6'!$P$177:$CB$196,62,FALSE)),0,(VLOOKUP($CG56,'G6'!$P$177:$CB$196,62,FALSE)))</f>
        <v>0</v>
      </c>
      <c r="DM56" s="982">
        <f>IF(ISNA(VLOOKUP($CG56,'G6'!$P$211:$CB$230,62,FALSE)),0,(VLOOKUP($CG56,'G6'!$P$211:$CB$230,62,FALSE)))</f>
        <v>0</v>
      </c>
      <c r="DN56" s="981">
        <f>IF(ISNA(VLOOKUP($CG56,'G7'!$P$75:$CB$94,62,FALSE)),0,(VLOOKUP($CG56,'G7'!$P$75:$CB$94,62,FALSE)))</f>
        <v>0</v>
      </c>
      <c r="DO56" s="979">
        <f>IF(ISNA(VLOOKUP($CG56,'G7'!$P$109:$CB$128,62,FALSE)),0,(VLOOKUP($CG56,'G7'!$P$109:$CB$128,62,FALSE)))</f>
        <v>0</v>
      </c>
      <c r="DP56" s="979">
        <f>IF(ISNA(VLOOKUP($CG56,'G7'!$P$143:$CB$162,62,FALSE)),0,(VLOOKUP($CG56,'G7'!$P$143:$CB$162,62,FALSE)))</f>
        <v>0</v>
      </c>
      <c r="DQ56" s="979">
        <f>IF(ISNA(VLOOKUP($CG56,'G7'!$P$177:$CB$196,62,FALSE)),0,(VLOOKUP($CG56,'G7'!$P$177:$CB$196,62,FALSE)))</f>
        <v>0</v>
      </c>
      <c r="DR56" s="982">
        <f>IF(ISNA(VLOOKUP($CG56,'G7'!$P$211:$CB$230,62,FALSE)),0,(VLOOKUP($CG56,'G7'!$P$211:$CB$230,62,FALSE)))</f>
        <v>0</v>
      </c>
      <c r="DS56" s="981">
        <f>IF(ISNA(VLOOKUP($CG56,'G8'!$P$75:$CB$94,62,FALSE)),0,(VLOOKUP($CG56,'G8'!$P$75:$CB$94,62,FALSE)))</f>
        <v>0</v>
      </c>
      <c r="DT56" s="979">
        <f>IF(ISNA(VLOOKUP($CG56,'G8'!$P$109:$CB$128,62,FALSE)),0,(VLOOKUP($CG56,'G8'!$P$109:$CB$128,62,FALSE)))</f>
        <v>0</v>
      </c>
      <c r="DU56" s="979">
        <f>IF(ISNA(VLOOKUP($CG56,'G8'!$P$143:$CB$162,62,FALSE)),0,(VLOOKUP($CG56,'G8'!$P$143:$CB$162,62,FALSE)))</f>
        <v>0</v>
      </c>
      <c r="DV56" s="979">
        <f>IF(ISNA(VLOOKUP($CG56,'G8'!$P$177:$CB$196,62,FALSE)),0,(VLOOKUP($CG56,'G8'!$P$177:$CB$196,62,FALSE)))</f>
        <v>0</v>
      </c>
      <c r="DW56" s="982">
        <f>IF(ISNA(VLOOKUP($CG56,'G8'!$P$211:$CB$230,62,FALSE)),0,(VLOOKUP($CG56,'G8'!$P$211:$CB$230,62,FALSE)))</f>
        <v>0</v>
      </c>
      <c r="DX56" s="981">
        <f>IF(ISNA(VLOOKUP($CG56,'G9'!$P$75:$CB$94,62,FALSE)),0,(VLOOKUP($CG56,'G9'!$P$75:$CB$94,62,FALSE)))</f>
        <v>0</v>
      </c>
      <c r="DY56" s="979">
        <f>IF(ISNA(VLOOKUP($CG56,'G9'!$P$109:$CB$128,62,FALSE)),0,(VLOOKUP($CG56,'G9'!$P$109:$CB$128,62,FALSE)))</f>
        <v>0</v>
      </c>
      <c r="DZ56" s="979">
        <f>IF(ISNA(VLOOKUP($CG56,'G9'!$P$143:$CB$162,62,FALSE)),0,(VLOOKUP($CG56,'G9'!$P$143:$CB$162,62,FALSE)))</f>
        <v>0</v>
      </c>
      <c r="EA56" s="979">
        <f>IF(ISNA(VLOOKUP($CG56,'G9'!$P$177:$CB$196,62,FALSE)),0,(VLOOKUP($CG56,'G9'!$P$177:$CB$196,62,FALSE)))</f>
        <v>0</v>
      </c>
      <c r="EB56" s="982">
        <f>IF(ISNA(VLOOKUP($CG56,'G9'!$P$211:$CB$230,62,FALSE)),0,(VLOOKUP($CG56,'G9'!$P$211:$CB$230,62,FALSE)))</f>
        <v>0</v>
      </c>
      <c r="EC56" s="981">
        <f>IF(ISNA(VLOOKUP($CG56,'G10'!$P$75:$CB$94,62,FALSE)),0,(VLOOKUP($CG56,'G10'!$P$75:$CB$94,62,FALSE)))</f>
        <v>0</v>
      </c>
      <c r="ED56" s="979">
        <f>IF(ISNA(VLOOKUP($CG56,'G10'!$P$109:$CB$128,62,FALSE)),0,(VLOOKUP($CG56,'G10'!$P$109:$CB$128,62,FALSE)))</f>
        <v>0</v>
      </c>
      <c r="EE56" s="979">
        <f>IF(ISNA(VLOOKUP($CG56,'G10'!$P$143:$CB$162,62,FALSE)),0,(VLOOKUP($CG56,'G10'!$P$143:$CB$162,62,FALSE)))</f>
        <v>0</v>
      </c>
      <c r="EF56" s="979">
        <f>IF(ISNA(VLOOKUP($CG56,'G10'!$P$177:$CB$196,62,FALSE)),0,(VLOOKUP($CG56,'G10'!$P$177:$CB$196,62,FALSE)))</f>
        <v>0</v>
      </c>
      <c r="EG56" s="982">
        <f>IF(ISNA(VLOOKUP($CG56,'G10'!$P$211:$CB$230,62,FALSE)),0,(VLOOKUP($CG56,'G10'!$P$211:$CB$230,62,FALSE)))</f>
        <v>0</v>
      </c>
      <c r="EH56" s="981">
        <f>IF(ISNA(VLOOKUP($CG56,'G11'!$P$75:$CB$94,62,FALSE)),0,(VLOOKUP($CG56,'G11'!$P$75:$CB$94,62,FALSE)))</f>
        <v>0</v>
      </c>
      <c r="EI56" s="979">
        <f>IF(ISNA(VLOOKUP($CG56,'G11'!$P$109:$CB$128,62,FALSE)),0,(VLOOKUP($CG56,'G11'!$P$109:$CB$128,62,FALSE)))</f>
        <v>0</v>
      </c>
      <c r="EJ56" s="979">
        <f>IF(ISNA(VLOOKUP($CG56,'G11'!$P$143:$CB$162,62,FALSE)),0,(VLOOKUP($CG56,'G11'!$P$143:$CB$162,62,FALSE)))</f>
        <v>0</v>
      </c>
      <c r="EK56" s="979">
        <f>IF(ISNA(VLOOKUP($CG56,'G11'!$P$177:$CB$196,62,FALSE)),0,(VLOOKUP($CG56,'G11'!$P$177:$CB$196,62,FALSE)))</f>
        <v>0</v>
      </c>
      <c r="EL56" s="982">
        <f>IF(ISNA(VLOOKUP($CG56,'G11'!$P$211:$CB$230,62,FALSE)),0,(VLOOKUP($CG56,'G11'!$P$211:$CB$230,62,FALSE)))</f>
        <v>0</v>
      </c>
      <c r="EM56" s="981">
        <f>IF(ISNA(VLOOKUP($CG56,'G12'!$P$75:$CB$94,62,FALSE)),0,(VLOOKUP($CG56,'G12'!$P$75:$CB$94,62,FALSE)))</f>
        <v>0</v>
      </c>
      <c r="EN56" s="979">
        <f>IF(ISNA(VLOOKUP($CG56,'G12'!$P$109:$CB$128,62,FALSE)),0,(VLOOKUP($CG56,'G12'!$P$109:$CB$128,62,FALSE)))</f>
        <v>0</v>
      </c>
      <c r="EO56" s="979">
        <f>IF(ISNA(VLOOKUP($CG56,'G12'!$P$143:$CB$162,62,FALSE)),0,(VLOOKUP($CG56,'G12'!$P$143:$CB$162,62,FALSE)))</f>
        <v>0</v>
      </c>
      <c r="EP56" s="979">
        <f>IF(ISNA(VLOOKUP($CG56,'G12'!$P$177:$CB$196,62,FALSE)),0,(VLOOKUP($CG56,'G12'!$P$177:$CB$196,62,FALSE)))</f>
        <v>0</v>
      </c>
      <c r="EQ56" s="982">
        <f>IF(ISNA(VLOOKUP($CG56,'G12'!$P$211:$CB$230,62,FALSE)),0,(VLOOKUP($CG56,'G12'!$P$211:$CB$230,62,FALSE)))</f>
        <v>0</v>
      </c>
      <c r="ER56" s="981">
        <f>IF(ISNA(VLOOKUP($CG56,'G13'!$P$75:$CB$94,62,FALSE)),0,(VLOOKUP($CG56,'G13'!$P$75:$CB$94,62,FALSE)))</f>
        <v>0</v>
      </c>
      <c r="ES56" s="979">
        <f>IF(ISNA(VLOOKUP($CG56,'G13'!$P$109:$CB$128,62,FALSE)),0,(VLOOKUP($CG56,'G13'!$P$109:$CB$128,62,FALSE)))</f>
        <v>0</v>
      </c>
      <c r="ET56" s="979">
        <f>IF(ISNA(VLOOKUP($CG56,'G13'!$P$143:$CB$162,62,FALSE)),0,(VLOOKUP($CG56,'G13'!$P$143:$CB$162,62,FALSE)))</f>
        <v>0</v>
      </c>
      <c r="EU56" s="979">
        <f>IF(ISNA(VLOOKUP($CG56,'G13'!$P$177:$CB$196,62,FALSE)),0,(VLOOKUP($CG56,'G13'!$P$177:$CB$196,62,FALSE)))</f>
        <v>0</v>
      </c>
      <c r="EV56" s="982">
        <f>IF(ISNA(VLOOKUP($CG56,'G13'!$P$211:$CB$230,62,FALSE)),0,(VLOOKUP($CG56,'G13'!$P$211:$CB$230,62,FALSE)))</f>
        <v>0</v>
      </c>
      <c r="EW56" s="981">
        <f>IF(ISNA(VLOOKUP($CG56,'G14'!$P$75:$CB$94,62,FALSE)),0,(VLOOKUP($CG56,'G14'!$P$75:$CB$94,62,FALSE)))</f>
        <v>0</v>
      </c>
      <c r="EX56" s="979">
        <f>IF(ISNA(VLOOKUP($CG56,'G14'!$P$109:$CB$128,62,FALSE)),0,(VLOOKUP($CG56,'G14'!$P$109:$CB$128,62,FALSE)))</f>
        <v>0</v>
      </c>
      <c r="EY56" s="979">
        <f>IF(ISNA(VLOOKUP($CG56,'G14'!$P$143:$CB$162,62,FALSE)),0,(VLOOKUP($CG56,'G14'!$P$143:$CB$162,62,FALSE)))</f>
        <v>0</v>
      </c>
      <c r="EZ56" s="979">
        <f>IF(ISNA(VLOOKUP($CG56,'G14'!$P$177:$CB$196,62,FALSE)),0,(VLOOKUP($CG56,'G14'!$P$177:$CB$196,62,FALSE)))</f>
        <v>0</v>
      </c>
      <c r="FA56" s="982">
        <f>IF(ISNA(VLOOKUP($CG56,'G14'!$P$211:$CB$230,62,FALSE)),0,(VLOOKUP($CG56,'G14'!$P$211:$CB$230,62,FALSE)))</f>
        <v>0</v>
      </c>
      <c r="FB56" s="981">
        <f>IF(ISNA(VLOOKUP($CG56,'G15'!$P$75:$CB$94,62,FALSE)),0,(VLOOKUP($CG56,'G15'!$P$75:$CB$94,62,FALSE)))</f>
        <v>0</v>
      </c>
      <c r="FC56" s="979">
        <f>IF(ISNA(VLOOKUP($CG56,'G15'!$P$109:$CB$128,62,FALSE)),0,(VLOOKUP($CG56,'G15'!$P$109:$CB$128,62,FALSE)))</f>
        <v>0</v>
      </c>
      <c r="FD56" s="979">
        <f>IF(ISNA(VLOOKUP($CG56,'G15'!$P$143:$CB$162,62,FALSE)),0,(VLOOKUP($CG56,'G15'!$P$143:$CB$162,62,FALSE)))</f>
        <v>0</v>
      </c>
      <c r="FE56" s="979">
        <f>IF(ISNA(VLOOKUP($CG56,'G15'!$P$177:$CB$196,62,FALSE)),0,(VLOOKUP($CG56,'G15'!$P$177:$CB$196,62,FALSE)))</f>
        <v>0</v>
      </c>
      <c r="FF56" s="982">
        <f>IF(ISNA(VLOOKUP($CG56,'G15'!$P$211:$CB$230,62,FALSE)),0,(VLOOKUP($CG56,'G15'!$P$211:$CB$230,62,FALSE)))</f>
        <v>0</v>
      </c>
      <c r="FG56" s="983">
        <f t="shared" si="35"/>
        <v>0</v>
      </c>
      <c r="FH56" s="979">
        <f t="shared" si="35"/>
        <v>0</v>
      </c>
      <c r="FI56" s="979">
        <f t="shared" si="35"/>
        <v>0</v>
      </c>
      <c r="FJ56" s="979">
        <f t="shared" si="35"/>
        <v>0</v>
      </c>
      <c r="FK56" s="982">
        <f t="shared" si="35"/>
        <v>0</v>
      </c>
    </row>
    <row r="57" spans="1:167" ht="18.75" customHeight="1" thickBot="1" x14ac:dyDescent="0.25">
      <c r="A57" s="975">
        <f t="shared" si="0"/>
        <v>0</v>
      </c>
      <c r="B57" s="959" t="str">
        <f t="shared" si="19"/>
        <v>b</v>
      </c>
      <c r="C57" s="960" t="str">
        <f t="shared" si="19"/>
        <v>b</v>
      </c>
      <c r="D57" s="960" t="str">
        <f t="shared" si="19"/>
        <v>b</v>
      </c>
      <c r="E57" s="960" t="str">
        <f t="shared" si="19"/>
        <v>b</v>
      </c>
      <c r="F57" s="961" t="str">
        <f t="shared" si="19"/>
        <v>b</v>
      </c>
      <c r="G57" s="959" t="str">
        <f t="shared" si="20"/>
        <v>b</v>
      </c>
      <c r="H57" s="960" t="str">
        <f t="shared" si="20"/>
        <v>b</v>
      </c>
      <c r="I57" s="960" t="str">
        <f t="shared" si="20"/>
        <v>b</v>
      </c>
      <c r="J57" s="960" t="str">
        <f t="shared" si="20"/>
        <v>b</v>
      </c>
      <c r="K57" s="961" t="str">
        <f t="shared" si="20"/>
        <v>b</v>
      </c>
      <c r="L57" s="959" t="str">
        <f t="shared" si="21"/>
        <v>b</v>
      </c>
      <c r="M57" s="960" t="str">
        <f t="shared" si="21"/>
        <v>b</v>
      </c>
      <c r="N57" s="960" t="str">
        <f t="shared" si="21"/>
        <v>b</v>
      </c>
      <c r="O57" s="960" t="str">
        <f t="shared" si="21"/>
        <v>b</v>
      </c>
      <c r="P57" s="961" t="str">
        <f t="shared" si="21"/>
        <v>b</v>
      </c>
      <c r="Q57" s="959" t="str">
        <f t="shared" si="22"/>
        <v>b</v>
      </c>
      <c r="R57" s="960" t="str">
        <f t="shared" si="22"/>
        <v>b</v>
      </c>
      <c r="S57" s="960" t="str">
        <f t="shared" si="22"/>
        <v>b</v>
      </c>
      <c r="T57" s="960" t="str">
        <f t="shared" si="22"/>
        <v>b</v>
      </c>
      <c r="U57" s="961" t="str">
        <f t="shared" si="22"/>
        <v>b</v>
      </c>
      <c r="V57" s="959" t="str">
        <f t="shared" si="23"/>
        <v>b</v>
      </c>
      <c r="W57" s="960" t="str">
        <f t="shared" si="23"/>
        <v>b</v>
      </c>
      <c r="X57" s="960" t="str">
        <f t="shared" si="23"/>
        <v>b</v>
      </c>
      <c r="Y57" s="960" t="str">
        <f t="shared" si="23"/>
        <v>b</v>
      </c>
      <c r="Z57" s="961" t="str">
        <f t="shared" si="23"/>
        <v>b</v>
      </c>
      <c r="AA57" s="959" t="str">
        <f t="shared" si="24"/>
        <v>b</v>
      </c>
      <c r="AB57" s="960" t="str">
        <f t="shared" si="24"/>
        <v>b</v>
      </c>
      <c r="AC57" s="960" t="str">
        <f t="shared" si="24"/>
        <v>b</v>
      </c>
      <c r="AD57" s="960" t="str">
        <f t="shared" si="24"/>
        <v>b</v>
      </c>
      <c r="AE57" s="961" t="str">
        <f t="shared" si="24"/>
        <v>b</v>
      </c>
      <c r="AF57" s="959" t="str">
        <f t="shared" si="25"/>
        <v>b</v>
      </c>
      <c r="AG57" s="960" t="str">
        <f t="shared" si="25"/>
        <v>b</v>
      </c>
      <c r="AH57" s="960" t="str">
        <f t="shared" si="25"/>
        <v>b</v>
      </c>
      <c r="AI57" s="960" t="str">
        <f t="shared" si="25"/>
        <v>b</v>
      </c>
      <c r="AJ57" s="961" t="str">
        <f t="shared" si="25"/>
        <v>b</v>
      </c>
      <c r="AK57" s="959" t="str">
        <f t="shared" si="26"/>
        <v>b</v>
      </c>
      <c r="AL57" s="960" t="str">
        <f t="shared" si="26"/>
        <v>b</v>
      </c>
      <c r="AM57" s="960" t="str">
        <f t="shared" si="26"/>
        <v>b</v>
      </c>
      <c r="AN57" s="960" t="str">
        <f t="shared" si="26"/>
        <v>b</v>
      </c>
      <c r="AO57" s="961" t="str">
        <f t="shared" si="26"/>
        <v>b</v>
      </c>
      <c r="AP57" s="959" t="str">
        <f t="shared" si="27"/>
        <v>b</v>
      </c>
      <c r="AQ57" s="960" t="str">
        <f t="shared" si="27"/>
        <v>b</v>
      </c>
      <c r="AR57" s="960" t="str">
        <f t="shared" si="27"/>
        <v>b</v>
      </c>
      <c r="AS57" s="960" t="str">
        <f t="shared" si="27"/>
        <v>b</v>
      </c>
      <c r="AT57" s="961" t="str">
        <f t="shared" si="27"/>
        <v>b</v>
      </c>
      <c r="AU57" s="959" t="str">
        <f t="shared" si="28"/>
        <v>b</v>
      </c>
      <c r="AV57" s="960" t="str">
        <f t="shared" si="28"/>
        <v>b</v>
      </c>
      <c r="AW57" s="960" t="str">
        <f t="shared" si="28"/>
        <v>b</v>
      </c>
      <c r="AX57" s="960" t="str">
        <f t="shared" si="28"/>
        <v>b</v>
      </c>
      <c r="AY57" s="961" t="str">
        <f t="shared" si="28"/>
        <v>b</v>
      </c>
      <c r="AZ57" s="959" t="str">
        <f t="shared" si="29"/>
        <v>b</v>
      </c>
      <c r="BA57" s="960" t="str">
        <f t="shared" si="29"/>
        <v>b</v>
      </c>
      <c r="BB57" s="960" t="str">
        <f t="shared" si="29"/>
        <v>b</v>
      </c>
      <c r="BC57" s="960" t="str">
        <f t="shared" si="29"/>
        <v>b</v>
      </c>
      <c r="BD57" s="961" t="str">
        <f t="shared" si="29"/>
        <v>b</v>
      </c>
      <c r="BE57" s="959" t="str">
        <f t="shared" si="30"/>
        <v>b</v>
      </c>
      <c r="BF57" s="960" t="str">
        <f t="shared" si="30"/>
        <v>b</v>
      </c>
      <c r="BG57" s="960" t="str">
        <f t="shared" si="30"/>
        <v>b</v>
      </c>
      <c r="BH57" s="960" t="str">
        <f t="shared" si="30"/>
        <v>b</v>
      </c>
      <c r="BI57" s="961" t="str">
        <f t="shared" si="30"/>
        <v>b</v>
      </c>
      <c r="BJ57" s="959" t="str">
        <f t="shared" si="31"/>
        <v>b</v>
      </c>
      <c r="BK57" s="960" t="str">
        <f t="shared" si="31"/>
        <v>b</v>
      </c>
      <c r="BL57" s="960" t="str">
        <f t="shared" si="31"/>
        <v>b</v>
      </c>
      <c r="BM57" s="960" t="str">
        <f t="shared" si="31"/>
        <v>b</v>
      </c>
      <c r="BN57" s="961" t="str">
        <f t="shared" si="31"/>
        <v>b</v>
      </c>
      <c r="BO57" s="959" t="str">
        <f t="shared" si="32"/>
        <v>b</v>
      </c>
      <c r="BP57" s="960" t="str">
        <f t="shared" si="32"/>
        <v>b</v>
      </c>
      <c r="BQ57" s="960" t="str">
        <f t="shared" si="32"/>
        <v>b</v>
      </c>
      <c r="BR57" s="960" t="str">
        <f t="shared" si="32"/>
        <v>b</v>
      </c>
      <c r="BS57" s="961" t="str">
        <f t="shared" si="32"/>
        <v>b</v>
      </c>
      <c r="BT57" s="959" t="str">
        <f t="shared" si="33"/>
        <v>b</v>
      </c>
      <c r="BU57" s="960" t="str">
        <f t="shared" si="33"/>
        <v>b</v>
      </c>
      <c r="BV57" s="960" t="str">
        <f t="shared" si="33"/>
        <v>b</v>
      </c>
      <c r="BW57" s="960" t="str">
        <f t="shared" si="33"/>
        <v>b</v>
      </c>
      <c r="BX57" s="961" t="str">
        <f t="shared" si="33"/>
        <v>b</v>
      </c>
      <c r="BY57" s="976">
        <f t="shared" si="34"/>
        <v>0</v>
      </c>
      <c r="BZ57" s="976">
        <f t="shared" si="34"/>
        <v>0</v>
      </c>
      <c r="CA57" s="976">
        <f t="shared" si="34"/>
        <v>0</v>
      </c>
      <c r="CB57" s="976">
        <f t="shared" si="34"/>
        <v>0</v>
      </c>
      <c r="CC57" s="976">
        <f t="shared" si="34"/>
        <v>0</v>
      </c>
      <c r="CD57" s="954">
        <f t="shared" si="17"/>
        <v>0</v>
      </c>
      <c r="CF57" s="985">
        <v>42</v>
      </c>
      <c r="CG57" s="986">
        <f>Personnel!D62</f>
        <v>0</v>
      </c>
      <c r="CH57" s="987">
        <f>Personnel!E62</f>
        <v>0</v>
      </c>
      <c r="CI57" s="988">
        <f>Personnel!F62</f>
        <v>0</v>
      </c>
      <c r="CJ57" s="981">
        <f>IF(ISNA(VLOOKUP($CG57,'G1'!$P$75:$CB$94,62,FALSE)),0,(VLOOKUP($CG57,'G1'!$P$75:$CB$94,62,FALSE)))</f>
        <v>0</v>
      </c>
      <c r="CK57" s="979">
        <f>IF(ISNA(VLOOKUP($CG57,'G1'!$P$109:$CB$128,62,FALSE)),0,(VLOOKUP($CG57,'G1'!$P$109:$CB$128,62,FALSE)))</f>
        <v>0</v>
      </c>
      <c r="CL57" s="979">
        <f>IF(ISNA(VLOOKUP($CG57,'G1'!$P$143:$CB$162,62,FALSE)),0,(VLOOKUP($CG57,'G1'!$P$143:$CB$162,62,FALSE)))</f>
        <v>0</v>
      </c>
      <c r="CM57" s="979">
        <f>IF(ISNA(VLOOKUP($CG57,'G1'!$P$177:$CB$196,62,FALSE)),0,(VLOOKUP($CG57,'G1'!$P$177:$CB$196,62,FALSE)))</f>
        <v>0</v>
      </c>
      <c r="CN57" s="982">
        <f>IF(ISNA(VLOOKUP($CG57,'G1'!$P$211:$CB$230,62,FALSE)),0,(VLOOKUP($CG57,'G1'!$P$211:$CB$230,62,FALSE)))</f>
        <v>0</v>
      </c>
      <c r="CO57" s="981">
        <f>IF(ISNA(VLOOKUP($CG57,'G2'!$P$75:$CB$94,62,FALSE)),0,(VLOOKUP($CG57,'G2'!$P$75:$CB$94,62,FALSE)))</f>
        <v>0</v>
      </c>
      <c r="CP57" s="979">
        <f>IF(ISNA(VLOOKUP($CG57,'G2'!$P$109:$CB$128,62,FALSE)),0,(VLOOKUP($CG57,'G2'!$P$109:$CB$128,62,FALSE)))</f>
        <v>0</v>
      </c>
      <c r="CQ57" s="979">
        <f>IF(ISNA(VLOOKUP($CG57,'G2'!$P$143:$CB$162,62,FALSE)),0,(VLOOKUP($CG57,'G2'!$P$143:$CB$162,62,FALSE)))</f>
        <v>0</v>
      </c>
      <c r="CR57" s="979">
        <f>IF(ISNA(VLOOKUP($CG57,'G2'!$P$177:$CB$196,62,FALSE)),0,(VLOOKUP($CG57,'G2'!$P$177:$CB$196,62,FALSE)))</f>
        <v>0</v>
      </c>
      <c r="CS57" s="982">
        <f>IF(ISNA(VLOOKUP($CG57,'G2'!$P$211:$CB$230,62,FALSE)),0,(VLOOKUP($CG57,'G2'!$P$211:$CB$230,62,FALSE)))</f>
        <v>0</v>
      </c>
      <c r="CT57" s="981">
        <f>IF(ISNA(VLOOKUP($CG57,'G3'!$P$75:$CB$94,62,FALSE)),0,(VLOOKUP($CG57,'G3'!$P$75:$CB$94,62,FALSE)))</f>
        <v>0</v>
      </c>
      <c r="CU57" s="979">
        <f>IF(ISNA(VLOOKUP($CG57,'G3'!$P$109:$CB$128,62,FALSE)),0,(VLOOKUP($CG57,'G3'!$P$109:$CB$128,62,FALSE)))</f>
        <v>0</v>
      </c>
      <c r="CV57" s="979">
        <f>IF(ISNA(VLOOKUP($CG57,'G3'!$P$143:$CB$162,62,FALSE)),0,(VLOOKUP($CG57,'G3'!$P$143:$CB$162,62,FALSE)))</f>
        <v>0</v>
      </c>
      <c r="CW57" s="979">
        <f>IF(ISNA(VLOOKUP($CG57,'G3'!$P$177:$CB$196,62,FALSE)),0,(VLOOKUP($CG57,'G3'!$P$177:$CB$196,62,FALSE)))</f>
        <v>0</v>
      </c>
      <c r="CX57" s="982">
        <f>IF(ISNA(VLOOKUP($CG57,'G3'!$P$211:$CB$230,62,FALSE)),0,(VLOOKUP($CG57,'G3'!$P$211:$CB$230,62,FALSE)))</f>
        <v>0</v>
      </c>
      <c r="CY57" s="981">
        <f>IF(ISNA(VLOOKUP($CG57,'G4'!$P$75:$CB$94,62,FALSE)),0,(VLOOKUP($CG57,'G4'!$P$75:$CB$94,62,FALSE)))</f>
        <v>0</v>
      </c>
      <c r="CZ57" s="979">
        <f>IF(ISNA(VLOOKUP($CG57,'G4'!$P$109:$CB$128,62,FALSE)),0,(VLOOKUP($CG57,'G4'!$P$109:$CB$128,62,FALSE)))</f>
        <v>0</v>
      </c>
      <c r="DA57" s="979">
        <f>IF(ISNA(VLOOKUP($CG57,'G4'!$P$143:$CB$162,62,FALSE)),0,(VLOOKUP($CG57,'G4'!$P$143:$CB$162,62,FALSE)))</f>
        <v>0</v>
      </c>
      <c r="DB57" s="979">
        <f>IF(ISNA(VLOOKUP($CG57,'G4'!$P$177:$CB$196,62,FALSE)),0,(VLOOKUP($CG57,'G4'!$P$177:$CB$196,62,FALSE)))</f>
        <v>0</v>
      </c>
      <c r="DC57" s="982">
        <f>IF(ISNA(VLOOKUP($CG57,'G4'!$P$211:$CB$230,62,FALSE)),0,(VLOOKUP($CG57,'G4'!$P$211:$CB$230,62,FALSE)))</f>
        <v>0</v>
      </c>
      <c r="DD57" s="981">
        <f>IF(ISNA(VLOOKUP($CG57,'G5'!$P$75:$CB$94,62,FALSE)),0,(VLOOKUP($CG57,'G5'!$P$75:$CB$94,62,FALSE)))</f>
        <v>0</v>
      </c>
      <c r="DE57" s="979">
        <f>IF(ISNA(VLOOKUP($CG57,'G5'!$P$109:$CB$128,62,FALSE)),0,(VLOOKUP($CG57,'G5'!$P$109:$CB$128,62,FALSE)))</f>
        <v>0</v>
      </c>
      <c r="DF57" s="979">
        <f>IF(ISNA(VLOOKUP($CG57,'G5'!$P$143:$CB$162,62,FALSE)),0,(VLOOKUP($CG57,'G5'!$P$143:$CB$162,62,FALSE)))</f>
        <v>0</v>
      </c>
      <c r="DG57" s="979">
        <f>IF(ISNA(VLOOKUP($CG57,'G5'!$P$177:$CB$196,62,FALSE)),0,(VLOOKUP($CG57,'G5'!$P$177:$CB$196,62,FALSE)))</f>
        <v>0</v>
      </c>
      <c r="DH57" s="982">
        <f>IF(ISNA(VLOOKUP($CG57,'G5'!$P$211:$CB$230,62,FALSE)),0,(VLOOKUP($CG57,'G5'!$P$211:$CB$230,62,FALSE)))</f>
        <v>0</v>
      </c>
      <c r="DI57" s="981">
        <f>IF(ISNA(VLOOKUP($CG57,'G6'!$P$75:$CB$94,62,FALSE)),0,(VLOOKUP($CG57,'G6'!$P$75:$CB$94,62,FALSE)))</f>
        <v>0</v>
      </c>
      <c r="DJ57" s="979">
        <f>IF(ISNA(VLOOKUP($CG57,'G6'!$P$109:$CB$128,62,FALSE)),0,(VLOOKUP($CG57,'G6'!$P$109:$CB$128,62,FALSE)))</f>
        <v>0</v>
      </c>
      <c r="DK57" s="979">
        <f>IF(ISNA(VLOOKUP($CG57,'G6'!$P$143:$CB$162,62,FALSE)),0,(VLOOKUP($CG57,'G6'!$P$143:$CB$162,62,FALSE)))</f>
        <v>0</v>
      </c>
      <c r="DL57" s="979">
        <f>IF(ISNA(VLOOKUP($CG57,'G6'!$P$177:$CB$196,62,FALSE)),0,(VLOOKUP($CG57,'G6'!$P$177:$CB$196,62,FALSE)))</f>
        <v>0</v>
      </c>
      <c r="DM57" s="982">
        <f>IF(ISNA(VLOOKUP($CG57,'G6'!$P$211:$CB$230,62,FALSE)),0,(VLOOKUP($CG57,'G6'!$P$211:$CB$230,62,FALSE)))</f>
        <v>0</v>
      </c>
      <c r="DN57" s="981">
        <f>IF(ISNA(VLOOKUP($CG57,'G7'!$P$75:$CB$94,62,FALSE)),0,(VLOOKUP($CG57,'G7'!$P$75:$CB$94,62,FALSE)))</f>
        <v>0</v>
      </c>
      <c r="DO57" s="979">
        <f>IF(ISNA(VLOOKUP($CG57,'G7'!$P$109:$CB$128,62,FALSE)),0,(VLOOKUP($CG57,'G7'!$P$109:$CB$128,62,FALSE)))</f>
        <v>0</v>
      </c>
      <c r="DP57" s="979">
        <f>IF(ISNA(VLOOKUP($CG57,'G7'!$P$143:$CB$162,62,FALSE)),0,(VLOOKUP($CG57,'G7'!$P$143:$CB$162,62,FALSE)))</f>
        <v>0</v>
      </c>
      <c r="DQ57" s="979">
        <f>IF(ISNA(VLOOKUP($CG57,'G7'!$P$177:$CB$196,62,FALSE)),0,(VLOOKUP($CG57,'G7'!$P$177:$CB$196,62,FALSE)))</f>
        <v>0</v>
      </c>
      <c r="DR57" s="982">
        <f>IF(ISNA(VLOOKUP($CG57,'G7'!$P$211:$CB$230,62,FALSE)),0,(VLOOKUP($CG57,'G7'!$P$211:$CB$230,62,FALSE)))</f>
        <v>0</v>
      </c>
      <c r="DS57" s="981">
        <f>IF(ISNA(VLOOKUP($CG57,'G8'!$P$75:$CB$94,62,FALSE)),0,(VLOOKUP($CG57,'G8'!$P$75:$CB$94,62,FALSE)))</f>
        <v>0</v>
      </c>
      <c r="DT57" s="979">
        <f>IF(ISNA(VLOOKUP($CG57,'G8'!$P$109:$CB$128,62,FALSE)),0,(VLOOKUP($CG57,'G8'!$P$109:$CB$128,62,FALSE)))</f>
        <v>0</v>
      </c>
      <c r="DU57" s="979">
        <f>IF(ISNA(VLOOKUP($CG57,'G8'!$P$143:$CB$162,62,FALSE)),0,(VLOOKUP($CG57,'G8'!$P$143:$CB$162,62,FALSE)))</f>
        <v>0</v>
      </c>
      <c r="DV57" s="979">
        <f>IF(ISNA(VLOOKUP($CG57,'G8'!$P$177:$CB$196,62,FALSE)),0,(VLOOKUP($CG57,'G8'!$P$177:$CB$196,62,FALSE)))</f>
        <v>0</v>
      </c>
      <c r="DW57" s="982">
        <f>IF(ISNA(VLOOKUP($CG57,'G8'!$P$211:$CB$230,62,FALSE)),0,(VLOOKUP($CG57,'G8'!$P$211:$CB$230,62,FALSE)))</f>
        <v>0</v>
      </c>
      <c r="DX57" s="981">
        <f>IF(ISNA(VLOOKUP($CG57,'G9'!$P$75:$CB$94,62,FALSE)),0,(VLOOKUP($CG57,'G9'!$P$75:$CB$94,62,FALSE)))</f>
        <v>0</v>
      </c>
      <c r="DY57" s="979">
        <f>IF(ISNA(VLOOKUP($CG57,'G9'!$P$109:$CB$128,62,FALSE)),0,(VLOOKUP($CG57,'G9'!$P$109:$CB$128,62,FALSE)))</f>
        <v>0</v>
      </c>
      <c r="DZ57" s="979">
        <f>IF(ISNA(VLOOKUP($CG57,'G9'!$P$143:$CB$162,62,FALSE)),0,(VLOOKUP($CG57,'G9'!$P$143:$CB$162,62,FALSE)))</f>
        <v>0</v>
      </c>
      <c r="EA57" s="979">
        <f>IF(ISNA(VLOOKUP($CG57,'G9'!$P$177:$CB$196,62,FALSE)),0,(VLOOKUP($CG57,'G9'!$P$177:$CB$196,62,FALSE)))</f>
        <v>0</v>
      </c>
      <c r="EB57" s="982">
        <f>IF(ISNA(VLOOKUP($CG57,'G9'!$P$211:$CB$230,62,FALSE)),0,(VLOOKUP($CG57,'G9'!$P$211:$CB$230,62,FALSE)))</f>
        <v>0</v>
      </c>
      <c r="EC57" s="981">
        <f>IF(ISNA(VLOOKUP($CG57,'G10'!$P$75:$CB$94,62,FALSE)),0,(VLOOKUP($CG57,'G10'!$P$75:$CB$94,62,FALSE)))</f>
        <v>0</v>
      </c>
      <c r="ED57" s="979">
        <f>IF(ISNA(VLOOKUP($CG57,'G10'!$P$109:$CB$128,62,FALSE)),0,(VLOOKUP($CG57,'G10'!$P$109:$CB$128,62,FALSE)))</f>
        <v>0</v>
      </c>
      <c r="EE57" s="979">
        <f>IF(ISNA(VLOOKUP($CG57,'G10'!$P$143:$CB$162,62,FALSE)),0,(VLOOKUP($CG57,'G10'!$P$143:$CB$162,62,FALSE)))</f>
        <v>0</v>
      </c>
      <c r="EF57" s="979">
        <f>IF(ISNA(VLOOKUP($CG57,'G10'!$P$177:$CB$196,62,FALSE)),0,(VLOOKUP($CG57,'G10'!$P$177:$CB$196,62,FALSE)))</f>
        <v>0</v>
      </c>
      <c r="EG57" s="982">
        <f>IF(ISNA(VLOOKUP($CG57,'G10'!$P$211:$CB$230,62,FALSE)),0,(VLOOKUP($CG57,'G10'!$P$211:$CB$230,62,FALSE)))</f>
        <v>0</v>
      </c>
      <c r="EH57" s="981">
        <f>IF(ISNA(VLOOKUP($CG57,'G11'!$P$75:$CB$94,62,FALSE)),0,(VLOOKUP($CG57,'G11'!$P$75:$CB$94,62,FALSE)))</f>
        <v>0</v>
      </c>
      <c r="EI57" s="979">
        <f>IF(ISNA(VLOOKUP($CG57,'G11'!$P$109:$CB$128,62,FALSE)),0,(VLOOKUP($CG57,'G11'!$P$109:$CB$128,62,FALSE)))</f>
        <v>0</v>
      </c>
      <c r="EJ57" s="979">
        <f>IF(ISNA(VLOOKUP($CG57,'G11'!$P$143:$CB$162,62,FALSE)),0,(VLOOKUP($CG57,'G11'!$P$143:$CB$162,62,FALSE)))</f>
        <v>0</v>
      </c>
      <c r="EK57" s="979">
        <f>IF(ISNA(VLOOKUP($CG57,'G11'!$P$177:$CB$196,62,FALSE)),0,(VLOOKUP($CG57,'G11'!$P$177:$CB$196,62,FALSE)))</f>
        <v>0</v>
      </c>
      <c r="EL57" s="982">
        <f>IF(ISNA(VLOOKUP($CG57,'G11'!$P$211:$CB$230,62,FALSE)),0,(VLOOKUP($CG57,'G11'!$P$211:$CB$230,62,FALSE)))</f>
        <v>0</v>
      </c>
      <c r="EM57" s="981">
        <f>IF(ISNA(VLOOKUP($CG57,'G12'!$P$75:$CB$94,62,FALSE)),0,(VLOOKUP($CG57,'G12'!$P$75:$CB$94,62,FALSE)))</f>
        <v>0</v>
      </c>
      <c r="EN57" s="979">
        <f>IF(ISNA(VLOOKUP($CG57,'G12'!$P$109:$CB$128,62,FALSE)),0,(VLOOKUP($CG57,'G12'!$P$109:$CB$128,62,FALSE)))</f>
        <v>0</v>
      </c>
      <c r="EO57" s="979">
        <f>IF(ISNA(VLOOKUP($CG57,'G12'!$P$143:$CB$162,62,FALSE)),0,(VLOOKUP($CG57,'G12'!$P$143:$CB$162,62,FALSE)))</f>
        <v>0</v>
      </c>
      <c r="EP57" s="979">
        <f>IF(ISNA(VLOOKUP($CG57,'G12'!$P$177:$CB$196,62,FALSE)),0,(VLOOKUP($CG57,'G12'!$P$177:$CB$196,62,FALSE)))</f>
        <v>0</v>
      </c>
      <c r="EQ57" s="982">
        <f>IF(ISNA(VLOOKUP($CG57,'G12'!$P$211:$CB$230,62,FALSE)),0,(VLOOKUP($CG57,'G12'!$P$211:$CB$230,62,FALSE)))</f>
        <v>0</v>
      </c>
      <c r="ER57" s="981">
        <f>IF(ISNA(VLOOKUP($CG57,'G13'!$P$75:$CB$94,62,FALSE)),0,(VLOOKUP($CG57,'G13'!$P$75:$CB$94,62,FALSE)))</f>
        <v>0</v>
      </c>
      <c r="ES57" s="979">
        <f>IF(ISNA(VLOOKUP($CG57,'G13'!$P$109:$CB$128,62,FALSE)),0,(VLOOKUP($CG57,'G13'!$P$109:$CB$128,62,FALSE)))</f>
        <v>0</v>
      </c>
      <c r="ET57" s="979">
        <f>IF(ISNA(VLOOKUP($CG57,'G13'!$P$143:$CB$162,62,FALSE)),0,(VLOOKUP($CG57,'G13'!$P$143:$CB$162,62,FALSE)))</f>
        <v>0</v>
      </c>
      <c r="EU57" s="979">
        <f>IF(ISNA(VLOOKUP($CG57,'G13'!$P$177:$CB$196,62,FALSE)),0,(VLOOKUP($CG57,'G13'!$P$177:$CB$196,62,FALSE)))</f>
        <v>0</v>
      </c>
      <c r="EV57" s="982">
        <f>IF(ISNA(VLOOKUP($CG57,'G13'!$P$211:$CB$230,62,FALSE)),0,(VLOOKUP($CG57,'G13'!$P$211:$CB$230,62,FALSE)))</f>
        <v>0</v>
      </c>
      <c r="EW57" s="981">
        <f>IF(ISNA(VLOOKUP($CG57,'G14'!$P$75:$CB$94,62,FALSE)),0,(VLOOKUP($CG57,'G14'!$P$75:$CB$94,62,FALSE)))</f>
        <v>0</v>
      </c>
      <c r="EX57" s="979">
        <f>IF(ISNA(VLOOKUP($CG57,'G14'!$P$109:$CB$128,62,FALSE)),0,(VLOOKUP($CG57,'G14'!$P$109:$CB$128,62,FALSE)))</f>
        <v>0</v>
      </c>
      <c r="EY57" s="979">
        <f>IF(ISNA(VLOOKUP($CG57,'G14'!$P$143:$CB$162,62,FALSE)),0,(VLOOKUP($CG57,'G14'!$P$143:$CB$162,62,FALSE)))</f>
        <v>0</v>
      </c>
      <c r="EZ57" s="979">
        <f>IF(ISNA(VLOOKUP($CG57,'G14'!$P$177:$CB$196,62,FALSE)),0,(VLOOKUP($CG57,'G14'!$P$177:$CB$196,62,FALSE)))</f>
        <v>0</v>
      </c>
      <c r="FA57" s="982">
        <f>IF(ISNA(VLOOKUP($CG57,'G14'!$P$211:$CB$230,62,FALSE)),0,(VLOOKUP($CG57,'G14'!$P$211:$CB$230,62,FALSE)))</f>
        <v>0</v>
      </c>
      <c r="FB57" s="981">
        <f>IF(ISNA(VLOOKUP($CG57,'G15'!$P$75:$CB$94,62,FALSE)),0,(VLOOKUP($CG57,'G15'!$P$75:$CB$94,62,FALSE)))</f>
        <v>0</v>
      </c>
      <c r="FC57" s="979">
        <f>IF(ISNA(VLOOKUP($CG57,'G15'!$P$109:$CB$128,62,FALSE)),0,(VLOOKUP($CG57,'G15'!$P$109:$CB$128,62,FALSE)))</f>
        <v>0</v>
      </c>
      <c r="FD57" s="979">
        <f>IF(ISNA(VLOOKUP($CG57,'G15'!$P$143:$CB$162,62,FALSE)),0,(VLOOKUP($CG57,'G15'!$P$143:$CB$162,62,FALSE)))</f>
        <v>0</v>
      </c>
      <c r="FE57" s="979">
        <f>IF(ISNA(VLOOKUP($CG57,'G15'!$P$177:$CB$196,62,FALSE)),0,(VLOOKUP($CG57,'G15'!$P$177:$CB$196,62,FALSE)))</f>
        <v>0</v>
      </c>
      <c r="FF57" s="982">
        <f>IF(ISNA(VLOOKUP($CG57,'G15'!$P$211:$CB$230,62,FALSE)),0,(VLOOKUP($CG57,'G15'!$P$211:$CB$230,62,FALSE)))</f>
        <v>0</v>
      </c>
      <c r="FG57" s="989">
        <f t="shared" si="35"/>
        <v>0</v>
      </c>
      <c r="FH57" s="987">
        <f t="shared" si="35"/>
        <v>0</v>
      </c>
      <c r="FI57" s="987">
        <f t="shared" si="35"/>
        <v>0</v>
      </c>
      <c r="FJ57" s="987">
        <f t="shared" si="35"/>
        <v>0</v>
      </c>
      <c r="FK57" s="990">
        <f t="shared" si="35"/>
        <v>0</v>
      </c>
    </row>
    <row r="58" spans="1:167" ht="18.75" customHeight="1" thickBot="1" x14ac:dyDescent="0.25">
      <c r="A58" s="975">
        <f t="shared" si="0"/>
        <v>0</v>
      </c>
      <c r="B58" s="959" t="str">
        <f t="shared" si="19"/>
        <v>b</v>
      </c>
      <c r="C58" s="960" t="str">
        <f t="shared" si="19"/>
        <v>b</v>
      </c>
      <c r="D58" s="960" t="str">
        <f t="shared" si="19"/>
        <v>b</v>
      </c>
      <c r="E58" s="960" t="str">
        <f t="shared" si="19"/>
        <v>b</v>
      </c>
      <c r="F58" s="961" t="str">
        <f t="shared" si="19"/>
        <v>b</v>
      </c>
      <c r="G58" s="959" t="str">
        <f t="shared" si="20"/>
        <v>b</v>
      </c>
      <c r="H58" s="960" t="str">
        <f t="shared" si="20"/>
        <v>b</v>
      </c>
      <c r="I58" s="960" t="str">
        <f t="shared" si="20"/>
        <v>b</v>
      </c>
      <c r="J58" s="960" t="str">
        <f t="shared" si="20"/>
        <v>b</v>
      </c>
      <c r="K58" s="961" t="str">
        <f t="shared" si="20"/>
        <v>b</v>
      </c>
      <c r="L58" s="959" t="str">
        <f t="shared" si="21"/>
        <v>b</v>
      </c>
      <c r="M58" s="960" t="str">
        <f t="shared" si="21"/>
        <v>b</v>
      </c>
      <c r="N58" s="960" t="str">
        <f t="shared" si="21"/>
        <v>b</v>
      </c>
      <c r="O58" s="960" t="str">
        <f t="shared" si="21"/>
        <v>b</v>
      </c>
      <c r="P58" s="961" t="str">
        <f t="shared" si="21"/>
        <v>b</v>
      </c>
      <c r="Q58" s="959" t="str">
        <f t="shared" si="22"/>
        <v>b</v>
      </c>
      <c r="R58" s="960" t="str">
        <f t="shared" si="22"/>
        <v>b</v>
      </c>
      <c r="S58" s="960" t="str">
        <f t="shared" si="22"/>
        <v>b</v>
      </c>
      <c r="T58" s="960" t="str">
        <f t="shared" si="22"/>
        <v>b</v>
      </c>
      <c r="U58" s="961" t="str">
        <f t="shared" si="22"/>
        <v>b</v>
      </c>
      <c r="V58" s="959" t="str">
        <f t="shared" si="23"/>
        <v>b</v>
      </c>
      <c r="W58" s="960" t="str">
        <f t="shared" si="23"/>
        <v>b</v>
      </c>
      <c r="X58" s="960" t="str">
        <f t="shared" si="23"/>
        <v>b</v>
      </c>
      <c r="Y58" s="960" t="str">
        <f t="shared" si="23"/>
        <v>b</v>
      </c>
      <c r="Z58" s="961" t="str">
        <f t="shared" si="23"/>
        <v>b</v>
      </c>
      <c r="AA58" s="959" t="str">
        <f t="shared" si="24"/>
        <v>b</v>
      </c>
      <c r="AB58" s="960" t="str">
        <f t="shared" si="24"/>
        <v>b</v>
      </c>
      <c r="AC58" s="960" t="str">
        <f t="shared" si="24"/>
        <v>b</v>
      </c>
      <c r="AD58" s="960" t="str">
        <f t="shared" si="24"/>
        <v>b</v>
      </c>
      <c r="AE58" s="961" t="str">
        <f t="shared" si="24"/>
        <v>b</v>
      </c>
      <c r="AF58" s="959" t="str">
        <f t="shared" si="25"/>
        <v>b</v>
      </c>
      <c r="AG58" s="960" t="str">
        <f t="shared" si="25"/>
        <v>b</v>
      </c>
      <c r="AH58" s="960" t="str">
        <f t="shared" si="25"/>
        <v>b</v>
      </c>
      <c r="AI58" s="960" t="str">
        <f t="shared" si="25"/>
        <v>b</v>
      </c>
      <c r="AJ58" s="961" t="str">
        <f t="shared" si="25"/>
        <v>b</v>
      </c>
      <c r="AK58" s="959" t="str">
        <f t="shared" si="26"/>
        <v>b</v>
      </c>
      <c r="AL58" s="960" t="str">
        <f t="shared" si="26"/>
        <v>b</v>
      </c>
      <c r="AM58" s="960" t="str">
        <f t="shared" si="26"/>
        <v>b</v>
      </c>
      <c r="AN58" s="960" t="str">
        <f t="shared" si="26"/>
        <v>b</v>
      </c>
      <c r="AO58" s="961" t="str">
        <f t="shared" si="26"/>
        <v>b</v>
      </c>
      <c r="AP58" s="959" t="str">
        <f t="shared" si="27"/>
        <v>b</v>
      </c>
      <c r="AQ58" s="960" t="str">
        <f t="shared" si="27"/>
        <v>b</v>
      </c>
      <c r="AR58" s="960" t="str">
        <f t="shared" si="27"/>
        <v>b</v>
      </c>
      <c r="AS58" s="960" t="str">
        <f t="shared" si="27"/>
        <v>b</v>
      </c>
      <c r="AT58" s="961" t="str">
        <f t="shared" si="27"/>
        <v>b</v>
      </c>
      <c r="AU58" s="959" t="str">
        <f t="shared" si="28"/>
        <v>b</v>
      </c>
      <c r="AV58" s="960" t="str">
        <f t="shared" si="28"/>
        <v>b</v>
      </c>
      <c r="AW58" s="960" t="str">
        <f t="shared" si="28"/>
        <v>b</v>
      </c>
      <c r="AX58" s="960" t="str">
        <f t="shared" si="28"/>
        <v>b</v>
      </c>
      <c r="AY58" s="961" t="str">
        <f t="shared" si="28"/>
        <v>b</v>
      </c>
      <c r="AZ58" s="959" t="str">
        <f t="shared" si="29"/>
        <v>b</v>
      </c>
      <c r="BA58" s="960" t="str">
        <f t="shared" si="29"/>
        <v>b</v>
      </c>
      <c r="BB58" s="960" t="str">
        <f t="shared" si="29"/>
        <v>b</v>
      </c>
      <c r="BC58" s="960" t="str">
        <f t="shared" si="29"/>
        <v>b</v>
      </c>
      <c r="BD58" s="961" t="str">
        <f t="shared" si="29"/>
        <v>b</v>
      </c>
      <c r="BE58" s="959" t="str">
        <f t="shared" si="30"/>
        <v>b</v>
      </c>
      <c r="BF58" s="960" t="str">
        <f t="shared" si="30"/>
        <v>b</v>
      </c>
      <c r="BG58" s="960" t="str">
        <f t="shared" si="30"/>
        <v>b</v>
      </c>
      <c r="BH58" s="960" t="str">
        <f t="shared" si="30"/>
        <v>b</v>
      </c>
      <c r="BI58" s="961" t="str">
        <f t="shared" si="30"/>
        <v>b</v>
      </c>
      <c r="BJ58" s="959" t="str">
        <f t="shared" si="31"/>
        <v>b</v>
      </c>
      <c r="BK58" s="960" t="str">
        <f t="shared" si="31"/>
        <v>b</v>
      </c>
      <c r="BL58" s="960" t="str">
        <f t="shared" si="31"/>
        <v>b</v>
      </c>
      <c r="BM58" s="960" t="str">
        <f t="shared" si="31"/>
        <v>b</v>
      </c>
      <c r="BN58" s="961" t="str">
        <f t="shared" si="31"/>
        <v>b</v>
      </c>
      <c r="BO58" s="959" t="str">
        <f t="shared" si="32"/>
        <v>b</v>
      </c>
      <c r="BP58" s="960" t="str">
        <f t="shared" si="32"/>
        <v>b</v>
      </c>
      <c r="BQ58" s="960" t="str">
        <f t="shared" si="32"/>
        <v>b</v>
      </c>
      <c r="BR58" s="960" t="str">
        <f t="shared" si="32"/>
        <v>b</v>
      </c>
      <c r="BS58" s="961" t="str">
        <f t="shared" si="32"/>
        <v>b</v>
      </c>
      <c r="BT58" s="959" t="str">
        <f t="shared" si="33"/>
        <v>b</v>
      </c>
      <c r="BU58" s="960" t="str">
        <f t="shared" si="33"/>
        <v>b</v>
      </c>
      <c r="BV58" s="960" t="str">
        <f t="shared" si="33"/>
        <v>b</v>
      </c>
      <c r="BW58" s="960" t="str">
        <f t="shared" si="33"/>
        <v>b</v>
      </c>
      <c r="BX58" s="961" t="str">
        <f t="shared" si="33"/>
        <v>b</v>
      </c>
      <c r="BY58" s="976">
        <f t="shared" si="34"/>
        <v>0</v>
      </c>
      <c r="BZ58" s="976">
        <f t="shared" si="34"/>
        <v>0</v>
      </c>
      <c r="CA58" s="976">
        <f t="shared" si="34"/>
        <v>0</v>
      </c>
      <c r="CB58" s="976">
        <f t="shared" si="34"/>
        <v>0</v>
      </c>
      <c r="CC58" s="976">
        <f t="shared" si="34"/>
        <v>0</v>
      </c>
      <c r="CD58" s="954">
        <f t="shared" si="17"/>
        <v>0</v>
      </c>
      <c r="CF58" s="985">
        <v>43</v>
      </c>
      <c r="CG58" s="986">
        <f>Personnel!D63</f>
        <v>0</v>
      </c>
      <c r="CH58" s="987">
        <f>Personnel!E63</f>
        <v>0</v>
      </c>
      <c r="CI58" s="988">
        <f>Personnel!F63</f>
        <v>0</v>
      </c>
      <c r="CJ58" s="981">
        <f>IF(ISNA(VLOOKUP($CG58,'G1'!$P$75:$CB$94,62,FALSE)),0,(VLOOKUP($CG58,'G1'!$P$75:$CB$94,62,FALSE)))</f>
        <v>0</v>
      </c>
      <c r="CK58" s="979">
        <f>IF(ISNA(VLOOKUP($CG58,'G1'!$P$109:$CB$128,62,FALSE)),0,(VLOOKUP($CG58,'G1'!$P$109:$CB$128,62,FALSE)))</f>
        <v>0</v>
      </c>
      <c r="CL58" s="979">
        <f>IF(ISNA(VLOOKUP($CG58,'G1'!$P$143:$CB$162,62,FALSE)),0,(VLOOKUP($CG58,'G1'!$P$143:$CB$162,62,FALSE)))</f>
        <v>0</v>
      </c>
      <c r="CM58" s="979">
        <f>IF(ISNA(VLOOKUP($CG58,'G1'!$P$177:$CB$196,62,FALSE)),0,(VLOOKUP($CG58,'G1'!$P$177:$CB$196,62,FALSE)))</f>
        <v>0</v>
      </c>
      <c r="CN58" s="982">
        <f>IF(ISNA(VLOOKUP($CG58,'G1'!$P$211:$CB$230,62,FALSE)),0,(VLOOKUP($CG58,'G1'!$P$211:$CB$230,62,FALSE)))</f>
        <v>0</v>
      </c>
      <c r="CO58" s="981">
        <f>IF(ISNA(VLOOKUP($CG58,'G2'!$P$75:$CB$94,62,FALSE)),0,(VLOOKUP($CG58,'G2'!$P$75:$CB$94,62,FALSE)))</f>
        <v>0</v>
      </c>
      <c r="CP58" s="979">
        <f>IF(ISNA(VLOOKUP($CG58,'G2'!$P$109:$CB$128,62,FALSE)),0,(VLOOKUP($CG58,'G2'!$P$109:$CB$128,62,FALSE)))</f>
        <v>0</v>
      </c>
      <c r="CQ58" s="979">
        <f>IF(ISNA(VLOOKUP($CG58,'G2'!$P$143:$CB$162,62,FALSE)),0,(VLOOKUP($CG58,'G2'!$P$143:$CB$162,62,FALSE)))</f>
        <v>0</v>
      </c>
      <c r="CR58" s="979">
        <f>IF(ISNA(VLOOKUP($CG58,'G2'!$P$177:$CB$196,62,FALSE)),0,(VLOOKUP($CG58,'G2'!$P$177:$CB$196,62,FALSE)))</f>
        <v>0</v>
      </c>
      <c r="CS58" s="982">
        <f>IF(ISNA(VLOOKUP($CG58,'G2'!$P$211:$CB$230,62,FALSE)),0,(VLOOKUP($CG58,'G2'!$P$211:$CB$230,62,FALSE)))</f>
        <v>0</v>
      </c>
      <c r="CT58" s="981">
        <f>IF(ISNA(VLOOKUP($CG58,'G3'!$P$75:$CB$94,62,FALSE)),0,(VLOOKUP($CG58,'G3'!$P$75:$CB$94,62,FALSE)))</f>
        <v>0</v>
      </c>
      <c r="CU58" s="979">
        <f>IF(ISNA(VLOOKUP($CG58,'G3'!$P$109:$CB$128,62,FALSE)),0,(VLOOKUP($CG58,'G3'!$P$109:$CB$128,62,FALSE)))</f>
        <v>0</v>
      </c>
      <c r="CV58" s="979">
        <f>IF(ISNA(VLOOKUP($CG58,'G3'!$P$143:$CB$162,62,FALSE)),0,(VLOOKUP($CG58,'G3'!$P$143:$CB$162,62,FALSE)))</f>
        <v>0</v>
      </c>
      <c r="CW58" s="979">
        <f>IF(ISNA(VLOOKUP($CG58,'G3'!$P$177:$CB$196,62,FALSE)),0,(VLOOKUP($CG58,'G3'!$P$177:$CB$196,62,FALSE)))</f>
        <v>0</v>
      </c>
      <c r="CX58" s="982">
        <f>IF(ISNA(VLOOKUP($CG58,'G3'!$P$211:$CB$230,62,FALSE)),0,(VLOOKUP($CG58,'G3'!$P$211:$CB$230,62,FALSE)))</f>
        <v>0</v>
      </c>
      <c r="CY58" s="981">
        <f>IF(ISNA(VLOOKUP($CG58,'G4'!$P$75:$CB$94,62,FALSE)),0,(VLOOKUP($CG58,'G4'!$P$75:$CB$94,62,FALSE)))</f>
        <v>0</v>
      </c>
      <c r="CZ58" s="979">
        <f>IF(ISNA(VLOOKUP($CG58,'G4'!$P$109:$CB$128,62,FALSE)),0,(VLOOKUP($CG58,'G4'!$P$109:$CB$128,62,FALSE)))</f>
        <v>0</v>
      </c>
      <c r="DA58" s="979">
        <f>IF(ISNA(VLOOKUP($CG58,'G4'!$P$143:$CB$162,62,FALSE)),0,(VLOOKUP($CG58,'G4'!$P$143:$CB$162,62,FALSE)))</f>
        <v>0</v>
      </c>
      <c r="DB58" s="979">
        <f>IF(ISNA(VLOOKUP($CG58,'G4'!$P$177:$CB$196,62,FALSE)),0,(VLOOKUP($CG58,'G4'!$P$177:$CB$196,62,FALSE)))</f>
        <v>0</v>
      </c>
      <c r="DC58" s="982">
        <f>IF(ISNA(VLOOKUP($CG58,'G4'!$P$211:$CB$230,62,FALSE)),0,(VLOOKUP($CG58,'G4'!$P$211:$CB$230,62,FALSE)))</f>
        <v>0</v>
      </c>
      <c r="DD58" s="981">
        <f>IF(ISNA(VLOOKUP($CG58,'G5'!$P$75:$CB$94,62,FALSE)),0,(VLOOKUP($CG58,'G5'!$P$75:$CB$94,62,FALSE)))</f>
        <v>0</v>
      </c>
      <c r="DE58" s="979">
        <f>IF(ISNA(VLOOKUP($CG58,'G5'!$P$109:$CB$128,62,FALSE)),0,(VLOOKUP($CG58,'G5'!$P$109:$CB$128,62,FALSE)))</f>
        <v>0</v>
      </c>
      <c r="DF58" s="979">
        <f>IF(ISNA(VLOOKUP($CG58,'G5'!$P$143:$CB$162,62,FALSE)),0,(VLOOKUP($CG58,'G5'!$P$143:$CB$162,62,FALSE)))</f>
        <v>0</v>
      </c>
      <c r="DG58" s="979">
        <f>IF(ISNA(VLOOKUP($CG58,'G5'!$P$177:$CB$196,62,FALSE)),0,(VLOOKUP($CG58,'G5'!$P$177:$CB$196,62,FALSE)))</f>
        <v>0</v>
      </c>
      <c r="DH58" s="982">
        <f>IF(ISNA(VLOOKUP($CG58,'G5'!$P$211:$CB$230,62,FALSE)),0,(VLOOKUP($CG58,'G5'!$P$211:$CB$230,62,FALSE)))</f>
        <v>0</v>
      </c>
      <c r="DI58" s="981">
        <f>IF(ISNA(VLOOKUP($CG58,'G6'!$P$75:$CB$94,62,FALSE)),0,(VLOOKUP($CG58,'G6'!$P$75:$CB$94,62,FALSE)))</f>
        <v>0</v>
      </c>
      <c r="DJ58" s="979">
        <f>IF(ISNA(VLOOKUP($CG58,'G6'!$P$109:$CB$128,62,FALSE)),0,(VLOOKUP($CG58,'G6'!$P$109:$CB$128,62,FALSE)))</f>
        <v>0</v>
      </c>
      <c r="DK58" s="979">
        <f>IF(ISNA(VLOOKUP($CG58,'G6'!$P$143:$CB$162,62,FALSE)),0,(VLOOKUP($CG58,'G6'!$P$143:$CB$162,62,FALSE)))</f>
        <v>0</v>
      </c>
      <c r="DL58" s="979">
        <f>IF(ISNA(VLOOKUP($CG58,'G6'!$P$177:$CB$196,62,FALSE)),0,(VLOOKUP($CG58,'G6'!$P$177:$CB$196,62,FALSE)))</f>
        <v>0</v>
      </c>
      <c r="DM58" s="982">
        <f>IF(ISNA(VLOOKUP($CG58,'G6'!$P$211:$CB$230,62,FALSE)),0,(VLOOKUP($CG58,'G6'!$P$211:$CB$230,62,FALSE)))</f>
        <v>0</v>
      </c>
      <c r="DN58" s="981">
        <f>IF(ISNA(VLOOKUP($CG58,'G7'!$P$75:$CB$94,62,FALSE)),0,(VLOOKUP($CG58,'G7'!$P$75:$CB$94,62,FALSE)))</f>
        <v>0</v>
      </c>
      <c r="DO58" s="979">
        <f>IF(ISNA(VLOOKUP($CG58,'G7'!$P$109:$CB$128,62,FALSE)),0,(VLOOKUP($CG58,'G7'!$P$109:$CB$128,62,FALSE)))</f>
        <v>0</v>
      </c>
      <c r="DP58" s="979">
        <f>IF(ISNA(VLOOKUP($CG58,'G7'!$P$143:$CB$162,62,FALSE)),0,(VLOOKUP($CG58,'G7'!$P$143:$CB$162,62,FALSE)))</f>
        <v>0</v>
      </c>
      <c r="DQ58" s="979">
        <f>IF(ISNA(VLOOKUP($CG58,'G7'!$P$177:$CB$196,62,FALSE)),0,(VLOOKUP($CG58,'G7'!$P$177:$CB$196,62,FALSE)))</f>
        <v>0</v>
      </c>
      <c r="DR58" s="982">
        <f>IF(ISNA(VLOOKUP($CG58,'G7'!$P$211:$CB$230,62,FALSE)),0,(VLOOKUP($CG58,'G7'!$P$211:$CB$230,62,FALSE)))</f>
        <v>0</v>
      </c>
      <c r="DS58" s="981">
        <f>IF(ISNA(VLOOKUP($CG58,'G8'!$P$75:$CB$94,62,FALSE)),0,(VLOOKUP($CG58,'G8'!$P$75:$CB$94,62,FALSE)))</f>
        <v>0</v>
      </c>
      <c r="DT58" s="979">
        <f>IF(ISNA(VLOOKUP($CG58,'G8'!$P$109:$CB$128,62,FALSE)),0,(VLOOKUP($CG58,'G8'!$P$109:$CB$128,62,FALSE)))</f>
        <v>0</v>
      </c>
      <c r="DU58" s="979">
        <f>IF(ISNA(VLOOKUP($CG58,'G8'!$P$143:$CB$162,62,FALSE)),0,(VLOOKUP($CG58,'G8'!$P$143:$CB$162,62,FALSE)))</f>
        <v>0</v>
      </c>
      <c r="DV58" s="979">
        <f>IF(ISNA(VLOOKUP($CG58,'G8'!$P$177:$CB$196,62,FALSE)),0,(VLOOKUP($CG58,'G8'!$P$177:$CB$196,62,FALSE)))</f>
        <v>0</v>
      </c>
      <c r="DW58" s="982">
        <f>IF(ISNA(VLOOKUP($CG58,'G8'!$P$211:$CB$230,62,FALSE)),0,(VLOOKUP($CG58,'G8'!$P$211:$CB$230,62,FALSE)))</f>
        <v>0</v>
      </c>
      <c r="DX58" s="981">
        <f>IF(ISNA(VLOOKUP($CG58,'G9'!$P$75:$CB$94,62,FALSE)),0,(VLOOKUP($CG58,'G9'!$P$75:$CB$94,62,FALSE)))</f>
        <v>0</v>
      </c>
      <c r="DY58" s="979">
        <f>IF(ISNA(VLOOKUP($CG58,'G9'!$P$109:$CB$128,62,FALSE)),0,(VLOOKUP($CG58,'G9'!$P$109:$CB$128,62,FALSE)))</f>
        <v>0</v>
      </c>
      <c r="DZ58" s="979">
        <f>IF(ISNA(VLOOKUP($CG58,'G9'!$P$143:$CB$162,62,FALSE)),0,(VLOOKUP($CG58,'G9'!$P$143:$CB$162,62,FALSE)))</f>
        <v>0</v>
      </c>
      <c r="EA58" s="979">
        <f>IF(ISNA(VLOOKUP($CG58,'G9'!$P$177:$CB$196,62,FALSE)),0,(VLOOKUP($CG58,'G9'!$P$177:$CB$196,62,FALSE)))</f>
        <v>0</v>
      </c>
      <c r="EB58" s="982">
        <f>IF(ISNA(VLOOKUP($CG58,'G9'!$P$211:$CB$230,62,FALSE)),0,(VLOOKUP($CG58,'G9'!$P$211:$CB$230,62,FALSE)))</f>
        <v>0</v>
      </c>
      <c r="EC58" s="981">
        <f>IF(ISNA(VLOOKUP($CG58,'G10'!$P$75:$CB$94,62,FALSE)),0,(VLOOKUP($CG58,'G10'!$P$75:$CB$94,62,FALSE)))</f>
        <v>0</v>
      </c>
      <c r="ED58" s="979">
        <f>IF(ISNA(VLOOKUP($CG58,'G10'!$P$109:$CB$128,62,FALSE)),0,(VLOOKUP($CG58,'G10'!$P$109:$CB$128,62,FALSE)))</f>
        <v>0</v>
      </c>
      <c r="EE58" s="979">
        <f>IF(ISNA(VLOOKUP($CG58,'G10'!$P$143:$CB$162,62,FALSE)),0,(VLOOKUP($CG58,'G10'!$P$143:$CB$162,62,FALSE)))</f>
        <v>0</v>
      </c>
      <c r="EF58" s="979">
        <f>IF(ISNA(VLOOKUP($CG58,'G10'!$P$177:$CB$196,62,FALSE)),0,(VLOOKUP($CG58,'G10'!$P$177:$CB$196,62,FALSE)))</f>
        <v>0</v>
      </c>
      <c r="EG58" s="982">
        <f>IF(ISNA(VLOOKUP($CG58,'G10'!$P$211:$CB$230,62,FALSE)),0,(VLOOKUP($CG58,'G10'!$P$211:$CB$230,62,FALSE)))</f>
        <v>0</v>
      </c>
      <c r="EH58" s="981">
        <f>IF(ISNA(VLOOKUP($CG58,'G11'!$P$75:$CB$94,62,FALSE)),0,(VLOOKUP($CG58,'G11'!$P$75:$CB$94,62,FALSE)))</f>
        <v>0</v>
      </c>
      <c r="EI58" s="979">
        <f>IF(ISNA(VLOOKUP($CG58,'G11'!$P$109:$CB$128,62,FALSE)),0,(VLOOKUP($CG58,'G11'!$P$109:$CB$128,62,FALSE)))</f>
        <v>0</v>
      </c>
      <c r="EJ58" s="979">
        <f>IF(ISNA(VLOOKUP($CG58,'G11'!$P$143:$CB$162,62,FALSE)),0,(VLOOKUP($CG58,'G11'!$P$143:$CB$162,62,FALSE)))</f>
        <v>0</v>
      </c>
      <c r="EK58" s="979">
        <f>IF(ISNA(VLOOKUP($CG58,'G11'!$P$177:$CB$196,62,FALSE)),0,(VLOOKUP($CG58,'G11'!$P$177:$CB$196,62,FALSE)))</f>
        <v>0</v>
      </c>
      <c r="EL58" s="982">
        <f>IF(ISNA(VLOOKUP($CG58,'G11'!$P$211:$CB$230,62,FALSE)),0,(VLOOKUP($CG58,'G11'!$P$211:$CB$230,62,FALSE)))</f>
        <v>0</v>
      </c>
      <c r="EM58" s="981">
        <f>IF(ISNA(VLOOKUP($CG58,'G12'!$P$75:$CB$94,62,FALSE)),0,(VLOOKUP($CG58,'G12'!$P$75:$CB$94,62,FALSE)))</f>
        <v>0</v>
      </c>
      <c r="EN58" s="979">
        <f>IF(ISNA(VLOOKUP($CG58,'G12'!$P$109:$CB$128,62,FALSE)),0,(VLOOKUP($CG58,'G12'!$P$109:$CB$128,62,FALSE)))</f>
        <v>0</v>
      </c>
      <c r="EO58" s="979">
        <f>IF(ISNA(VLOOKUP($CG58,'G12'!$P$143:$CB$162,62,FALSE)),0,(VLOOKUP($CG58,'G12'!$P$143:$CB$162,62,FALSE)))</f>
        <v>0</v>
      </c>
      <c r="EP58" s="979">
        <f>IF(ISNA(VLOOKUP($CG58,'G12'!$P$177:$CB$196,62,FALSE)),0,(VLOOKUP($CG58,'G12'!$P$177:$CB$196,62,FALSE)))</f>
        <v>0</v>
      </c>
      <c r="EQ58" s="982">
        <f>IF(ISNA(VLOOKUP($CG58,'G12'!$P$211:$CB$230,62,FALSE)),0,(VLOOKUP($CG58,'G12'!$P$211:$CB$230,62,FALSE)))</f>
        <v>0</v>
      </c>
      <c r="ER58" s="981">
        <f>IF(ISNA(VLOOKUP($CG58,'G13'!$P$75:$CB$94,62,FALSE)),0,(VLOOKUP($CG58,'G13'!$P$75:$CB$94,62,FALSE)))</f>
        <v>0</v>
      </c>
      <c r="ES58" s="979">
        <f>IF(ISNA(VLOOKUP($CG58,'G13'!$P$109:$CB$128,62,FALSE)),0,(VLOOKUP($CG58,'G13'!$P$109:$CB$128,62,FALSE)))</f>
        <v>0</v>
      </c>
      <c r="ET58" s="979">
        <f>IF(ISNA(VLOOKUP($CG58,'G13'!$P$143:$CB$162,62,FALSE)),0,(VLOOKUP($CG58,'G13'!$P$143:$CB$162,62,FALSE)))</f>
        <v>0</v>
      </c>
      <c r="EU58" s="979">
        <f>IF(ISNA(VLOOKUP($CG58,'G13'!$P$177:$CB$196,62,FALSE)),0,(VLOOKUP($CG58,'G13'!$P$177:$CB$196,62,FALSE)))</f>
        <v>0</v>
      </c>
      <c r="EV58" s="982">
        <f>IF(ISNA(VLOOKUP($CG58,'G13'!$P$211:$CB$230,62,FALSE)),0,(VLOOKUP($CG58,'G13'!$P$211:$CB$230,62,FALSE)))</f>
        <v>0</v>
      </c>
      <c r="EW58" s="981">
        <f>IF(ISNA(VLOOKUP($CG58,'G14'!$P$75:$CB$94,62,FALSE)),0,(VLOOKUP($CG58,'G14'!$P$75:$CB$94,62,FALSE)))</f>
        <v>0</v>
      </c>
      <c r="EX58" s="979">
        <f>IF(ISNA(VLOOKUP($CG58,'G14'!$P$109:$CB$128,62,FALSE)),0,(VLOOKUP($CG58,'G14'!$P$109:$CB$128,62,FALSE)))</f>
        <v>0</v>
      </c>
      <c r="EY58" s="979">
        <f>IF(ISNA(VLOOKUP($CG58,'G14'!$P$143:$CB$162,62,FALSE)),0,(VLOOKUP($CG58,'G14'!$P$143:$CB$162,62,FALSE)))</f>
        <v>0</v>
      </c>
      <c r="EZ58" s="979">
        <f>IF(ISNA(VLOOKUP($CG58,'G14'!$P$177:$CB$196,62,FALSE)),0,(VLOOKUP($CG58,'G14'!$P$177:$CB$196,62,FALSE)))</f>
        <v>0</v>
      </c>
      <c r="FA58" s="982">
        <f>IF(ISNA(VLOOKUP($CG58,'G14'!$P$211:$CB$230,62,FALSE)),0,(VLOOKUP($CG58,'G14'!$P$211:$CB$230,62,FALSE)))</f>
        <v>0</v>
      </c>
      <c r="FB58" s="981">
        <f>IF(ISNA(VLOOKUP($CG58,'G15'!$P$75:$CB$94,62,FALSE)),0,(VLOOKUP($CG58,'G15'!$P$75:$CB$94,62,FALSE)))</f>
        <v>0</v>
      </c>
      <c r="FC58" s="979">
        <f>IF(ISNA(VLOOKUP($CG58,'G15'!$P$109:$CB$128,62,FALSE)),0,(VLOOKUP($CG58,'G15'!$P$109:$CB$128,62,FALSE)))</f>
        <v>0</v>
      </c>
      <c r="FD58" s="979">
        <f>IF(ISNA(VLOOKUP($CG58,'G15'!$P$143:$CB$162,62,FALSE)),0,(VLOOKUP($CG58,'G15'!$P$143:$CB$162,62,FALSE)))</f>
        <v>0</v>
      </c>
      <c r="FE58" s="979">
        <f>IF(ISNA(VLOOKUP($CG58,'G15'!$P$177:$CB$196,62,FALSE)),0,(VLOOKUP($CG58,'G15'!$P$177:$CB$196,62,FALSE)))</f>
        <v>0</v>
      </c>
      <c r="FF58" s="982">
        <f>IF(ISNA(VLOOKUP($CG58,'G15'!$P$211:$CB$230,62,FALSE)),0,(VLOOKUP($CG58,'G15'!$P$211:$CB$230,62,FALSE)))</f>
        <v>0</v>
      </c>
      <c r="FG58" s="989">
        <f t="shared" si="35"/>
        <v>0</v>
      </c>
      <c r="FH58" s="987">
        <f t="shared" si="35"/>
        <v>0</v>
      </c>
      <c r="FI58" s="987">
        <f t="shared" si="35"/>
        <v>0</v>
      </c>
      <c r="FJ58" s="987">
        <f t="shared" si="35"/>
        <v>0</v>
      </c>
      <c r="FK58" s="990">
        <f t="shared" si="35"/>
        <v>0</v>
      </c>
    </row>
    <row r="59" spans="1:167" ht="18.75" customHeight="1" thickBot="1" x14ac:dyDescent="0.25">
      <c r="A59" s="975">
        <f t="shared" si="0"/>
        <v>0</v>
      </c>
      <c r="B59" s="959" t="str">
        <f t="shared" si="19"/>
        <v>b</v>
      </c>
      <c r="C59" s="960" t="str">
        <f t="shared" si="19"/>
        <v>b</v>
      </c>
      <c r="D59" s="960" t="str">
        <f t="shared" si="19"/>
        <v>b</v>
      </c>
      <c r="E59" s="960" t="str">
        <f t="shared" si="19"/>
        <v>b</v>
      </c>
      <c r="F59" s="961" t="str">
        <f t="shared" si="19"/>
        <v>b</v>
      </c>
      <c r="G59" s="959" t="str">
        <f t="shared" si="20"/>
        <v>b</v>
      </c>
      <c r="H59" s="960" t="str">
        <f t="shared" si="20"/>
        <v>b</v>
      </c>
      <c r="I59" s="960" t="str">
        <f t="shared" si="20"/>
        <v>b</v>
      </c>
      <c r="J59" s="960" t="str">
        <f t="shared" si="20"/>
        <v>b</v>
      </c>
      <c r="K59" s="961" t="str">
        <f t="shared" si="20"/>
        <v>b</v>
      </c>
      <c r="L59" s="959" t="str">
        <f t="shared" si="21"/>
        <v>b</v>
      </c>
      <c r="M59" s="960" t="str">
        <f t="shared" si="21"/>
        <v>b</v>
      </c>
      <c r="N59" s="960" t="str">
        <f t="shared" si="21"/>
        <v>b</v>
      </c>
      <c r="O59" s="960" t="str">
        <f t="shared" si="21"/>
        <v>b</v>
      </c>
      <c r="P59" s="961" t="str">
        <f t="shared" si="21"/>
        <v>b</v>
      </c>
      <c r="Q59" s="959" t="str">
        <f t="shared" si="22"/>
        <v>b</v>
      </c>
      <c r="R59" s="960" t="str">
        <f t="shared" si="22"/>
        <v>b</v>
      </c>
      <c r="S59" s="960" t="str">
        <f t="shared" si="22"/>
        <v>b</v>
      </c>
      <c r="T59" s="960" t="str">
        <f t="shared" si="22"/>
        <v>b</v>
      </c>
      <c r="U59" s="961" t="str">
        <f t="shared" si="22"/>
        <v>b</v>
      </c>
      <c r="V59" s="959" t="str">
        <f t="shared" si="23"/>
        <v>b</v>
      </c>
      <c r="W59" s="960" t="str">
        <f t="shared" si="23"/>
        <v>b</v>
      </c>
      <c r="X59" s="960" t="str">
        <f t="shared" si="23"/>
        <v>b</v>
      </c>
      <c r="Y59" s="960" t="str">
        <f t="shared" si="23"/>
        <v>b</v>
      </c>
      <c r="Z59" s="961" t="str">
        <f t="shared" si="23"/>
        <v>b</v>
      </c>
      <c r="AA59" s="959" t="str">
        <f t="shared" si="24"/>
        <v>b</v>
      </c>
      <c r="AB59" s="960" t="str">
        <f t="shared" si="24"/>
        <v>b</v>
      </c>
      <c r="AC59" s="960" t="str">
        <f t="shared" si="24"/>
        <v>b</v>
      </c>
      <c r="AD59" s="960" t="str">
        <f t="shared" si="24"/>
        <v>b</v>
      </c>
      <c r="AE59" s="961" t="str">
        <f t="shared" si="24"/>
        <v>b</v>
      </c>
      <c r="AF59" s="959" t="str">
        <f t="shared" si="25"/>
        <v>b</v>
      </c>
      <c r="AG59" s="960" t="str">
        <f t="shared" si="25"/>
        <v>b</v>
      </c>
      <c r="AH59" s="960" t="str">
        <f t="shared" si="25"/>
        <v>b</v>
      </c>
      <c r="AI59" s="960" t="str">
        <f t="shared" si="25"/>
        <v>b</v>
      </c>
      <c r="AJ59" s="961" t="str">
        <f t="shared" si="25"/>
        <v>b</v>
      </c>
      <c r="AK59" s="959" t="str">
        <f t="shared" si="26"/>
        <v>b</v>
      </c>
      <c r="AL59" s="960" t="str">
        <f t="shared" si="26"/>
        <v>b</v>
      </c>
      <c r="AM59" s="960" t="str">
        <f t="shared" si="26"/>
        <v>b</v>
      </c>
      <c r="AN59" s="960" t="str">
        <f t="shared" si="26"/>
        <v>b</v>
      </c>
      <c r="AO59" s="961" t="str">
        <f t="shared" si="26"/>
        <v>b</v>
      </c>
      <c r="AP59" s="959" t="str">
        <f t="shared" si="27"/>
        <v>b</v>
      </c>
      <c r="AQ59" s="960" t="str">
        <f t="shared" si="27"/>
        <v>b</v>
      </c>
      <c r="AR59" s="960" t="str">
        <f t="shared" si="27"/>
        <v>b</v>
      </c>
      <c r="AS59" s="960" t="str">
        <f t="shared" si="27"/>
        <v>b</v>
      </c>
      <c r="AT59" s="961" t="str">
        <f t="shared" si="27"/>
        <v>b</v>
      </c>
      <c r="AU59" s="959" t="str">
        <f t="shared" si="28"/>
        <v>b</v>
      </c>
      <c r="AV59" s="960" t="str">
        <f t="shared" si="28"/>
        <v>b</v>
      </c>
      <c r="AW59" s="960" t="str">
        <f t="shared" si="28"/>
        <v>b</v>
      </c>
      <c r="AX59" s="960" t="str">
        <f t="shared" si="28"/>
        <v>b</v>
      </c>
      <c r="AY59" s="961" t="str">
        <f t="shared" si="28"/>
        <v>b</v>
      </c>
      <c r="AZ59" s="959" t="str">
        <f t="shared" si="29"/>
        <v>b</v>
      </c>
      <c r="BA59" s="960" t="str">
        <f t="shared" si="29"/>
        <v>b</v>
      </c>
      <c r="BB59" s="960" t="str">
        <f t="shared" si="29"/>
        <v>b</v>
      </c>
      <c r="BC59" s="960" t="str">
        <f t="shared" si="29"/>
        <v>b</v>
      </c>
      <c r="BD59" s="961" t="str">
        <f t="shared" si="29"/>
        <v>b</v>
      </c>
      <c r="BE59" s="959" t="str">
        <f t="shared" si="30"/>
        <v>b</v>
      </c>
      <c r="BF59" s="960" t="str">
        <f t="shared" si="30"/>
        <v>b</v>
      </c>
      <c r="BG59" s="960" t="str">
        <f t="shared" si="30"/>
        <v>b</v>
      </c>
      <c r="BH59" s="960" t="str">
        <f t="shared" si="30"/>
        <v>b</v>
      </c>
      <c r="BI59" s="961" t="str">
        <f t="shared" si="30"/>
        <v>b</v>
      </c>
      <c r="BJ59" s="959" t="str">
        <f t="shared" si="31"/>
        <v>b</v>
      </c>
      <c r="BK59" s="960" t="str">
        <f t="shared" si="31"/>
        <v>b</v>
      </c>
      <c r="BL59" s="960" t="str">
        <f t="shared" si="31"/>
        <v>b</v>
      </c>
      <c r="BM59" s="960" t="str">
        <f t="shared" si="31"/>
        <v>b</v>
      </c>
      <c r="BN59" s="961" t="str">
        <f t="shared" si="31"/>
        <v>b</v>
      </c>
      <c r="BO59" s="959" t="str">
        <f t="shared" si="32"/>
        <v>b</v>
      </c>
      <c r="BP59" s="960" t="str">
        <f t="shared" si="32"/>
        <v>b</v>
      </c>
      <c r="BQ59" s="960" t="str">
        <f t="shared" si="32"/>
        <v>b</v>
      </c>
      <c r="BR59" s="960" t="str">
        <f t="shared" si="32"/>
        <v>b</v>
      </c>
      <c r="BS59" s="961" t="str">
        <f t="shared" si="32"/>
        <v>b</v>
      </c>
      <c r="BT59" s="959" t="str">
        <f t="shared" si="33"/>
        <v>b</v>
      </c>
      <c r="BU59" s="960" t="str">
        <f t="shared" si="33"/>
        <v>b</v>
      </c>
      <c r="BV59" s="960" t="str">
        <f t="shared" si="33"/>
        <v>b</v>
      </c>
      <c r="BW59" s="960" t="str">
        <f t="shared" si="33"/>
        <v>b</v>
      </c>
      <c r="BX59" s="961" t="str">
        <f t="shared" si="33"/>
        <v>b</v>
      </c>
      <c r="BY59" s="976">
        <f t="shared" si="34"/>
        <v>0</v>
      </c>
      <c r="BZ59" s="976">
        <f t="shared" si="34"/>
        <v>0</v>
      </c>
      <c r="CA59" s="976">
        <f t="shared" si="34"/>
        <v>0</v>
      </c>
      <c r="CB59" s="976">
        <f t="shared" si="34"/>
        <v>0</v>
      </c>
      <c r="CC59" s="976">
        <f t="shared" si="34"/>
        <v>0</v>
      </c>
      <c r="CD59" s="954">
        <f t="shared" si="17"/>
        <v>0</v>
      </c>
      <c r="CF59" s="985">
        <v>44</v>
      </c>
      <c r="CG59" s="986">
        <f>Personnel!D64</f>
        <v>0</v>
      </c>
      <c r="CH59" s="987">
        <f>Personnel!E64</f>
        <v>0</v>
      </c>
      <c r="CI59" s="988">
        <f>Personnel!F64</f>
        <v>0</v>
      </c>
      <c r="CJ59" s="981">
        <f>IF(ISNA(VLOOKUP($CG59,'G1'!$P$75:$CB$94,62,FALSE)),0,(VLOOKUP($CG59,'G1'!$P$75:$CB$94,62,FALSE)))</f>
        <v>0</v>
      </c>
      <c r="CK59" s="979">
        <f>IF(ISNA(VLOOKUP($CG59,'G1'!$P$109:$CB$128,62,FALSE)),0,(VLOOKUP($CG59,'G1'!$P$109:$CB$128,62,FALSE)))</f>
        <v>0</v>
      </c>
      <c r="CL59" s="979">
        <f>IF(ISNA(VLOOKUP($CG59,'G1'!$P$143:$CB$162,62,FALSE)),0,(VLOOKUP($CG59,'G1'!$P$143:$CB$162,62,FALSE)))</f>
        <v>0</v>
      </c>
      <c r="CM59" s="979">
        <f>IF(ISNA(VLOOKUP($CG59,'G1'!$P$177:$CB$196,62,FALSE)),0,(VLOOKUP($CG59,'G1'!$P$177:$CB$196,62,FALSE)))</f>
        <v>0</v>
      </c>
      <c r="CN59" s="982">
        <f>IF(ISNA(VLOOKUP($CG59,'G1'!$P$211:$CB$230,62,FALSE)),0,(VLOOKUP($CG59,'G1'!$P$211:$CB$230,62,FALSE)))</f>
        <v>0</v>
      </c>
      <c r="CO59" s="981">
        <f>IF(ISNA(VLOOKUP($CG59,'G2'!$P$75:$CB$94,62,FALSE)),0,(VLOOKUP($CG59,'G2'!$P$75:$CB$94,62,FALSE)))</f>
        <v>0</v>
      </c>
      <c r="CP59" s="979">
        <f>IF(ISNA(VLOOKUP($CG59,'G2'!$P$109:$CB$128,62,FALSE)),0,(VLOOKUP($CG59,'G2'!$P$109:$CB$128,62,FALSE)))</f>
        <v>0</v>
      </c>
      <c r="CQ59" s="979">
        <f>IF(ISNA(VLOOKUP($CG59,'G2'!$P$143:$CB$162,62,FALSE)),0,(VLOOKUP($CG59,'G2'!$P$143:$CB$162,62,FALSE)))</f>
        <v>0</v>
      </c>
      <c r="CR59" s="979">
        <f>IF(ISNA(VLOOKUP($CG59,'G2'!$P$177:$CB$196,62,FALSE)),0,(VLOOKUP($CG59,'G2'!$P$177:$CB$196,62,FALSE)))</f>
        <v>0</v>
      </c>
      <c r="CS59" s="982">
        <f>IF(ISNA(VLOOKUP($CG59,'G2'!$P$211:$CB$230,62,FALSE)),0,(VLOOKUP($CG59,'G2'!$P$211:$CB$230,62,FALSE)))</f>
        <v>0</v>
      </c>
      <c r="CT59" s="981">
        <f>IF(ISNA(VLOOKUP($CG59,'G3'!$P$75:$CB$94,62,FALSE)),0,(VLOOKUP($CG59,'G3'!$P$75:$CB$94,62,FALSE)))</f>
        <v>0</v>
      </c>
      <c r="CU59" s="979">
        <f>IF(ISNA(VLOOKUP($CG59,'G3'!$P$109:$CB$128,62,FALSE)),0,(VLOOKUP($CG59,'G3'!$P$109:$CB$128,62,FALSE)))</f>
        <v>0</v>
      </c>
      <c r="CV59" s="979">
        <f>IF(ISNA(VLOOKUP($CG59,'G3'!$P$143:$CB$162,62,FALSE)),0,(VLOOKUP($CG59,'G3'!$P$143:$CB$162,62,FALSE)))</f>
        <v>0</v>
      </c>
      <c r="CW59" s="979">
        <f>IF(ISNA(VLOOKUP($CG59,'G3'!$P$177:$CB$196,62,FALSE)),0,(VLOOKUP($CG59,'G3'!$P$177:$CB$196,62,FALSE)))</f>
        <v>0</v>
      </c>
      <c r="CX59" s="982">
        <f>IF(ISNA(VLOOKUP($CG59,'G3'!$P$211:$CB$230,62,FALSE)),0,(VLOOKUP($CG59,'G3'!$P$211:$CB$230,62,FALSE)))</f>
        <v>0</v>
      </c>
      <c r="CY59" s="981">
        <f>IF(ISNA(VLOOKUP($CG59,'G4'!$P$75:$CB$94,62,FALSE)),0,(VLOOKUP($CG59,'G4'!$P$75:$CB$94,62,FALSE)))</f>
        <v>0</v>
      </c>
      <c r="CZ59" s="979">
        <f>IF(ISNA(VLOOKUP($CG59,'G4'!$P$109:$CB$128,62,FALSE)),0,(VLOOKUP($CG59,'G4'!$P$109:$CB$128,62,FALSE)))</f>
        <v>0</v>
      </c>
      <c r="DA59" s="979">
        <f>IF(ISNA(VLOOKUP($CG59,'G4'!$P$143:$CB$162,62,FALSE)),0,(VLOOKUP($CG59,'G4'!$P$143:$CB$162,62,FALSE)))</f>
        <v>0</v>
      </c>
      <c r="DB59" s="979">
        <f>IF(ISNA(VLOOKUP($CG59,'G4'!$P$177:$CB$196,62,FALSE)),0,(VLOOKUP($CG59,'G4'!$P$177:$CB$196,62,FALSE)))</f>
        <v>0</v>
      </c>
      <c r="DC59" s="982">
        <f>IF(ISNA(VLOOKUP($CG59,'G4'!$P$211:$CB$230,62,FALSE)),0,(VLOOKUP($CG59,'G4'!$P$211:$CB$230,62,FALSE)))</f>
        <v>0</v>
      </c>
      <c r="DD59" s="981">
        <f>IF(ISNA(VLOOKUP($CG59,'G5'!$P$75:$CB$94,62,FALSE)),0,(VLOOKUP($CG59,'G5'!$P$75:$CB$94,62,FALSE)))</f>
        <v>0</v>
      </c>
      <c r="DE59" s="979">
        <f>IF(ISNA(VLOOKUP($CG59,'G5'!$P$109:$CB$128,62,FALSE)),0,(VLOOKUP($CG59,'G5'!$P$109:$CB$128,62,FALSE)))</f>
        <v>0</v>
      </c>
      <c r="DF59" s="979">
        <f>IF(ISNA(VLOOKUP($CG59,'G5'!$P$143:$CB$162,62,FALSE)),0,(VLOOKUP($CG59,'G5'!$P$143:$CB$162,62,FALSE)))</f>
        <v>0</v>
      </c>
      <c r="DG59" s="979">
        <f>IF(ISNA(VLOOKUP($CG59,'G5'!$P$177:$CB$196,62,FALSE)),0,(VLOOKUP($CG59,'G5'!$P$177:$CB$196,62,FALSE)))</f>
        <v>0</v>
      </c>
      <c r="DH59" s="982">
        <f>IF(ISNA(VLOOKUP($CG59,'G5'!$P$211:$CB$230,62,FALSE)),0,(VLOOKUP($CG59,'G5'!$P$211:$CB$230,62,FALSE)))</f>
        <v>0</v>
      </c>
      <c r="DI59" s="981">
        <f>IF(ISNA(VLOOKUP($CG59,'G6'!$P$75:$CB$94,62,FALSE)),0,(VLOOKUP($CG59,'G6'!$P$75:$CB$94,62,FALSE)))</f>
        <v>0</v>
      </c>
      <c r="DJ59" s="979">
        <f>IF(ISNA(VLOOKUP($CG59,'G6'!$P$109:$CB$128,62,FALSE)),0,(VLOOKUP($CG59,'G6'!$P$109:$CB$128,62,FALSE)))</f>
        <v>0</v>
      </c>
      <c r="DK59" s="979">
        <f>IF(ISNA(VLOOKUP($CG59,'G6'!$P$143:$CB$162,62,FALSE)),0,(VLOOKUP($CG59,'G6'!$P$143:$CB$162,62,FALSE)))</f>
        <v>0</v>
      </c>
      <c r="DL59" s="979">
        <f>IF(ISNA(VLOOKUP($CG59,'G6'!$P$177:$CB$196,62,FALSE)),0,(VLOOKUP($CG59,'G6'!$P$177:$CB$196,62,FALSE)))</f>
        <v>0</v>
      </c>
      <c r="DM59" s="982">
        <f>IF(ISNA(VLOOKUP($CG59,'G6'!$P$211:$CB$230,62,FALSE)),0,(VLOOKUP($CG59,'G6'!$P$211:$CB$230,62,FALSE)))</f>
        <v>0</v>
      </c>
      <c r="DN59" s="981">
        <f>IF(ISNA(VLOOKUP($CG59,'G7'!$P$75:$CB$94,62,FALSE)),0,(VLOOKUP($CG59,'G7'!$P$75:$CB$94,62,FALSE)))</f>
        <v>0</v>
      </c>
      <c r="DO59" s="979">
        <f>IF(ISNA(VLOOKUP($CG59,'G7'!$P$109:$CB$128,62,FALSE)),0,(VLOOKUP($CG59,'G7'!$P$109:$CB$128,62,FALSE)))</f>
        <v>0</v>
      </c>
      <c r="DP59" s="979">
        <f>IF(ISNA(VLOOKUP($CG59,'G7'!$P$143:$CB$162,62,FALSE)),0,(VLOOKUP($CG59,'G7'!$P$143:$CB$162,62,FALSE)))</f>
        <v>0</v>
      </c>
      <c r="DQ59" s="979">
        <f>IF(ISNA(VLOOKUP($CG59,'G7'!$P$177:$CB$196,62,FALSE)),0,(VLOOKUP($CG59,'G7'!$P$177:$CB$196,62,FALSE)))</f>
        <v>0</v>
      </c>
      <c r="DR59" s="982">
        <f>IF(ISNA(VLOOKUP($CG59,'G7'!$P$211:$CB$230,62,FALSE)),0,(VLOOKUP($CG59,'G7'!$P$211:$CB$230,62,FALSE)))</f>
        <v>0</v>
      </c>
      <c r="DS59" s="981">
        <f>IF(ISNA(VLOOKUP($CG59,'G8'!$P$75:$CB$94,62,FALSE)),0,(VLOOKUP($CG59,'G8'!$P$75:$CB$94,62,FALSE)))</f>
        <v>0</v>
      </c>
      <c r="DT59" s="979">
        <f>IF(ISNA(VLOOKUP($CG59,'G8'!$P$109:$CB$128,62,FALSE)),0,(VLOOKUP($CG59,'G8'!$P$109:$CB$128,62,FALSE)))</f>
        <v>0</v>
      </c>
      <c r="DU59" s="979">
        <f>IF(ISNA(VLOOKUP($CG59,'G8'!$P$143:$CB$162,62,FALSE)),0,(VLOOKUP($CG59,'G8'!$P$143:$CB$162,62,FALSE)))</f>
        <v>0</v>
      </c>
      <c r="DV59" s="979">
        <f>IF(ISNA(VLOOKUP($CG59,'G8'!$P$177:$CB$196,62,FALSE)),0,(VLOOKUP($CG59,'G8'!$P$177:$CB$196,62,FALSE)))</f>
        <v>0</v>
      </c>
      <c r="DW59" s="982">
        <f>IF(ISNA(VLOOKUP($CG59,'G8'!$P$211:$CB$230,62,FALSE)),0,(VLOOKUP($CG59,'G8'!$P$211:$CB$230,62,FALSE)))</f>
        <v>0</v>
      </c>
      <c r="DX59" s="981">
        <f>IF(ISNA(VLOOKUP($CG59,'G9'!$P$75:$CB$94,62,FALSE)),0,(VLOOKUP($CG59,'G9'!$P$75:$CB$94,62,FALSE)))</f>
        <v>0</v>
      </c>
      <c r="DY59" s="979">
        <f>IF(ISNA(VLOOKUP($CG59,'G9'!$P$109:$CB$128,62,FALSE)),0,(VLOOKUP($CG59,'G9'!$P$109:$CB$128,62,FALSE)))</f>
        <v>0</v>
      </c>
      <c r="DZ59" s="979">
        <f>IF(ISNA(VLOOKUP($CG59,'G9'!$P$143:$CB$162,62,FALSE)),0,(VLOOKUP($CG59,'G9'!$P$143:$CB$162,62,FALSE)))</f>
        <v>0</v>
      </c>
      <c r="EA59" s="979">
        <f>IF(ISNA(VLOOKUP($CG59,'G9'!$P$177:$CB$196,62,FALSE)),0,(VLOOKUP($CG59,'G9'!$P$177:$CB$196,62,FALSE)))</f>
        <v>0</v>
      </c>
      <c r="EB59" s="982">
        <f>IF(ISNA(VLOOKUP($CG59,'G9'!$P$211:$CB$230,62,FALSE)),0,(VLOOKUP($CG59,'G9'!$P$211:$CB$230,62,FALSE)))</f>
        <v>0</v>
      </c>
      <c r="EC59" s="981">
        <f>IF(ISNA(VLOOKUP($CG59,'G10'!$P$75:$CB$94,62,FALSE)),0,(VLOOKUP($CG59,'G10'!$P$75:$CB$94,62,FALSE)))</f>
        <v>0</v>
      </c>
      <c r="ED59" s="979">
        <f>IF(ISNA(VLOOKUP($CG59,'G10'!$P$109:$CB$128,62,FALSE)),0,(VLOOKUP($CG59,'G10'!$P$109:$CB$128,62,FALSE)))</f>
        <v>0</v>
      </c>
      <c r="EE59" s="979">
        <f>IF(ISNA(VLOOKUP($CG59,'G10'!$P$143:$CB$162,62,FALSE)),0,(VLOOKUP($CG59,'G10'!$P$143:$CB$162,62,FALSE)))</f>
        <v>0</v>
      </c>
      <c r="EF59" s="979">
        <f>IF(ISNA(VLOOKUP($CG59,'G10'!$P$177:$CB$196,62,FALSE)),0,(VLOOKUP($CG59,'G10'!$P$177:$CB$196,62,FALSE)))</f>
        <v>0</v>
      </c>
      <c r="EG59" s="982">
        <f>IF(ISNA(VLOOKUP($CG59,'G10'!$P$211:$CB$230,62,FALSE)),0,(VLOOKUP($CG59,'G10'!$P$211:$CB$230,62,FALSE)))</f>
        <v>0</v>
      </c>
      <c r="EH59" s="981">
        <f>IF(ISNA(VLOOKUP($CG59,'G11'!$P$75:$CB$94,62,FALSE)),0,(VLOOKUP($CG59,'G11'!$P$75:$CB$94,62,FALSE)))</f>
        <v>0</v>
      </c>
      <c r="EI59" s="979">
        <f>IF(ISNA(VLOOKUP($CG59,'G11'!$P$109:$CB$128,62,FALSE)),0,(VLOOKUP($CG59,'G11'!$P$109:$CB$128,62,FALSE)))</f>
        <v>0</v>
      </c>
      <c r="EJ59" s="979">
        <f>IF(ISNA(VLOOKUP($CG59,'G11'!$P$143:$CB$162,62,FALSE)),0,(VLOOKUP($CG59,'G11'!$P$143:$CB$162,62,FALSE)))</f>
        <v>0</v>
      </c>
      <c r="EK59" s="979">
        <f>IF(ISNA(VLOOKUP($CG59,'G11'!$P$177:$CB$196,62,FALSE)),0,(VLOOKUP($CG59,'G11'!$P$177:$CB$196,62,FALSE)))</f>
        <v>0</v>
      </c>
      <c r="EL59" s="982">
        <f>IF(ISNA(VLOOKUP($CG59,'G11'!$P$211:$CB$230,62,FALSE)),0,(VLOOKUP($CG59,'G11'!$P$211:$CB$230,62,FALSE)))</f>
        <v>0</v>
      </c>
      <c r="EM59" s="981">
        <f>IF(ISNA(VLOOKUP($CG59,'G12'!$P$75:$CB$94,62,FALSE)),0,(VLOOKUP($CG59,'G12'!$P$75:$CB$94,62,FALSE)))</f>
        <v>0</v>
      </c>
      <c r="EN59" s="979">
        <f>IF(ISNA(VLOOKUP($CG59,'G12'!$P$109:$CB$128,62,FALSE)),0,(VLOOKUP($CG59,'G12'!$P$109:$CB$128,62,FALSE)))</f>
        <v>0</v>
      </c>
      <c r="EO59" s="979">
        <f>IF(ISNA(VLOOKUP($CG59,'G12'!$P$143:$CB$162,62,FALSE)),0,(VLOOKUP($CG59,'G12'!$P$143:$CB$162,62,FALSE)))</f>
        <v>0</v>
      </c>
      <c r="EP59" s="979">
        <f>IF(ISNA(VLOOKUP($CG59,'G12'!$P$177:$CB$196,62,FALSE)),0,(VLOOKUP($CG59,'G12'!$P$177:$CB$196,62,FALSE)))</f>
        <v>0</v>
      </c>
      <c r="EQ59" s="982">
        <f>IF(ISNA(VLOOKUP($CG59,'G12'!$P$211:$CB$230,62,FALSE)),0,(VLOOKUP($CG59,'G12'!$P$211:$CB$230,62,FALSE)))</f>
        <v>0</v>
      </c>
      <c r="ER59" s="981">
        <f>IF(ISNA(VLOOKUP($CG59,'G13'!$P$75:$CB$94,62,FALSE)),0,(VLOOKUP($CG59,'G13'!$P$75:$CB$94,62,FALSE)))</f>
        <v>0</v>
      </c>
      <c r="ES59" s="979">
        <f>IF(ISNA(VLOOKUP($CG59,'G13'!$P$109:$CB$128,62,FALSE)),0,(VLOOKUP($CG59,'G13'!$P$109:$CB$128,62,FALSE)))</f>
        <v>0</v>
      </c>
      <c r="ET59" s="979">
        <f>IF(ISNA(VLOOKUP($CG59,'G13'!$P$143:$CB$162,62,FALSE)),0,(VLOOKUP($CG59,'G13'!$P$143:$CB$162,62,FALSE)))</f>
        <v>0</v>
      </c>
      <c r="EU59" s="979">
        <f>IF(ISNA(VLOOKUP($CG59,'G13'!$P$177:$CB$196,62,FALSE)),0,(VLOOKUP($CG59,'G13'!$P$177:$CB$196,62,FALSE)))</f>
        <v>0</v>
      </c>
      <c r="EV59" s="982">
        <f>IF(ISNA(VLOOKUP($CG59,'G13'!$P$211:$CB$230,62,FALSE)),0,(VLOOKUP($CG59,'G13'!$P$211:$CB$230,62,FALSE)))</f>
        <v>0</v>
      </c>
      <c r="EW59" s="981">
        <f>IF(ISNA(VLOOKUP($CG59,'G14'!$P$75:$CB$94,62,FALSE)),0,(VLOOKUP($CG59,'G14'!$P$75:$CB$94,62,FALSE)))</f>
        <v>0</v>
      </c>
      <c r="EX59" s="979">
        <f>IF(ISNA(VLOOKUP($CG59,'G14'!$P$109:$CB$128,62,FALSE)),0,(VLOOKUP($CG59,'G14'!$P$109:$CB$128,62,FALSE)))</f>
        <v>0</v>
      </c>
      <c r="EY59" s="979">
        <f>IF(ISNA(VLOOKUP($CG59,'G14'!$P$143:$CB$162,62,FALSE)),0,(VLOOKUP($CG59,'G14'!$P$143:$CB$162,62,FALSE)))</f>
        <v>0</v>
      </c>
      <c r="EZ59" s="979">
        <f>IF(ISNA(VLOOKUP($CG59,'G14'!$P$177:$CB$196,62,FALSE)),0,(VLOOKUP($CG59,'G14'!$P$177:$CB$196,62,FALSE)))</f>
        <v>0</v>
      </c>
      <c r="FA59" s="982">
        <f>IF(ISNA(VLOOKUP($CG59,'G14'!$P$211:$CB$230,62,FALSE)),0,(VLOOKUP($CG59,'G14'!$P$211:$CB$230,62,FALSE)))</f>
        <v>0</v>
      </c>
      <c r="FB59" s="981">
        <f>IF(ISNA(VLOOKUP($CG59,'G15'!$P$75:$CB$94,62,FALSE)),0,(VLOOKUP($CG59,'G15'!$P$75:$CB$94,62,FALSE)))</f>
        <v>0</v>
      </c>
      <c r="FC59" s="979">
        <f>IF(ISNA(VLOOKUP($CG59,'G15'!$P$109:$CB$128,62,FALSE)),0,(VLOOKUP($CG59,'G15'!$P$109:$CB$128,62,FALSE)))</f>
        <v>0</v>
      </c>
      <c r="FD59" s="979">
        <f>IF(ISNA(VLOOKUP($CG59,'G15'!$P$143:$CB$162,62,FALSE)),0,(VLOOKUP($CG59,'G15'!$P$143:$CB$162,62,FALSE)))</f>
        <v>0</v>
      </c>
      <c r="FE59" s="979">
        <f>IF(ISNA(VLOOKUP($CG59,'G15'!$P$177:$CB$196,62,FALSE)),0,(VLOOKUP($CG59,'G15'!$P$177:$CB$196,62,FALSE)))</f>
        <v>0</v>
      </c>
      <c r="FF59" s="982">
        <f>IF(ISNA(VLOOKUP($CG59,'G15'!$P$211:$CB$230,62,FALSE)),0,(VLOOKUP($CG59,'G15'!$P$211:$CB$230,62,FALSE)))</f>
        <v>0</v>
      </c>
      <c r="FG59" s="989">
        <f t="shared" si="35"/>
        <v>0</v>
      </c>
      <c r="FH59" s="987">
        <f t="shared" si="35"/>
        <v>0</v>
      </c>
      <c r="FI59" s="987">
        <f t="shared" si="35"/>
        <v>0</v>
      </c>
      <c r="FJ59" s="987">
        <f t="shared" si="35"/>
        <v>0</v>
      </c>
      <c r="FK59" s="990">
        <f t="shared" si="35"/>
        <v>0</v>
      </c>
    </row>
    <row r="60" spans="1:167" ht="18.75" customHeight="1" thickBot="1" x14ac:dyDescent="0.25">
      <c r="A60" s="975">
        <f t="shared" si="0"/>
        <v>0</v>
      </c>
      <c r="B60" s="959" t="str">
        <f t="shared" si="19"/>
        <v>b</v>
      </c>
      <c r="C60" s="960" t="str">
        <f t="shared" si="19"/>
        <v>b</v>
      </c>
      <c r="D60" s="960" t="str">
        <f t="shared" si="19"/>
        <v>b</v>
      </c>
      <c r="E60" s="960" t="str">
        <f t="shared" si="19"/>
        <v>b</v>
      </c>
      <c r="F60" s="961" t="str">
        <f t="shared" si="19"/>
        <v>b</v>
      </c>
      <c r="G60" s="959" t="str">
        <f t="shared" si="20"/>
        <v>b</v>
      </c>
      <c r="H60" s="960" t="str">
        <f t="shared" si="20"/>
        <v>b</v>
      </c>
      <c r="I60" s="960" t="str">
        <f t="shared" si="20"/>
        <v>b</v>
      </c>
      <c r="J60" s="960" t="str">
        <f t="shared" si="20"/>
        <v>b</v>
      </c>
      <c r="K60" s="961" t="str">
        <f t="shared" si="20"/>
        <v>b</v>
      </c>
      <c r="L60" s="959" t="str">
        <f t="shared" si="21"/>
        <v>b</v>
      </c>
      <c r="M60" s="960" t="str">
        <f t="shared" si="21"/>
        <v>b</v>
      </c>
      <c r="N60" s="960" t="str">
        <f t="shared" si="21"/>
        <v>b</v>
      </c>
      <c r="O60" s="960" t="str">
        <f t="shared" si="21"/>
        <v>b</v>
      </c>
      <c r="P60" s="961" t="str">
        <f t="shared" si="21"/>
        <v>b</v>
      </c>
      <c r="Q60" s="959" t="str">
        <f t="shared" si="22"/>
        <v>b</v>
      </c>
      <c r="R60" s="960" t="str">
        <f t="shared" si="22"/>
        <v>b</v>
      </c>
      <c r="S60" s="960" t="str">
        <f t="shared" si="22"/>
        <v>b</v>
      </c>
      <c r="T60" s="960" t="str">
        <f t="shared" si="22"/>
        <v>b</v>
      </c>
      <c r="U60" s="961" t="str">
        <f t="shared" si="22"/>
        <v>b</v>
      </c>
      <c r="V60" s="959" t="str">
        <f t="shared" si="23"/>
        <v>b</v>
      </c>
      <c r="W60" s="960" t="str">
        <f t="shared" si="23"/>
        <v>b</v>
      </c>
      <c r="X60" s="960" t="str">
        <f t="shared" si="23"/>
        <v>b</v>
      </c>
      <c r="Y60" s="960" t="str">
        <f t="shared" si="23"/>
        <v>b</v>
      </c>
      <c r="Z60" s="961" t="str">
        <f t="shared" si="23"/>
        <v>b</v>
      </c>
      <c r="AA60" s="959" t="str">
        <f t="shared" si="24"/>
        <v>b</v>
      </c>
      <c r="AB60" s="960" t="str">
        <f t="shared" si="24"/>
        <v>b</v>
      </c>
      <c r="AC60" s="960" t="str">
        <f t="shared" si="24"/>
        <v>b</v>
      </c>
      <c r="AD60" s="960" t="str">
        <f t="shared" si="24"/>
        <v>b</v>
      </c>
      <c r="AE60" s="961" t="str">
        <f t="shared" si="24"/>
        <v>b</v>
      </c>
      <c r="AF60" s="959" t="str">
        <f t="shared" si="25"/>
        <v>b</v>
      </c>
      <c r="AG60" s="960" t="str">
        <f t="shared" si="25"/>
        <v>b</v>
      </c>
      <c r="AH60" s="960" t="str">
        <f t="shared" si="25"/>
        <v>b</v>
      </c>
      <c r="AI60" s="960" t="str">
        <f t="shared" si="25"/>
        <v>b</v>
      </c>
      <c r="AJ60" s="961" t="str">
        <f t="shared" si="25"/>
        <v>b</v>
      </c>
      <c r="AK60" s="959" t="str">
        <f t="shared" si="26"/>
        <v>b</v>
      </c>
      <c r="AL60" s="960" t="str">
        <f t="shared" si="26"/>
        <v>b</v>
      </c>
      <c r="AM60" s="960" t="str">
        <f t="shared" si="26"/>
        <v>b</v>
      </c>
      <c r="AN60" s="960" t="str">
        <f t="shared" si="26"/>
        <v>b</v>
      </c>
      <c r="AO60" s="961" t="str">
        <f t="shared" si="26"/>
        <v>b</v>
      </c>
      <c r="AP60" s="959" t="str">
        <f t="shared" si="27"/>
        <v>b</v>
      </c>
      <c r="AQ60" s="960" t="str">
        <f t="shared" si="27"/>
        <v>b</v>
      </c>
      <c r="AR60" s="960" t="str">
        <f t="shared" si="27"/>
        <v>b</v>
      </c>
      <c r="AS60" s="960" t="str">
        <f t="shared" si="27"/>
        <v>b</v>
      </c>
      <c r="AT60" s="961" t="str">
        <f t="shared" si="27"/>
        <v>b</v>
      </c>
      <c r="AU60" s="959" t="str">
        <f t="shared" si="28"/>
        <v>b</v>
      </c>
      <c r="AV60" s="960" t="str">
        <f t="shared" si="28"/>
        <v>b</v>
      </c>
      <c r="AW60" s="960" t="str">
        <f t="shared" si="28"/>
        <v>b</v>
      </c>
      <c r="AX60" s="960" t="str">
        <f t="shared" si="28"/>
        <v>b</v>
      </c>
      <c r="AY60" s="961" t="str">
        <f t="shared" si="28"/>
        <v>b</v>
      </c>
      <c r="AZ60" s="959" t="str">
        <f t="shared" si="29"/>
        <v>b</v>
      </c>
      <c r="BA60" s="960" t="str">
        <f t="shared" si="29"/>
        <v>b</v>
      </c>
      <c r="BB60" s="960" t="str">
        <f t="shared" si="29"/>
        <v>b</v>
      </c>
      <c r="BC60" s="960" t="str">
        <f t="shared" si="29"/>
        <v>b</v>
      </c>
      <c r="BD60" s="961" t="str">
        <f t="shared" si="29"/>
        <v>b</v>
      </c>
      <c r="BE60" s="959" t="str">
        <f t="shared" si="30"/>
        <v>b</v>
      </c>
      <c r="BF60" s="960" t="str">
        <f t="shared" si="30"/>
        <v>b</v>
      </c>
      <c r="BG60" s="960" t="str">
        <f t="shared" si="30"/>
        <v>b</v>
      </c>
      <c r="BH60" s="960" t="str">
        <f t="shared" si="30"/>
        <v>b</v>
      </c>
      <c r="BI60" s="961" t="str">
        <f t="shared" si="30"/>
        <v>b</v>
      </c>
      <c r="BJ60" s="959" t="str">
        <f t="shared" si="31"/>
        <v>b</v>
      </c>
      <c r="BK60" s="960" t="str">
        <f t="shared" si="31"/>
        <v>b</v>
      </c>
      <c r="BL60" s="960" t="str">
        <f t="shared" si="31"/>
        <v>b</v>
      </c>
      <c r="BM60" s="960" t="str">
        <f t="shared" si="31"/>
        <v>b</v>
      </c>
      <c r="BN60" s="961" t="str">
        <f t="shared" si="31"/>
        <v>b</v>
      </c>
      <c r="BO60" s="959" t="str">
        <f t="shared" si="32"/>
        <v>b</v>
      </c>
      <c r="BP60" s="960" t="str">
        <f t="shared" si="32"/>
        <v>b</v>
      </c>
      <c r="BQ60" s="960" t="str">
        <f t="shared" si="32"/>
        <v>b</v>
      </c>
      <c r="BR60" s="960" t="str">
        <f t="shared" si="32"/>
        <v>b</v>
      </c>
      <c r="BS60" s="961" t="str">
        <f t="shared" si="32"/>
        <v>b</v>
      </c>
      <c r="BT60" s="959" t="str">
        <f t="shared" si="33"/>
        <v>b</v>
      </c>
      <c r="BU60" s="960" t="str">
        <f t="shared" si="33"/>
        <v>b</v>
      </c>
      <c r="BV60" s="960" t="str">
        <f t="shared" si="33"/>
        <v>b</v>
      </c>
      <c r="BW60" s="960" t="str">
        <f t="shared" si="33"/>
        <v>b</v>
      </c>
      <c r="BX60" s="961" t="str">
        <f t="shared" si="33"/>
        <v>b</v>
      </c>
      <c r="BY60" s="976">
        <f t="shared" si="34"/>
        <v>0</v>
      </c>
      <c r="BZ60" s="976">
        <f t="shared" si="34"/>
        <v>0</v>
      </c>
      <c r="CA60" s="976">
        <f t="shared" si="34"/>
        <v>0</v>
      </c>
      <c r="CB60" s="976">
        <f t="shared" si="34"/>
        <v>0</v>
      </c>
      <c r="CC60" s="976">
        <f t="shared" si="34"/>
        <v>0</v>
      </c>
      <c r="CD60" s="954">
        <f t="shared" si="17"/>
        <v>0</v>
      </c>
      <c r="CF60" s="991">
        <v>45</v>
      </c>
      <c r="CG60" s="992">
        <f>Personnel!D65</f>
        <v>0</v>
      </c>
      <c r="CH60" s="993">
        <f>Personnel!E65</f>
        <v>0</v>
      </c>
      <c r="CI60" s="994">
        <f>Personnel!F65</f>
        <v>0</v>
      </c>
      <c r="CJ60" s="981">
        <f>IF(ISNA(VLOOKUP($CG60,'G1'!$P$75:$CB$94,62,FALSE)),0,(VLOOKUP($CG60,'G1'!$P$75:$CB$94,62,FALSE)))</f>
        <v>0</v>
      </c>
      <c r="CK60" s="979">
        <f>IF(ISNA(VLOOKUP($CG60,'G1'!$P$109:$CB$128,62,FALSE)),0,(VLOOKUP($CG60,'G1'!$P$109:$CB$128,62,FALSE)))</f>
        <v>0</v>
      </c>
      <c r="CL60" s="979">
        <f>IF(ISNA(VLOOKUP($CG60,'G1'!$P$143:$CB$162,62,FALSE)),0,(VLOOKUP($CG60,'G1'!$P$143:$CB$162,62,FALSE)))</f>
        <v>0</v>
      </c>
      <c r="CM60" s="979">
        <f>IF(ISNA(VLOOKUP($CG60,'G1'!$P$177:$CB$196,62,FALSE)),0,(VLOOKUP($CG60,'G1'!$P$177:$CB$196,62,FALSE)))</f>
        <v>0</v>
      </c>
      <c r="CN60" s="982">
        <f>IF(ISNA(VLOOKUP($CG60,'G1'!$P$211:$CB$230,62,FALSE)),0,(VLOOKUP($CG60,'G1'!$P$211:$CB$230,62,FALSE)))</f>
        <v>0</v>
      </c>
      <c r="CO60" s="981">
        <f>IF(ISNA(VLOOKUP($CG60,'G2'!$P$75:$CB$94,62,FALSE)),0,(VLOOKUP($CG60,'G2'!$P$75:$CB$94,62,FALSE)))</f>
        <v>0</v>
      </c>
      <c r="CP60" s="979">
        <f>IF(ISNA(VLOOKUP($CG60,'G2'!$P$109:$CB$128,62,FALSE)),0,(VLOOKUP($CG60,'G2'!$P$109:$CB$128,62,FALSE)))</f>
        <v>0</v>
      </c>
      <c r="CQ60" s="979">
        <f>IF(ISNA(VLOOKUP($CG60,'G2'!$P$143:$CB$162,62,FALSE)),0,(VLOOKUP($CG60,'G2'!$P$143:$CB$162,62,FALSE)))</f>
        <v>0</v>
      </c>
      <c r="CR60" s="979">
        <f>IF(ISNA(VLOOKUP($CG60,'G2'!$P$177:$CB$196,62,FALSE)),0,(VLOOKUP($CG60,'G2'!$P$177:$CB$196,62,FALSE)))</f>
        <v>0</v>
      </c>
      <c r="CS60" s="982">
        <f>IF(ISNA(VLOOKUP($CG60,'G2'!$P$211:$CB$230,62,FALSE)),0,(VLOOKUP($CG60,'G2'!$P$211:$CB$230,62,FALSE)))</f>
        <v>0</v>
      </c>
      <c r="CT60" s="981">
        <f>IF(ISNA(VLOOKUP($CG60,'G3'!$P$75:$CB$94,62,FALSE)),0,(VLOOKUP($CG60,'G3'!$P$75:$CB$94,62,FALSE)))</f>
        <v>0</v>
      </c>
      <c r="CU60" s="979">
        <f>IF(ISNA(VLOOKUP($CG60,'G3'!$P$109:$CB$128,62,FALSE)),0,(VLOOKUP($CG60,'G3'!$P$109:$CB$128,62,FALSE)))</f>
        <v>0</v>
      </c>
      <c r="CV60" s="979">
        <f>IF(ISNA(VLOOKUP($CG60,'G3'!$P$143:$CB$162,62,FALSE)),0,(VLOOKUP($CG60,'G3'!$P$143:$CB$162,62,FALSE)))</f>
        <v>0</v>
      </c>
      <c r="CW60" s="979">
        <f>IF(ISNA(VLOOKUP($CG60,'G3'!$P$177:$CB$196,62,FALSE)),0,(VLOOKUP($CG60,'G3'!$P$177:$CB$196,62,FALSE)))</f>
        <v>0</v>
      </c>
      <c r="CX60" s="982">
        <f>IF(ISNA(VLOOKUP($CG60,'G3'!$P$211:$CB$230,62,FALSE)),0,(VLOOKUP($CG60,'G3'!$P$211:$CB$230,62,FALSE)))</f>
        <v>0</v>
      </c>
      <c r="CY60" s="981">
        <f>IF(ISNA(VLOOKUP($CG60,'G4'!$P$75:$CB$94,62,FALSE)),0,(VLOOKUP($CG60,'G4'!$P$75:$CB$94,62,FALSE)))</f>
        <v>0</v>
      </c>
      <c r="CZ60" s="979">
        <f>IF(ISNA(VLOOKUP($CG60,'G4'!$P$109:$CB$128,62,FALSE)),0,(VLOOKUP($CG60,'G4'!$P$109:$CB$128,62,FALSE)))</f>
        <v>0</v>
      </c>
      <c r="DA60" s="979">
        <f>IF(ISNA(VLOOKUP($CG60,'G4'!$P$143:$CB$162,62,FALSE)),0,(VLOOKUP($CG60,'G4'!$P$143:$CB$162,62,FALSE)))</f>
        <v>0</v>
      </c>
      <c r="DB60" s="979">
        <f>IF(ISNA(VLOOKUP($CG60,'G4'!$P$177:$CB$196,62,FALSE)),0,(VLOOKUP($CG60,'G4'!$P$177:$CB$196,62,FALSE)))</f>
        <v>0</v>
      </c>
      <c r="DC60" s="982">
        <f>IF(ISNA(VLOOKUP($CG60,'G4'!$P$211:$CB$230,62,FALSE)),0,(VLOOKUP($CG60,'G4'!$P$211:$CB$230,62,FALSE)))</f>
        <v>0</v>
      </c>
      <c r="DD60" s="981">
        <f>IF(ISNA(VLOOKUP($CG60,'G5'!$P$75:$CB$94,62,FALSE)),0,(VLOOKUP($CG60,'G5'!$P$75:$CB$94,62,FALSE)))</f>
        <v>0</v>
      </c>
      <c r="DE60" s="979">
        <f>IF(ISNA(VLOOKUP($CG60,'G5'!$P$109:$CB$128,62,FALSE)),0,(VLOOKUP($CG60,'G5'!$P$109:$CB$128,62,FALSE)))</f>
        <v>0</v>
      </c>
      <c r="DF60" s="979">
        <f>IF(ISNA(VLOOKUP($CG60,'G5'!$P$143:$CB$162,62,FALSE)),0,(VLOOKUP($CG60,'G5'!$P$143:$CB$162,62,FALSE)))</f>
        <v>0</v>
      </c>
      <c r="DG60" s="979">
        <f>IF(ISNA(VLOOKUP($CG60,'G5'!$P$177:$CB$196,62,FALSE)),0,(VLOOKUP($CG60,'G5'!$P$177:$CB$196,62,FALSE)))</f>
        <v>0</v>
      </c>
      <c r="DH60" s="982">
        <f>IF(ISNA(VLOOKUP($CG60,'G5'!$P$211:$CB$230,62,FALSE)),0,(VLOOKUP($CG60,'G5'!$P$211:$CB$230,62,FALSE)))</f>
        <v>0</v>
      </c>
      <c r="DI60" s="981">
        <f>IF(ISNA(VLOOKUP($CG60,'G6'!$P$75:$CB$94,62,FALSE)),0,(VLOOKUP($CG60,'G6'!$P$75:$CB$94,62,FALSE)))</f>
        <v>0</v>
      </c>
      <c r="DJ60" s="979">
        <f>IF(ISNA(VLOOKUP($CG60,'G6'!$P$109:$CB$128,62,FALSE)),0,(VLOOKUP($CG60,'G6'!$P$109:$CB$128,62,FALSE)))</f>
        <v>0</v>
      </c>
      <c r="DK60" s="979">
        <f>IF(ISNA(VLOOKUP($CG60,'G6'!$P$143:$CB$162,62,FALSE)),0,(VLOOKUP($CG60,'G6'!$P$143:$CB$162,62,FALSE)))</f>
        <v>0</v>
      </c>
      <c r="DL60" s="979">
        <f>IF(ISNA(VLOOKUP($CG60,'G6'!$P$177:$CB$196,62,FALSE)),0,(VLOOKUP($CG60,'G6'!$P$177:$CB$196,62,FALSE)))</f>
        <v>0</v>
      </c>
      <c r="DM60" s="982">
        <f>IF(ISNA(VLOOKUP($CG60,'G6'!$P$211:$CB$230,62,FALSE)),0,(VLOOKUP($CG60,'G6'!$P$211:$CB$230,62,FALSE)))</f>
        <v>0</v>
      </c>
      <c r="DN60" s="981">
        <f>IF(ISNA(VLOOKUP($CG60,'G7'!$P$75:$CB$94,62,FALSE)),0,(VLOOKUP($CG60,'G7'!$P$75:$CB$94,62,FALSE)))</f>
        <v>0</v>
      </c>
      <c r="DO60" s="979">
        <f>IF(ISNA(VLOOKUP($CG60,'G7'!$P$109:$CB$128,62,FALSE)),0,(VLOOKUP($CG60,'G7'!$P$109:$CB$128,62,FALSE)))</f>
        <v>0</v>
      </c>
      <c r="DP60" s="979">
        <f>IF(ISNA(VLOOKUP($CG60,'G7'!$P$143:$CB$162,62,FALSE)),0,(VLOOKUP($CG60,'G7'!$P$143:$CB$162,62,FALSE)))</f>
        <v>0</v>
      </c>
      <c r="DQ60" s="979">
        <f>IF(ISNA(VLOOKUP($CG60,'G7'!$P$177:$CB$196,62,FALSE)),0,(VLOOKUP($CG60,'G7'!$P$177:$CB$196,62,FALSE)))</f>
        <v>0</v>
      </c>
      <c r="DR60" s="982">
        <f>IF(ISNA(VLOOKUP($CG60,'G7'!$P$211:$CB$230,62,FALSE)),0,(VLOOKUP($CG60,'G7'!$P$211:$CB$230,62,FALSE)))</f>
        <v>0</v>
      </c>
      <c r="DS60" s="981">
        <f>IF(ISNA(VLOOKUP($CG60,'G8'!$P$75:$CB$94,62,FALSE)),0,(VLOOKUP($CG60,'G8'!$P$75:$CB$94,62,FALSE)))</f>
        <v>0</v>
      </c>
      <c r="DT60" s="979">
        <f>IF(ISNA(VLOOKUP($CG60,'G8'!$P$109:$CB$128,62,FALSE)),0,(VLOOKUP($CG60,'G8'!$P$109:$CB$128,62,FALSE)))</f>
        <v>0</v>
      </c>
      <c r="DU60" s="979">
        <f>IF(ISNA(VLOOKUP($CG60,'G8'!$P$143:$CB$162,62,FALSE)),0,(VLOOKUP($CG60,'G8'!$P$143:$CB$162,62,FALSE)))</f>
        <v>0</v>
      </c>
      <c r="DV60" s="979">
        <f>IF(ISNA(VLOOKUP($CG60,'G8'!$P$177:$CB$196,62,FALSE)),0,(VLOOKUP($CG60,'G8'!$P$177:$CB$196,62,FALSE)))</f>
        <v>0</v>
      </c>
      <c r="DW60" s="982">
        <f>IF(ISNA(VLOOKUP($CG60,'G8'!$P$211:$CB$230,62,FALSE)),0,(VLOOKUP($CG60,'G8'!$P$211:$CB$230,62,FALSE)))</f>
        <v>0</v>
      </c>
      <c r="DX60" s="981">
        <f>IF(ISNA(VLOOKUP($CG60,'G9'!$P$75:$CB$94,62,FALSE)),0,(VLOOKUP($CG60,'G9'!$P$75:$CB$94,62,FALSE)))</f>
        <v>0</v>
      </c>
      <c r="DY60" s="979">
        <f>IF(ISNA(VLOOKUP($CG60,'G9'!$P$109:$CB$128,62,FALSE)),0,(VLOOKUP($CG60,'G9'!$P$109:$CB$128,62,FALSE)))</f>
        <v>0</v>
      </c>
      <c r="DZ60" s="979">
        <f>IF(ISNA(VLOOKUP($CG60,'G9'!$P$143:$CB$162,62,FALSE)),0,(VLOOKUP($CG60,'G9'!$P$143:$CB$162,62,FALSE)))</f>
        <v>0</v>
      </c>
      <c r="EA60" s="979">
        <f>IF(ISNA(VLOOKUP($CG60,'G9'!$P$177:$CB$196,62,FALSE)),0,(VLOOKUP($CG60,'G9'!$P$177:$CB$196,62,FALSE)))</f>
        <v>0</v>
      </c>
      <c r="EB60" s="982">
        <f>IF(ISNA(VLOOKUP($CG60,'G9'!$P$211:$CB$230,62,FALSE)),0,(VLOOKUP($CG60,'G9'!$P$211:$CB$230,62,FALSE)))</f>
        <v>0</v>
      </c>
      <c r="EC60" s="981">
        <f>IF(ISNA(VLOOKUP($CG60,'G10'!$P$75:$CB$94,62,FALSE)),0,(VLOOKUP($CG60,'G10'!$P$75:$CB$94,62,FALSE)))</f>
        <v>0</v>
      </c>
      <c r="ED60" s="979">
        <f>IF(ISNA(VLOOKUP($CG60,'G10'!$P$109:$CB$128,62,FALSE)),0,(VLOOKUP($CG60,'G10'!$P$109:$CB$128,62,FALSE)))</f>
        <v>0</v>
      </c>
      <c r="EE60" s="979">
        <f>IF(ISNA(VLOOKUP($CG60,'G10'!$P$143:$CB$162,62,FALSE)),0,(VLOOKUP($CG60,'G10'!$P$143:$CB$162,62,FALSE)))</f>
        <v>0</v>
      </c>
      <c r="EF60" s="979">
        <f>IF(ISNA(VLOOKUP($CG60,'G10'!$P$177:$CB$196,62,FALSE)),0,(VLOOKUP($CG60,'G10'!$P$177:$CB$196,62,FALSE)))</f>
        <v>0</v>
      </c>
      <c r="EG60" s="982">
        <f>IF(ISNA(VLOOKUP($CG60,'G10'!$P$211:$CB$230,62,FALSE)),0,(VLOOKUP($CG60,'G10'!$P$211:$CB$230,62,FALSE)))</f>
        <v>0</v>
      </c>
      <c r="EH60" s="981">
        <f>IF(ISNA(VLOOKUP($CG60,'G11'!$P$75:$CB$94,62,FALSE)),0,(VLOOKUP($CG60,'G11'!$P$75:$CB$94,62,FALSE)))</f>
        <v>0</v>
      </c>
      <c r="EI60" s="979">
        <f>IF(ISNA(VLOOKUP($CG60,'G11'!$P$109:$CB$128,62,FALSE)),0,(VLOOKUP($CG60,'G11'!$P$109:$CB$128,62,FALSE)))</f>
        <v>0</v>
      </c>
      <c r="EJ60" s="979">
        <f>IF(ISNA(VLOOKUP($CG60,'G11'!$P$143:$CB$162,62,FALSE)),0,(VLOOKUP($CG60,'G11'!$P$143:$CB$162,62,FALSE)))</f>
        <v>0</v>
      </c>
      <c r="EK60" s="979">
        <f>IF(ISNA(VLOOKUP($CG60,'G11'!$P$177:$CB$196,62,FALSE)),0,(VLOOKUP($CG60,'G11'!$P$177:$CB$196,62,FALSE)))</f>
        <v>0</v>
      </c>
      <c r="EL60" s="982">
        <f>IF(ISNA(VLOOKUP($CG60,'G11'!$P$211:$CB$230,62,FALSE)),0,(VLOOKUP($CG60,'G11'!$P$211:$CB$230,62,FALSE)))</f>
        <v>0</v>
      </c>
      <c r="EM60" s="981">
        <f>IF(ISNA(VLOOKUP($CG60,'G12'!$P$75:$CB$94,62,FALSE)),0,(VLOOKUP($CG60,'G12'!$P$75:$CB$94,62,FALSE)))</f>
        <v>0</v>
      </c>
      <c r="EN60" s="979">
        <f>IF(ISNA(VLOOKUP($CG60,'G12'!$P$109:$CB$128,62,FALSE)),0,(VLOOKUP($CG60,'G12'!$P$109:$CB$128,62,FALSE)))</f>
        <v>0</v>
      </c>
      <c r="EO60" s="979">
        <f>IF(ISNA(VLOOKUP($CG60,'G12'!$P$143:$CB$162,62,FALSE)),0,(VLOOKUP($CG60,'G12'!$P$143:$CB$162,62,FALSE)))</f>
        <v>0</v>
      </c>
      <c r="EP60" s="979">
        <f>IF(ISNA(VLOOKUP($CG60,'G12'!$P$177:$CB$196,62,FALSE)),0,(VLOOKUP($CG60,'G12'!$P$177:$CB$196,62,FALSE)))</f>
        <v>0</v>
      </c>
      <c r="EQ60" s="982">
        <f>IF(ISNA(VLOOKUP($CG60,'G12'!$P$211:$CB$230,62,FALSE)),0,(VLOOKUP($CG60,'G12'!$P$211:$CB$230,62,FALSE)))</f>
        <v>0</v>
      </c>
      <c r="ER60" s="981">
        <f>IF(ISNA(VLOOKUP($CG60,'G13'!$P$75:$CB$94,62,FALSE)),0,(VLOOKUP($CG60,'G13'!$P$75:$CB$94,62,FALSE)))</f>
        <v>0</v>
      </c>
      <c r="ES60" s="979">
        <f>IF(ISNA(VLOOKUP($CG60,'G13'!$P$109:$CB$128,62,FALSE)),0,(VLOOKUP($CG60,'G13'!$P$109:$CB$128,62,FALSE)))</f>
        <v>0</v>
      </c>
      <c r="ET60" s="979">
        <f>IF(ISNA(VLOOKUP($CG60,'G13'!$P$143:$CB$162,62,FALSE)),0,(VLOOKUP($CG60,'G13'!$P$143:$CB$162,62,FALSE)))</f>
        <v>0</v>
      </c>
      <c r="EU60" s="979">
        <f>IF(ISNA(VLOOKUP($CG60,'G13'!$P$177:$CB$196,62,FALSE)),0,(VLOOKUP($CG60,'G13'!$P$177:$CB$196,62,FALSE)))</f>
        <v>0</v>
      </c>
      <c r="EV60" s="982">
        <f>IF(ISNA(VLOOKUP($CG60,'G13'!$P$211:$CB$230,62,FALSE)),0,(VLOOKUP($CG60,'G13'!$P$211:$CB$230,62,FALSE)))</f>
        <v>0</v>
      </c>
      <c r="EW60" s="981">
        <f>IF(ISNA(VLOOKUP($CG60,'G14'!$P$75:$CB$94,62,FALSE)),0,(VLOOKUP($CG60,'G14'!$P$75:$CB$94,62,FALSE)))</f>
        <v>0</v>
      </c>
      <c r="EX60" s="979">
        <f>IF(ISNA(VLOOKUP($CG60,'G14'!$P$109:$CB$128,62,FALSE)),0,(VLOOKUP($CG60,'G14'!$P$109:$CB$128,62,FALSE)))</f>
        <v>0</v>
      </c>
      <c r="EY60" s="979">
        <f>IF(ISNA(VLOOKUP($CG60,'G14'!$P$143:$CB$162,62,FALSE)),0,(VLOOKUP($CG60,'G14'!$P$143:$CB$162,62,FALSE)))</f>
        <v>0</v>
      </c>
      <c r="EZ60" s="979">
        <f>IF(ISNA(VLOOKUP($CG60,'G14'!$P$177:$CB$196,62,FALSE)),0,(VLOOKUP($CG60,'G14'!$P$177:$CB$196,62,FALSE)))</f>
        <v>0</v>
      </c>
      <c r="FA60" s="982">
        <f>IF(ISNA(VLOOKUP($CG60,'G14'!$P$211:$CB$230,62,FALSE)),0,(VLOOKUP($CG60,'G14'!$P$211:$CB$230,62,FALSE)))</f>
        <v>0</v>
      </c>
      <c r="FB60" s="981">
        <f>IF(ISNA(VLOOKUP($CG60,'G15'!$P$75:$CB$94,62,FALSE)),0,(VLOOKUP($CG60,'G15'!$P$75:$CB$94,62,FALSE)))</f>
        <v>0</v>
      </c>
      <c r="FC60" s="979">
        <f>IF(ISNA(VLOOKUP($CG60,'G15'!$P$109:$CB$128,62,FALSE)),0,(VLOOKUP($CG60,'G15'!$P$109:$CB$128,62,FALSE)))</f>
        <v>0</v>
      </c>
      <c r="FD60" s="979">
        <f>IF(ISNA(VLOOKUP($CG60,'G15'!$P$143:$CB$162,62,FALSE)),0,(VLOOKUP($CG60,'G15'!$P$143:$CB$162,62,FALSE)))</f>
        <v>0</v>
      </c>
      <c r="FE60" s="979">
        <f>IF(ISNA(VLOOKUP($CG60,'G15'!$P$177:$CB$196,62,FALSE)),0,(VLOOKUP($CG60,'G15'!$P$177:$CB$196,62,FALSE)))</f>
        <v>0</v>
      </c>
      <c r="FF60" s="982">
        <f>IF(ISNA(VLOOKUP($CG60,'G15'!$P$211:$CB$230,62,FALSE)),0,(VLOOKUP($CG60,'G15'!$P$211:$CB$230,62,FALSE)))</f>
        <v>0</v>
      </c>
      <c r="FG60" s="995">
        <f t="shared" si="35"/>
        <v>0</v>
      </c>
      <c r="FH60" s="993">
        <f t="shared" si="35"/>
        <v>0</v>
      </c>
      <c r="FI60" s="993">
        <f t="shared" si="35"/>
        <v>0</v>
      </c>
      <c r="FJ60" s="993">
        <f t="shared" si="35"/>
        <v>0</v>
      </c>
      <c r="FK60" s="996">
        <f t="shared" si="35"/>
        <v>0</v>
      </c>
    </row>
    <row r="61" spans="1:167" ht="18.75" customHeight="1" thickBot="1" x14ac:dyDescent="0.25">
      <c r="A61" s="975">
        <f t="shared" si="0"/>
        <v>0</v>
      </c>
      <c r="B61" s="959" t="str">
        <f t="shared" si="19"/>
        <v>b</v>
      </c>
      <c r="C61" s="960" t="str">
        <f t="shared" si="19"/>
        <v>b</v>
      </c>
      <c r="D61" s="960" t="str">
        <f t="shared" si="19"/>
        <v>b</v>
      </c>
      <c r="E61" s="960" t="str">
        <f t="shared" si="19"/>
        <v>b</v>
      </c>
      <c r="F61" s="961" t="str">
        <f t="shared" si="19"/>
        <v>b</v>
      </c>
      <c r="G61" s="959" t="str">
        <f t="shared" si="20"/>
        <v>b</v>
      </c>
      <c r="H61" s="960" t="str">
        <f t="shared" si="20"/>
        <v>b</v>
      </c>
      <c r="I61" s="960" t="str">
        <f t="shared" si="20"/>
        <v>b</v>
      </c>
      <c r="J61" s="960" t="str">
        <f t="shared" si="20"/>
        <v>b</v>
      </c>
      <c r="K61" s="961" t="str">
        <f t="shared" si="20"/>
        <v>b</v>
      </c>
      <c r="L61" s="959" t="str">
        <f t="shared" si="21"/>
        <v>b</v>
      </c>
      <c r="M61" s="960" t="str">
        <f t="shared" si="21"/>
        <v>b</v>
      </c>
      <c r="N61" s="960" t="str">
        <f t="shared" si="21"/>
        <v>b</v>
      </c>
      <c r="O61" s="960" t="str">
        <f t="shared" si="21"/>
        <v>b</v>
      </c>
      <c r="P61" s="961" t="str">
        <f t="shared" si="21"/>
        <v>b</v>
      </c>
      <c r="Q61" s="959" t="str">
        <f t="shared" si="22"/>
        <v>b</v>
      </c>
      <c r="R61" s="960" t="str">
        <f t="shared" si="22"/>
        <v>b</v>
      </c>
      <c r="S61" s="960" t="str">
        <f t="shared" si="22"/>
        <v>b</v>
      </c>
      <c r="T61" s="960" t="str">
        <f t="shared" si="22"/>
        <v>b</v>
      </c>
      <c r="U61" s="961" t="str">
        <f t="shared" si="22"/>
        <v>b</v>
      </c>
      <c r="V61" s="959" t="str">
        <f t="shared" si="23"/>
        <v>b</v>
      </c>
      <c r="W61" s="960" t="str">
        <f t="shared" si="23"/>
        <v>b</v>
      </c>
      <c r="X61" s="960" t="str">
        <f t="shared" si="23"/>
        <v>b</v>
      </c>
      <c r="Y61" s="960" t="str">
        <f t="shared" si="23"/>
        <v>b</v>
      </c>
      <c r="Z61" s="961" t="str">
        <f t="shared" si="23"/>
        <v>b</v>
      </c>
      <c r="AA61" s="959" t="str">
        <f t="shared" si="24"/>
        <v>b</v>
      </c>
      <c r="AB61" s="960" t="str">
        <f t="shared" si="24"/>
        <v>b</v>
      </c>
      <c r="AC61" s="960" t="str">
        <f t="shared" si="24"/>
        <v>b</v>
      </c>
      <c r="AD61" s="960" t="str">
        <f t="shared" si="24"/>
        <v>b</v>
      </c>
      <c r="AE61" s="961" t="str">
        <f t="shared" si="24"/>
        <v>b</v>
      </c>
      <c r="AF61" s="959" t="str">
        <f t="shared" si="25"/>
        <v>b</v>
      </c>
      <c r="AG61" s="960" t="str">
        <f t="shared" si="25"/>
        <v>b</v>
      </c>
      <c r="AH61" s="960" t="str">
        <f t="shared" si="25"/>
        <v>b</v>
      </c>
      <c r="AI61" s="960" t="str">
        <f t="shared" si="25"/>
        <v>b</v>
      </c>
      <c r="AJ61" s="961" t="str">
        <f t="shared" si="25"/>
        <v>b</v>
      </c>
      <c r="AK61" s="959" t="str">
        <f t="shared" si="26"/>
        <v>b</v>
      </c>
      <c r="AL61" s="960" t="str">
        <f t="shared" si="26"/>
        <v>b</v>
      </c>
      <c r="AM61" s="960" t="str">
        <f t="shared" si="26"/>
        <v>b</v>
      </c>
      <c r="AN61" s="960" t="str">
        <f t="shared" si="26"/>
        <v>b</v>
      </c>
      <c r="AO61" s="961" t="str">
        <f t="shared" si="26"/>
        <v>b</v>
      </c>
      <c r="AP61" s="959" t="str">
        <f t="shared" si="27"/>
        <v>b</v>
      </c>
      <c r="AQ61" s="960" t="str">
        <f t="shared" si="27"/>
        <v>b</v>
      </c>
      <c r="AR61" s="960" t="str">
        <f t="shared" si="27"/>
        <v>b</v>
      </c>
      <c r="AS61" s="960" t="str">
        <f t="shared" si="27"/>
        <v>b</v>
      </c>
      <c r="AT61" s="961" t="str">
        <f t="shared" si="27"/>
        <v>b</v>
      </c>
      <c r="AU61" s="959" t="str">
        <f t="shared" si="28"/>
        <v>b</v>
      </c>
      <c r="AV61" s="960" t="str">
        <f t="shared" si="28"/>
        <v>b</v>
      </c>
      <c r="AW61" s="960" t="str">
        <f t="shared" si="28"/>
        <v>b</v>
      </c>
      <c r="AX61" s="960" t="str">
        <f t="shared" si="28"/>
        <v>b</v>
      </c>
      <c r="AY61" s="961" t="str">
        <f t="shared" si="28"/>
        <v>b</v>
      </c>
      <c r="AZ61" s="959" t="str">
        <f t="shared" si="29"/>
        <v>b</v>
      </c>
      <c r="BA61" s="960" t="str">
        <f t="shared" si="29"/>
        <v>b</v>
      </c>
      <c r="BB61" s="960" t="str">
        <f t="shared" si="29"/>
        <v>b</v>
      </c>
      <c r="BC61" s="960" t="str">
        <f t="shared" si="29"/>
        <v>b</v>
      </c>
      <c r="BD61" s="961" t="str">
        <f t="shared" si="29"/>
        <v>b</v>
      </c>
      <c r="BE61" s="959" t="str">
        <f t="shared" si="30"/>
        <v>b</v>
      </c>
      <c r="BF61" s="960" t="str">
        <f t="shared" si="30"/>
        <v>b</v>
      </c>
      <c r="BG61" s="960" t="str">
        <f t="shared" si="30"/>
        <v>b</v>
      </c>
      <c r="BH61" s="960" t="str">
        <f t="shared" si="30"/>
        <v>b</v>
      </c>
      <c r="BI61" s="961" t="str">
        <f t="shared" si="30"/>
        <v>b</v>
      </c>
      <c r="BJ61" s="959" t="str">
        <f t="shared" si="31"/>
        <v>b</v>
      </c>
      <c r="BK61" s="960" t="str">
        <f t="shared" si="31"/>
        <v>b</v>
      </c>
      <c r="BL61" s="960" t="str">
        <f t="shared" si="31"/>
        <v>b</v>
      </c>
      <c r="BM61" s="960" t="str">
        <f t="shared" si="31"/>
        <v>b</v>
      </c>
      <c r="BN61" s="961" t="str">
        <f t="shared" si="31"/>
        <v>b</v>
      </c>
      <c r="BO61" s="959" t="str">
        <f t="shared" si="32"/>
        <v>b</v>
      </c>
      <c r="BP61" s="960" t="str">
        <f t="shared" si="32"/>
        <v>b</v>
      </c>
      <c r="BQ61" s="960" t="str">
        <f t="shared" si="32"/>
        <v>b</v>
      </c>
      <c r="BR61" s="960" t="str">
        <f t="shared" si="32"/>
        <v>b</v>
      </c>
      <c r="BS61" s="961" t="str">
        <f t="shared" si="32"/>
        <v>b</v>
      </c>
      <c r="BT61" s="959" t="str">
        <f t="shared" si="33"/>
        <v>b</v>
      </c>
      <c r="BU61" s="960" t="str">
        <f t="shared" si="33"/>
        <v>b</v>
      </c>
      <c r="BV61" s="960" t="str">
        <f t="shared" si="33"/>
        <v>b</v>
      </c>
      <c r="BW61" s="960" t="str">
        <f t="shared" si="33"/>
        <v>b</v>
      </c>
      <c r="BX61" s="961" t="str">
        <f t="shared" si="33"/>
        <v>b</v>
      </c>
      <c r="BY61" s="976">
        <f t="shared" si="34"/>
        <v>0</v>
      </c>
      <c r="BZ61" s="976">
        <f t="shared" si="34"/>
        <v>0</v>
      </c>
      <c r="CA61" s="976">
        <f t="shared" si="34"/>
        <v>0</v>
      </c>
      <c r="CB61" s="976">
        <f t="shared" si="34"/>
        <v>0</v>
      </c>
      <c r="CC61" s="976">
        <f t="shared" si="34"/>
        <v>0</v>
      </c>
      <c r="CD61" s="954">
        <f t="shared" si="17"/>
        <v>0</v>
      </c>
      <c r="CF61" s="977">
        <v>46</v>
      </c>
      <c r="CG61" s="978">
        <f>Personnel!D66</f>
        <v>0</v>
      </c>
      <c r="CH61" s="979">
        <f>Personnel!E66</f>
        <v>0</v>
      </c>
      <c r="CI61" s="980">
        <f>Personnel!F66</f>
        <v>0</v>
      </c>
      <c r="CJ61" s="981">
        <f>IF(ISNA(VLOOKUP($CG61,'G1'!$P$75:$CB$94,62,FALSE)),0,(VLOOKUP($CG61,'G1'!$P$75:$CB$94,62,FALSE)))</f>
        <v>0</v>
      </c>
      <c r="CK61" s="979">
        <f>IF(ISNA(VLOOKUP($CG61,'G1'!$P$109:$CB$128,62,FALSE)),0,(VLOOKUP($CG61,'G1'!$P$109:$CB$128,62,FALSE)))</f>
        <v>0</v>
      </c>
      <c r="CL61" s="979">
        <f>IF(ISNA(VLOOKUP($CG61,'G1'!$P$143:$CB$162,62,FALSE)),0,(VLOOKUP($CG61,'G1'!$P$143:$CB$162,62,FALSE)))</f>
        <v>0</v>
      </c>
      <c r="CM61" s="979">
        <f>IF(ISNA(VLOOKUP($CG61,'G1'!$P$177:$CB$196,62,FALSE)),0,(VLOOKUP($CG61,'G1'!$P$177:$CB$196,62,FALSE)))</f>
        <v>0</v>
      </c>
      <c r="CN61" s="982">
        <f>IF(ISNA(VLOOKUP($CG61,'G1'!$P$211:$CB$230,62,FALSE)),0,(VLOOKUP($CG61,'G1'!$P$211:$CB$230,62,FALSE)))</f>
        <v>0</v>
      </c>
      <c r="CO61" s="981">
        <f>IF(ISNA(VLOOKUP($CG61,'G2'!$P$75:$CB$94,62,FALSE)),0,(VLOOKUP($CG61,'G2'!$P$75:$CB$94,62,FALSE)))</f>
        <v>0</v>
      </c>
      <c r="CP61" s="979">
        <f>IF(ISNA(VLOOKUP($CG61,'G2'!$P$109:$CB$128,62,FALSE)),0,(VLOOKUP($CG61,'G2'!$P$109:$CB$128,62,FALSE)))</f>
        <v>0</v>
      </c>
      <c r="CQ61" s="979">
        <f>IF(ISNA(VLOOKUP($CG61,'G2'!$P$143:$CB$162,62,FALSE)),0,(VLOOKUP($CG61,'G2'!$P$143:$CB$162,62,FALSE)))</f>
        <v>0</v>
      </c>
      <c r="CR61" s="979">
        <f>IF(ISNA(VLOOKUP($CG61,'G2'!$P$177:$CB$196,62,FALSE)),0,(VLOOKUP($CG61,'G2'!$P$177:$CB$196,62,FALSE)))</f>
        <v>0</v>
      </c>
      <c r="CS61" s="982">
        <f>IF(ISNA(VLOOKUP($CG61,'G2'!$P$211:$CB$230,62,FALSE)),0,(VLOOKUP($CG61,'G2'!$P$211:$CB$230,62,FALSE)))</f>
        <v>0</v>
      </c>
      <c r="CT61" s="981">
        <f>IF(ISNA(VLOOKUP($CG61,'G3'!$P$75:$CB$94,62,FALSE)),0,(VLOOKUP($CG61,'G3'!$P$75:$CB$94,62,FALSE)))</f>
        <v>0</v>
      </c>
      <c r="CU61" s="979">
        <f>IF(ISNA(VLOOKUP($CG61,'G3'!$P$109:$CB$128,62,FALSE)),0,(VLOOKUP($CG61,'G3'!$P$109:$CB$128,62,FALSE)))</f>
        <v>0</v>
      </c>
      <c r="CV61" s="979">
        <f>IF(ISNA(VLOOKUP($CG61,'G3'!$P$143:$CB$162,62,FALSE)),0,(VLOOKUP($CG61,'G3'!$P$143:$CB$162,62,FALSE)))</f>
        <v>0</v>
      </c>
      <c r="CW61" s="979">
        <f>IF(ISNA(VLOOKUP($CG61,'G3'!$P$177:$CB$196,62,FALSE)),0,(VLOOKUP($CG61,'G3'!$P$177:$CB$196,62,FALSE)))</f>
        <v>0</v>
      </c>
      <c r="CX61" s="982">
        <f>IF(ISNA(VLOOKUP($CG61,'G3'!$P$211:$CB$230,62,FALSE)),0,(VLOOKUP($CG61,'G3'!$P$211:$CB$230,62,FALSE)))</f>
        <v>0</v>
      </c>
      <c r="CY61" s="981">
        <f>IF(ISNA(VLOOKUP($CG61,'G4'!$P$75:$CB$94,62,FALSE)),0,(VLOOKUP($CG61,'G4'!$P$75:$CB$94,62,FALSE)))</f>
        <v>0</v>
      </c>
      <c r="CZ61" s="979">
        <f>IF(ISNA(VLOOKUP($CG61,'G4'!$P$109:$CB$128,62,FALSE)),0,(VLOOKUP($CG61,'G4'!$P$109:$CB$128,62,FALSE)))</f>
        <v>0</v>
      </c>
      <c r="DA61" s="979">
        <f>IF(ISNA(VLOOKUP($CG61,'G4'!$P$143:$CB$162,62,FALSE)),0,(VLOOKUP($CG61,'G4'!$P$143:$CB$162,62,FALSE)))</f>
        <v>0</v>
      </c>
      <c r="DB61" s="979">
        <f>IF(ISNA(VLOOKUP($CG61,'G4'!$P$177:$CB$196,62,FALSE)),0,(VLOOKUP($CG61,'G4'!$P$177:$CB$196,62,FALSE)))</f>
        <v>0</v>
      </c>
      <c r="DC61" s="982">
        <f>IF(ISNA(VLOOKUP($CG61,'G4'!$P$211:$CB$230,62,FALSE)),0,(VLOOKUP($CG61,'G4'!$P$211:$CB$230,62,FALSE)))</f>
        <v>0</v>
      </c>
      <c r="DD61" s="981">
        <f>IF(ISNA(VLOOKUP($CG61,'G5'!$P$75:$CB$94,62,FALSE)),0,(VLOOKUP($CG61,'G5'!$P$75:$CB$94,62,FALSE)))</f>
        <v>0</v>
      </c>
      <c r="DE61" s="979">
        <f>IF(ISNA(VLOOKUP($CG61,'G5'!$P$109:$CB$128,62,FALSE)),0,(VLOOKUP($CG61,'G5'!$P$109:$CB$128,62,FALSE)))</f>
        <v>0</v>
      </c>
      <c r="DF61" s="979">
        <f>IF(ISNA(VLOOKUP($CG61,'G5'!$P$143:$CB$162,62,FALSE)),0,(VLOOKUP($CG61,'G5'!$P$143:$CB$162,62,FALSE)))</f>
        <v>0</v>
      </c>
      <c r="DG61" s="979">
        <f>IF(ISNA(VLOOKUP($CG61,'G5'!$P$177:$CB$196,62,FALSE)),0,(VLOOKUP($CG61,'G5'!$P$177:$CB$196,62,FALSE)))</f>
        <v>0</v>
      </c>
      <c r="DH61" s="982">
        <f>IF(ISNA(VLOOKUP($CG61,'G5'!$P$211:$CB$230,62,FALSE)),0,(VLOOKUP($CG61,'G5'!$P$211:$CB$230,62,FALSE)))</f>
        <v>0</v>
      </c>
      <c r="DI61" s="981">
        <f>IF(ISNA(VLOOKUP($CG61,'G6'!$P$75:$CB$94,62,FALSE)),0,(VLOOKUP($CG61,'G6'!$P$75:$CB$94,62,FALSE)))</f>
        <v>0</v>
      </c>
      <c r="DJ61" s="979">
        <f>IF(ISNA(VLOOKUP($CG61,'G6'!$P$109:$CB$128,62,FALSE)),0,(VLOOKUP($CG61,'G6'!$P$109:$CB$128,62,FALSE)))</f>
        <v>0</v>
      </c>
      <c r="DK61" s="979">
        <f>IF(ISNA(VLOOKUP($CG61,'G6'!$P$143:$CB$162,62,FALSE)),0,(VLOOKUP($CG61,'G6'!$P$143:$CB$162,62,FALSE)))</f>
        <v>0</v>
      </c>
      <c r="DL61" s="979">
        <f>IF(ISNA(VLOOKUP($CG61,'G6'!$P$177:$CB$196,62,FALSE)),0,(VLOOKUP($CG61,'G6'!$P$177:$CB$196,62,FALSE)))</f>
        <v>0</v>
      </c>
      <c r="DM61" s="982">
        <f>IF(ISNA(VLOOKUP($CG61,'G6'!$P$211:$CB$230,62,FALSE)),0,(VLOOKUP($CG61,'G6'!$P$211:$CB$230,62,FALSE)))</f>
        <v>0</v>
      </c>
      <c r="DN61" s="981">
        <f>IF(ISNA(VLOOKUP($CG61,'G7'!$P$75:$CB$94,62,FALSE)),0,(VLOOKUP($CG61,'G7'!$P$75:$CB$94,62,FALSE)))</f>
        <v>0</v>
      </c>
      <c r="DO61" s="979">
        <f>IF(ISNA(VLOOKUP($CG61,'G7'!$P$109:$CB$128,62,FALSE)),0,(VLOOKUP($CG61,'G7'!$P$109:$CB$128,62,FALSE)))</f>
        <v>0</v>
      </c>
      <c r="DP61" s="979">
        <f>IF(ISNA(VLOOKUP($CG61,'G7'!$P$143:$CB$162,62,FALSE)),0,(VLOOKUP($CG61,'G7'!$P$143:$CB$162,62,FALSE)))</f>
        <v>0</v>
      </c>
      <c r="DQ61" s="979">
        <f>IF(ISNA(VLOOKUP($CG61,'G7'!$P$177:$CB$196,62,FALSE)),0,(VLOOKUP($CG61,'G7'!$P$177:$CB$196,62,FALSE)))</f>
        <v>0</v>
      </c>
      <c r="DR61" s="982">
        <f>IF(ISNA(VLOOKUP($CG61,'G7'!$P$211:$CB$230,62,FALSE)),0,(VLOOKUP($CG61,'G7'!$P$211:$CB$230,62,FALSE)))</f>
        <v>0</v>
      </c>
      <c r="DS61" s="981">
        <f>IF(ISNA(VLOOKUP($CG61,'G8'!$P$75:$CB$94,62,FALSE)),0,(VLOOKUP($CG61,'G8'!$P$75:$CB$94,62,FALSE)))</f>
        <v>0</v>
      </c>
      <c r="DT61" s="979">
        <f>IF(ISNA(VLOOKUP($CG61,'G8'!$P$109:$CB$128,62,FALSE)),0,(VLOOKUP($CG61,'G8'!$P$109:$CB$128,62,FALSE)))</f>
        <v>0</v>
      </c>
      <c r="DU61" s="979">
        <f>IF(ISNA(VLOOKUP($CG61,'G8'!$P$143:$CB$162,62,FALSE)),0,(VLOOKUP($CG61,'G8'!$P$143:$CB$162,62,FALSE)))</f>
        <v>0</v>
      </c>
      <c r="DV61" s="979">
        <f>IF(ISNA(VLOOKUP($CG61,'G8'!$P$177:$CB$196,62,FALSE)),0,(VLOOKUP($CG61,'G8'!$P$177:$CB$196,62,FALSE)))</f>
        <v>0</v>
      </c>
      <c r="DW61" s="982">
        <f>IF(ISNA(VLOOKUP($CG61,'G8'!$P$211:$CB$230,62,FALSE)),0,(VLOOKUP($CG61,'G8'!$P$211:$CB$230,62,FALSE)))</f>
        <v>0</v>
      </c>
      <c r="DX61" s="981">
        <f>IF(ISNA(VLOOKUP($CG61,'G9'!$P$75:$CB$94,62,FALSE)),0,(VLOOKUP($CG61,'G9'!$P$75:$CB$94,62,FALSE)))</f>
        <v>0</v>
      </c>
      <c r="DY61" s="979">
        <f>IF(ISNA(VLOOKUP($CG61,'G9'!$P$109:$CB$128,62,FALSE)),0,(VLOOKUP($CG61,'G9'!$P$109:$CB$128,62,FALSE)))</f>
        <v>0</v>
      </c>
      <c r="DZ61" s="979">
        <f>IF(ISNA(VLOOKUP($CG61,'G9'!$P$143:$CB$162,62,FALSE)),0,(VLOOKUP($CG61,'G9'!$P$143:$CB$162,62,FALSE)))</f>
        <v>0</v>
      </c>
      <c r="EA61" s="979">
        <f>IF(ISNA(VLOOKUP($CG61,'G9'!$P$177:$CB$196,62,FALSE)),0,(VLOOKUP($CG61,'G9'!$P$177:$CB$196,62,FALSE)))</f>
        <v>0</v>
      </c>
      <c r="EB61" s="982">
        <f>IF(ISNA(VLOOKUP($CG61,'G9'!$P$211:$CB$230,62,FALSE)),0,(VLOOKUP($CG61,'G9'!$P$211:$CB$230,62,FALSE)))</f>
        <v>0</v>
      </c>
      <c r="EC61" s="981">
        <f>IF(ISNA(VLOOKUP($CG61,'G10'!$P$75:$CB$94,62,FALSE)),0,(VLOOKUP($CG61,'G10'!$P$75:$CB$94,62,FALSE)))</f>
        <v>0</v>
      </c>
      <c r="ED61" s="979">
        <f>IF(ISNA(VLOOKUP($CG61,'G10'!$P$109:$CB$128,62,FALSE)),0,(VLOOKUP($CG61,'G10'!$P$109:$CB$128,62,FALSE)))</f>
        <v>0</v>
      </c>
      <c r="EE61" s="979">
        <f>IF(ISNA(VLOOKUP($CG61,'G10'!$P$143:$CB$162,62,FALSE)),0,(VLOOKUP($CG61,'G10'!$P$143:$CB$162,62,FALSE)))</f>
        <v>0</v>
      </c>
      <c r="EF61" s="979">
        <f>IF(ISNA(VLOOKUP($CG61,'G10'!$P$177:$CB$196,62,FALSE)),0,(VLOOKUP($CG61,'G10'!$P$177:$CB$196,62,FALSE)))</f>
        <v>0</v>
      </c>
      <c r="EG61" s="982">
        <f>IF(ISNA(VLOOKUP($CG61,'G10'!$P$211:$CB$230,62,FALSE)),0,(VLOOKUP($CG61,'G10'!$P$211:$CB$230,62,FALSE)))</f>
        <v>0</v>
      </c>
      <c r="EH61" s="981">
        <f>IF(ISNA(VLOOKUP($CG61,'G11'!$P$75:$CB$94,62,FALSE)),0,(VLOOKUP($CG61,'G11'!$P$75:$CB$94,62,FALSE)))</f>
        <v>0</v>
      </c>
      <c r="EI61" s="979">
        <f>IF(ISNA(VLOOKUP($CG61,'G11'!$P$109:$CB$128,62,FALSE)),0,(VLOOKUP($CG61,'G11'!$P$109:$CB$128,62,FALSE)))</f>
        <v>0</v>
      </c>
      <c r="EJ61" s="979">
        <f>IF(ISNA(VLOOKUP($CG61,'G11'!$P$143:$CB$162,62,FALSE)),0,(VLOOKUP($CG61,'G11'!$P$143:$CB$162,62,FALSE)))</f>
        <v>0</v>
      </c>
      <c r="EK61" s="979">
        <f>IF(ISNA(VLOOKUP($CG61,'G11'!$P$177:$CB$196,62,FALSE)),0,(VLOOKUP($CG61,'G11'!$P$177:$CB$196,62,FALSE)))</f>
        <v>0</v>
      </c>
      <c r="EL61" s="982">
        <f>IF(ISNA(VLOOKUP($CG61,'G11'!$P$211:$CB$230,62,FALSE)),0,(VLOOKUP($CG61,'G11'!$P$211:$CB$230,62,FALSE)))</f>
        <v>0</v>
      </c>
      <c r="EM61" s="981">
        <f>IF(ISNA(VLOOKUP($CG61,'G12'!$P$75:$CB$94,62,FALSE)),0,(VLOOKUP($CG61,'G12'!$P$75:$CB$94,62,FALSE)))</f>
        <v>0</v>
      </c>
      <c r="EN61" s="979">
        <f>IF(ISNA(VLOOKUP($CG61,'G12'!$P$109:$CB$128,62,FALSE)),0,(VLOOKUP($CG61,'G12'!$P$109:$CB$128,62,FALSE)))</f>
        <v>0</v>
      </c>
      <c r="EO61" s="979">
        <f>IF(ISNA(VLOOKUP($CG61,'G12'!$P$143:$CB$162,62,FALSE)),0,(VLOOKUP($CG61,'G12'!$P$143:$CB$162,62,FALSE)))</f>
        <v>0</v>
      </c>
      <c r="EP61" s="979">
        <f>IF(ISNA(VLOOKUP($CG61,'G12'!$P$177:$CB$196,62,FALSE)),0,(VLOOKUP($CG61,'G12'!$P$177:$CB$196,62,FALSE)))</f>
        <v>0</v>
      </c>
      <c r="EQ61" s="982">
        <f>IF(ISNA(VLOOKUP($CG61,'G12'!$P$211:$CB$230,62,FALSE)),0,(VLOOKUP($CG61,'G12'!$P$211:$CB$230,62,FALSE)))</f>
        <v>0</v>
      </c>
      <c r="ER61" s="981">
        <f>IF(ISNA(VLOOKUP($CG61,'G13'!$P$75:$CB$94,62,FALSE)),0,(VLOOKUP($CG61,'G13'!$P$75:$CB$94,62,FALSE)))</f>
        <v>0</v>
      </c>
      <c r="ES61" s="979">
        <f>IF(ISNA(VLOOKUP($CG61,'G13'!$P$109:$CB$128,62,FALSE)),0,(VLOOKUP($CG61,'G13'!$P$109:$CB$128,62,FALSE)))</f>
        <v>0</v>
      </c>
      <c r="ET61" s="979">
        <f>IF(ISNA(VLOOKUP($CG61,'G13'!$P$143:$CB$162,62,FALSE)),0,(VLOOKUP($CG61,'G13'!$P$143:$CB$162,62,FALSE)))</f>
        <v>0</v>
      </c>
      <c r="EU61" s="979">
        <f>IF(ISNA(VLOOKUP($CG61,'G13'!$P$177:$CB$196,62,FALSE)),0,(VLOOKUP($CG61,'G13'!$P$177:$CB$196,62,FALSE)))</f>
        <v>0</v>
      </c>
      <c r="EV61" s="982">
        <f>IF(ISNA(VLOOKUP($CG61,'G13'!$P$211:$CB$230,62,FALSE)),0,(VLOOKUP($CG61,'G13'!$P$211:$CB$230,62,FALSE)))</f>
        <v>0</v>
      </c>
      <c r="EW61" s="981">
        <f>IF(ISNA(VLOOKUP($CG61,'G14'!$P$75:$CB$94,62,FALSE)),0,(VLOOKUP($CG61,'G14'!$P$75:$CB$94,62,FALSE)))</f>
        <v>0</v>
      </c>
      <c r="EX61" s="979">
        <f>IF(ISNA(VLOOKUP($CG61,'G14'!$P$109:$CB$128,62,FALSE)),0,(VLOOKUP($CG61,'G14'!$P$109:$CB$128,62,FALSE)))</f>
        <v>0</v>
      </c>
      <c r="EY61" s="979">
        <f>IF(ISNA(VLOOKUP($CG61,'G14'!$P$143:$CB$162,62,FALSE)),0,(VLOOKUP($CG61,'G14'!$P$143:$CB$162,62,FALSE)))</f>
        <v>0</v>
      </c>
      <c r="EZ61" s="979">
        <f>IF(ISNA(VLOOKUP($CG61,'G14'!$P$177:$CB$196,62,FALSE)),0,(VLOOKUP($CG61,'G14'!$P$177:$CB$196,62,FALSE)))</f>
        <v>0</v>
      </c>
      <c r="FA61" s="982">
        <f>IF(ISNA(VLOOKUP($CG61,'G14'!$P$211:$CB$230,62,FALSE)),0,(VLOOKUP($CG61,'G14'!$P$211:$CB$230,62,FALSE)))</f>
        <v>0</v>
      </c>
      <c r="FB61" s="981">
        <f>IF(ISNA(VLOOKUP($CG61,'G15'!$P$75:$CB$94,62,FALSE)),0,(VLOOKUP($CG61,'G15'!$P$75:$CB$94,62,FALSE)))</f>
        <v>0</v>
      </c>
      <c r="FC61" s="979">
        <f>IF(ISNA(VLOOKUP($CG61,'G15'!$P$109:$CB$128,62,FALSE)),0,(VLOOKUP($CG61,'G15'!$P$109:$CB$128,62,FALSE)))</f>
        <v>0</v>
      </c>
      <c r="FD61" s="979">
        <f>IF(ISNA(VLOOKUP($CG61,'G15'!$P$143:$CB$162,62,FALSE)),0,(VLOOKUP($CG61,'G15'!$P$143:$CB$162,62,FALSE)))</f>
        <v>0</v>
      </c>
      <c r="FE61" s="979">
        <f>IF(ISNA(VLOOKUP($CG61,'G15'!$P$177:$CB$196,62,FALSE)),0,(VLOOKUP($CG61,'G15'!$P$177:$CB$196,62,FALSE)))</f>
        <v>0</v>
      </c>
      <c r="FF61" s="982">
        <f>IF(ISNA(VLOOKUP($CG61,'G15'!$P$211:$CB$230,62,FALSE)),0,(VLOOKUP($CG61,'G15'!$P$211:$CB$230,62,FALSE)))</f>
        <v>0</v>
      </c>
      <c r="FG61" s="983">
        <f t="shared" si="35"/>
        <v>0</v>
      </c>
      <c r="FH61" s="979">
        <f t="shared" si="35"/>
        <v>0</v>
      </c>
      <c r="FI61" s="979">
        <f t="shared" si="35"/>
        <v>0</v>
      </c>
      <c r="FJ61" s="979">
        <f t="shared" si="35"/>
        <v>0</v>
      </c>
      <c r="FK61" s="982">
        <f t="shared" si="35"/>
        <v>0</v>
      </c>
    </row>
    <row r="62" spans="1:167" ht="18.75" customHeight="1" thickBot="1" x14ac:dyDescent="0.25">
      <c r="A62" s="975">
        <f t="shared" si="0"/>
        <v>0</v>
      </c>
      <c r="B62" s="959" t="str">
        <f t="shared" si="19"/>
        <v>b</v>
      </c>
      <c r="C62" s="960" t="str">
        <f t="shared" si="19"/>
        <v>b</v>
      </c>
      <c r="D62" s="960" t="str">
        <f t="shared" si="19"/>
        <v>b</v>
      </c>
      <c r="E62" s="960" t="str">
        <f t="shared" si="19"/>
        <v>b</v>
      </c>
      <c r="F62" s="961" t="str">
        <f t="shared" si="19"/>
        <v>b</v>
      </c>
      <c r="G62" s="959" t="str">
        <f t="shared" si="20"/>
        <v>b</v>
      </c>
      <c r="H62" s="960" t="str">
        <f t="shared" si="20"/>
        <v>b</v>
      </c>
      <c r="I62" s="960" t="str">
        <f t="shared" si="20"/>
        <v>b</v>
      </c>
      <c r="J62" s="960" t="str">
        <f t="shared" si="20"/>
        <v>b</v>
      </c>
      <c r="K62" s="961" t="str">
        <f t="shared" si="20"/>
        <v>b</v>
      </c>
      <c r="L62" s="959" t="str">
        <f t="shared" si="21"/>
        <v>b</v>
      </c>
      <c r="M62" s="960" t="str">
        <f t="shared" si="21"/>
        <v>b</v>
      </c>
      <c r="N62" s="960" t="str">
        <f t="shared" si="21"/>
        <v>b</v>
      </c>
      <c r="O62" s="960" t="str">
        <f t="shared" si="21"/>
        <v>b</v>
      </c>
      <c r="P62" s="961" t="str">
        <f t="shared" si="21"/>
        <v>b</v>
      </c>
      <c r="Q62" s="959" t="str">
        <f t="shared" si="22"/>
        <v>b</v>
      </c>
      <c r="R62" s="960" t="str">
        <f t="shared" si="22"/>
        <v>b</v>
      </c>
      <c r="S62" s="960" t="str">
        <f t="shared" si="22"/>
        <v>b</v>
      </c>
      <c r="T62" s="960" t="str">
        <f t="shared" si="22"/>
        <v>b</v>
      </c>
      <c r="U62" s="961" t="str">
        <f t="shared" si="22"/>
        <v>b</v>
      </c>
      <c r="V62" s="959" t="str">
        <f t="shared" si="23"/>
        <v>b</v>
      </c>
      <c r="W62" s="960" t="str">
        <f t="shared" si="23"/>
        <v>b</v>
      </c>
      <c r="X62" s="960" t="str">
        <f t="shared" si="23"/>
        <v>b</v>
      </c>
      <c r="Y62" s="960" t="str">
        <f t="shared" si="23"/>
        <v>b</v>
      </c>
      <c r="Z62" s="961" t="str">
        <f t="shared" si="23"/>
        <v>b</v>
      </c>
      <c r="AA62" s="959" t="str">
        <f t="shared" si="24"/>
        <v>b</v>
      </c>
      <c r="AB62" s="960" t="str">
        <f t="shared" si="24"/>
        <v>b</v>
      </c>
      <c r="AC62" s="960" t="str">
        <f t="shared" si="24"/>
        <v>b</v>
      </c>
      <c r="AD62" s="960" t="str">
        <f t="shared" si="24"/>
        <v>b</v>
      </c>
      <c r="AE62" s="961" t="str">
        <f t="shared" si="24"/>
        <v>b</v>
      </c>
      <c r="AF62" s="959" t="str">
        <f t="shared" si="25"/>
        <v>b</v>
      </c>
      <c r="AG62" s="960" t="str">
        <f t="shared" si="25"/>
        <v>b</v>
      </c>
      <c r="AH62" s="960" t="str">
        <f t="shared" si="25"/>
        <v>b</v>
      </c>
      <c r="AI62" s="960" t="str">
        <f t="shared" si="25"/>
        <v>b</v>
      </c>
      <c r="AJ62" s="961" t="str">
        <f t="shared" si="25"/>
        <v>b</v>
      </c>
      <c r="AK62" s="959" t="str">
        <f t="shared" si="26"/>
        <v>b</v>
      </c>
      <c r="AL62" s="960" t="str">
        <f t="shared" si="26"/>
        <v>b</v>
      </c>
      <c r="AM62" s="960" t="str">
        <f t="shared" si="26"/>
        <v>b</v>
      </c>
      <c r="AN62" s="960" t="str">
        <f t="shared" si="26"/>
        <v>b</v>
      </c>
      <c r="AO62" s="961" t="str">
        <f t="shared" si="26"/>
        <v>b</v>
      </c>
      <c r="AP62" s="959" t="str">
        <f t="shared" si="27"/>
        <v>b</v>
      </c>
      <c r="AQ62" s="960" t="str">
        <f t="shared" si="27"/>
        <v>b</v>
      </c>
      <c r="AR62" s="960" t="str">
        <f t="shared" si="27"/>
        <v>b</v>
      </c>
      <c r="AS62" s="960" t="str">
        <f t="shared" si="27"/>
        <v>b</v>
      </c>
      <c r="AT62" s="961" t="str">
        <f t="shared" si="27"/>
        <v>b</v>
      </c>
      <c r="AU62" s="959" t="str">
        <f t="shared" si="28"/>
        <v>b</v>
      </c>
      <c r="AV62" s="960" t="str">
        <f t="shared" si="28"/>
        <v>b</v>
      </c>
      <c r="AW62" s="960" t="str">
        <f t="shared" si="28"/>
        <v>b</v>
      </c>
      <c r="AX62" s="960" t="str">
        <f t="shared" si="28"/>
        <v>b</v>
      </c>
      <c r="AY62" s="961" t="str">
        <f t="shared" si="28"/>
        <v>b</v>
      </c>
      <c r="AZ62" s="959" t="str">
        <f t="shared" si="29"/>
        <v>b</v>
      </c>
      <c r="BA62" s="960" t="str">
        <f t="shared" si="29"/>
        <v>b</v>
      </c>
      <c r="BB62" s="960" t="str">
        <f t="shared" si="29"/>
        <v>b</v>
      </c>
      <c r="BC62" s="960" t="str">
        <f t="shared" si="29"/>
        <v>b</v>
      </c>
      <c r="BD62" s="961" t="str">
        <f t="shared" si="29"/>
        <v>b</v>
      </c>
      <c r="BE62" s="959" t="str">
        <f t="shared" si="30"/>
        <v>b</v>
      </c>
      <c r="BF62" s="960" t="str">
        <f t="shared" si="30"/>
        <v>b</v>
      </c>
      <c r="BG62" s="960" t="str">
        <f t="shared" si="30"/>
        <v>b</v>
      </c>
      <c r="BH62" s="960" t="str">
        <f t="shared" si="30"/>
        <v>b</v>
      </c>
      <c r="BI62" s="961" t="str">
        <f t="shared" si="30"/>
        <v>b</v>
      </c>
      <c r="BJ62" s="959" t="str">
        <f t="shared" si="31"/>
        <v>b</v>
      </c>
      <c r="BK62" s="960" t="str">
        <f t="shared" si="31"/>
        <v>b</v>
      </c>
      <c r="BL62" s="960" t="str">
        <f t="shared" si="31"/>
        <v>b</v>
      </c>
      <c r="BM62" s="960" t="str">
        <f t="shared" si="31"/>
        <v>b</v>
      </c>
      <c r="BN62" s="961" t="str">
        <f t="shared" si="31"/>
        <v>b</v>
      </c>
      <c r="BO62" s="959" t="str">
        <f t="shared" si="32"/>
        <v>b</v>
      </c>
      <c r="BP62" s="960" t="str">
        <f t="shared" si="32"/>
        <v>b</v>
      </c>
      <c r="BQ62" s="960" t="str">
        <f t="shared" si="32"/>
        <v>b</v>
      </c>
      <c r="BR62" s="960" t="str">
        <f t="shared" si="32"/>
        <v>b</v>
      </c>
      <c r="BS62" s="961" t="str">
        <f t="shared" si="32"/>
        <v>b</v>
      </c>
      <c r="BT62" s="959" t="str">
        <f t="shared" si="33"/>
        <v>b</v>
      </c>
      <c r="BU62" s="960" t="str">
        <f t="shared" si="33"/>
        <v>b</v>
      </c>
      <c r="BV62" s="960" t="str">
        <f t="shared" si="33"/>
        <v>b</v>
      </c>
      <c r="BW62" s="960" t="str">
        <f t="shared" si="33"/>
        <v>b</v>
      </c>
      <c r="BX62" s="961" t="str">
        <f t="shared" si="33"/>
        <v>b</v>
      </c>
      <c r="BY62" s="976">
        <f t="shared" si="34"/>
        <v>0</v>
      </c>
      <c r="BZ62" s="976">
        <f t="shared" si="34"/>
        <v>0</v>
      </c>
      <c r="CA62" s="976">
        <f t="shared" si="34"/>
        <v>0</v>
      </c>
      <c r="CB62" s="976">
        <f t="shared" si="34"/>
        <v>0</v>
      </c>
      <c r="CC62" s="976">
        <f t="shared" si="34"/>
        <v>0</v>
      </c>
      <c r="CD62" s="954">
        <f t="shared" si="17"/>
        <v>0</v>
      </c>
      <c r="CF62" s="985">
        <v>47</v>
      </c>
      <c r="CG62" s="986">
        <f>Personnel!D67</f>
        <v>0</v>
      </c>
      <c r="CH62" s="987">
        <f>Personnel!E67</f>
        <v>0</v>
      </c>
      <c r="CI62" s="988">
        <f>Personnel!F67</f>
        <v>0</v>
      </c>
      <c r="CJ62" s="981">
        <f>IF(ISNA(VLOOKUP($CG62,'G1'!$P$75:$CB$94,62,FALSE)),0,(VLOOKUP($CG62,'G1'!$P$75:$CB$94,62,FALSE)))</f>
        <v>0</v>
      </c>
      <c r="CK62" s="979">
        <f>IF(ISNA(VLOOKUP($CG62,'G1'!$P$109:$CB$128,62,FALSE)),0,(VLOOKUP($CG62,'G1'!$P$109:$CB$128,62,FALSE)))</f>
        <v>0</v>
      </c>
      <c r="CL62" s="979">
        <f>IF(ISNA(VLOOKUP($CG62,'G1'!$P$143:$CB$162,62,FALSE)),0,(VLOOKUP($CG62,'G1'!$P$143:$CB$162,62,FALSE)))</f>
        <v>0</v>
      </c>
      <c r="CM62" s="979">
        <f>IF(ISNA(VLOOKUP($CG62,'G1'!$P$177:$CB$196,62,FALSE)),0,(VLOOKUP($CG62,'G1'!$P$177:$CB$196,62,FALSE)))</f>
        <v>0</v>
      </c>
      <c r="CN62" s="982">
        <f>IF(ISNA(VLOOKUP($CG62,'G1'!$P$211:$CB$230,62,FALSE)),0,(VLOOKUP($CG62,'G1'!$P$211:$CB$230,62,FALSE)))</f>
        <v>0</v>
      </c>
      <c r="CO62" s="981">
        <f>IF(ISNA(VLOOKUP($CG62,'G2'!$P$75:$CB$94,62,FALSE)),0,(VLOOKUP($CG62,'G2'!$P$75:$CB$94,62,FALSE)))</f>
        <v>0</v>
      </c>
      <c r="CP62" s="979">
        <f>IF(ISNA(VLOOKUP($CG62,'G2'!$P$109:$CB$128,62,FALSE)),0,(VLOOKUP($CG62,'G2'!$P$109:$CB$128,62,FALSE)))</f>
        <v>0</v>
      </c>
      <c r="CQ62" s="979">
        <f>IF(ISNA(VLOOKUP($CG62,'G2'!$P$143:$CB$162,62,FALSE)),0,(VLOOKUP($CG62,'G2'!$P$143:$CB$162,62,FALSE)))</f>
        <v>0</v>
      </c>
      <c r="CR62" s="979">
        <f>IF(ISNA(VLOOKUP($CG62,'G2'!$P$177:$CB$196,62,FALSE)),0,(VLOOKUP($CG62,'G2'!$P$177:$CB$196,62,FALSE)))</f>
        <v>0</v>
      </c>
      <c r="CS62" s="982">
        <f>IF(ISNA(VLOOKUP($CG62,'G2'!$P$211:$CB$230,62,FALSE)),0,(VLOOKUP($CG62,'G2'!$P$211:$CB$230,62,FALSE)))</f>
        <v>0</v>
      </c>
      <c r="CT62" s="981">
        <f>IF(ISNA(VLOOKUP($CG62,'G3'!$P$75:$CB$94,62,FALSE)),0,(VLOOKUP($CG62,'G3'!$P$75:$CB$94,62,FALSE)))</f>
        <v>0</v>
      </c>
      <c r="CU62" s="979">
        <f>IF(ISNA(VLOOKUP($CG62,'G3'!$P$109:$CB$128,62,FALSE)),0,(VLOOKUP($CG62,'G3'!$P$109:$CB$128,62,FALSE)))</f>
        <v>0</v>
      </c>
      <c r="CV62" s="979">
        <f>IF(ISNA(VLOOKUP($CG62,'G3'!$P$143:$CB$162,62,FALSE)),0,(VLOOKUP($CG62,'G3'!$P$143:$CB$162,62,FALSE)))</f>
        <v>0</v>
      </c>
      <c r="CW62" s="979">
        <f>IF(ISNA(VLOOKUP($CG62,'G3'!$P$177:$CB$196,62,FALSE)),0,(VLOOKUP($CG62,'G3'!$P$177:$CB$196,62,FALSE)))</f>
        <v>0</v>
      </c>
      <c r="CX62" s="982">
        <f>IF(ISNA(VLOOKUP($CG62,'G3'!$P$211:$CB$230,62,FALSE)),0,(VLOOKUP($CG62,'G3'!$P$211:$CB$230,62,FALSE)))</f>
        <v>0</v>
      </c>
      <c r="CY62" s="981">
        <f>IF(ISNA(VLOOKUP($CG62,'G4'!$P$75:$CB$94,62,FALSE)),0,(VLOOKUP($CG62,'G4'!$P$75:$CB$94,62,FALSE)))</f>
        <v>0</v>
      </c>
      <c r="CZ62" s="979">
        <f>IF(ISNA(VLOOKUP($CG62,'G4'!$P$109:$CB$128,62,FALSE)),0,(VLOOKUP($CG62,'G4'!$P$109:$CB$128,62,FALSE)))</f>
        <v>0</v>
      </c>
      <c r="DA62" s="979">
        <f>IF(ISNA(VLOOKUP($CG62,'G4'!$P$143:$CB$162,62,FALSE)),0,(VLOOKUP($CG62,'G4'!$P$143:$CB$162,62,FALSE)))</f>
        <v>0</v>
      </c>
      <c r="DB62" s="979">
        <f>IF(ISNA(VLOOKUP($CG62,'G4'!$P$177:$CB$196,62,FALSE)),0,(VLOOKUP($CG62,'G4'!$P$177:$CB$196,62,FALSE)))</f>
        <v>0</v>
      </c>
      <c r="DC62" s="982">
        <f>IF(ISNA(VLOOKUP($CG62,'G4'!$P$211:$CB$230,62,FALSE)),0,(VLOOKUP($CG62,'G4'!$P$211:$CB$230,62,FALSE)))</f>
        <v>0</v>
      </c>
      <c r="DD62" s="981">
        <f>IF(ISNA(VLOOKUP($CG62,'G5'!$P$75:$CB$94,62,FALSE)),0,(VLOOKUP($CG62,'G5'!$P$75:$CB$94,62,FALSE)))</f>
        <v>0</v>
      </c>
      <c r="DE62" s="979">
        <f>IF(ISNA(VLOOKUP($CG62,'G5'!$P$109:$CB$128,62,FALSE)),0,(VLOOKUP($CG62,'G5'!$P$109:$CB$128,62,FALSE)))</f>
        <v>0</v>
      </c>
      <c r="DF62" s="979">
        <f>IF(ISNA(VLOOKUP($CG62,'G5'!$P$143:$CB$162,62,FALSE)),0,(VLOOKUP($CG62,'G5'!$P$143:$CB$162,62,FALSE)))</f>
        <v>0</v>
      </c>
      <c r="DG62" s="979">
        <f>IF(ISNA(VLOOKUP($CG62,'G5'!$P$177:$CB$196,62,FALSE)),0,(VLOOKUP($CG62,'G5'!$P$177:$CB$196,62,FALSE)))</f>
        <v>0</v>
      </c>
      <c r="DH62" s="982">
        <f>IF(ISNA(VLOOKUP($CG62,'G5'!$P$211:$CB$230,62,FALSE)),0,(VLOOKUP($CG62,'G5'!$P$211:$CB$230,62,FALSE)))</f>
        <v>0</v>
      </c>
      <c r="DI62" s="981">
        <f>IF(ISNA(VLOOKUP($CG62,'G6'!$P$75:$CB$94,62,FALSE)),0,(VLOOKUP($CG62,'G6'!$P$75:$CB$94,62,FALSE)))</f>
        <v>0</v>
      </c>
      <c r="DJ62" s="979">
        <f>IF(ISNA(VLOOKUP($CG62,'G6'!$P$109:$CB$128,62,FALSE)),0,(VLOOKUP($CG62,'G6'!$P$109:$CB$128,62,FALSE)))</f>
        <v>0</v>
      </c>
      <c r="DK62" s="979">
        <f>IF(ISNA(VLOOKUP($CG62,'G6'!$P$143:$CB$162,62,FALSE)),0,(VLOOKUP($CG62,'G6'!$P$143:$CB$162,62,FALSE)))</f>
        <v>0</v>
      </c>
      <c r="DL62" s="979">
        <f>IF(ISNA(VLOOKUP($CG62,'G6'!$P$177:$CB$196,62,FALSE)),0,(VLOOKUP($CG62,'G6'!$P$177:$CB$196,62,FALSE)))</f>
        <v>0</v>
      </c>
      <c r="DM62" s="982">
        <f>IF(ISNA(VLOOKUP($CG62,'G6'!$P$211:$CB$230,62,FALSE)),0,(VLOOKUP($CG62,'G6'!$P$211:$CB$230,62,FALSE)))</f>
        <v>0</v>
      </c>
      <c r="DN62" s="981">
        <f>IF(ISNA(VLOOKUP($CG62,'G7'!$P$75:$CB$94,62,FALSE)),0,(VLOOKUP($CG62,'G7'!$P$75:$CB$94,62,FALSE)))</f>
        <v>0</v>
      </c>
      <c r="DO62" s="979">
        <f>IF(ISNA(VLOOKUP($CG62,'G7'!$P$109:$CB$128,62,FALSE)),0,(VLOOKUP($CG62,'G7'!$P$109:$CB$128,62,FALSE)))</f>
        <v>0</v>
      </c>
      <c r="DP62" s="979">
        <f>IF(ISNA(VLOOKUP($CG62,'G7'!$P$143:$CB$162,62,FALSE)),0,(VLOOKUP($CG62,'G7'!$P$143:$CB$162,62,FALSE)))</f>
        <v>0</v>
      </c>
      <c r="DQ62" s="979">
        <f>IF(ISNA(VLOOKUP($CG62,'G7'!$P$177:$CB$196,62,FALSE)),0,(VLOOKUP($CG62,'G7'!$P$177:$CB$196,62,FALSE)))</f>
        <v>0</v>
      </c>
      <c r="DR62" s="982">
        <f>IF(ISNA(VLOOKUP($CG62,'G7'!$P$211:$CB$230,62,FALSE)),0,(VLOOKUP($CG62,'G7'!$P$211:$CB$230,62,FALSE)))</f>
        <v>0</v>
      </c>
      <c r="DS62" s="981">
        <f>IF(ISNA(VLOOKUP($CG62,'G8'!$P$75:$CB$94,62,FALSE)),0,(VLOOKUP($CG62,'G8'!$P$75:$CB$94,62,FALSE)))</f>
        <v>0</v>
      </c>
      <c r="DT62" s="979">
        <f>IF(ISNA(VLOOKUP($CG62,'G8'!$P$109:$CB$128,62,FALSE)),0,(VLOOKUP($CG62,'G8'!$P$109:$CB$128,62,FALSE)))</f>
        <v>0</v>
      </c>
      <c r="DU62" s="979">
        <f>IF(ISNA(VLOOKUP($CG62,'G8'!$P$143:$CB$162,62,FALSE)),0,(VLOOKUP($CG62,'G8'!$P$143:$CB$162,62,FALSE)))</f>
        <v>0</v>
      </c>
      <c r="DV62" s="979">
        <f>IF(ISNA(VLOOKUP($CG62,'G8'!$P$177:$CB$196,62,FALSE)),0,(VLOOKUP($CG62,'G8'!$P$177:$CB$196,62,FALSE)))</f>
        <v>0</v>
      </c>
      <c r="DW62" s="982">
        <f>IF(ISNA(VLOOKUP($CG62,'G8'!$P$211:$CB$230,62,FALSE)),0,(VLOOKUP($CG62,'G8'!$P$211:$CB$230,62,FALSE)))</f>
        <v>0</v>
      </c>
      <c r="DX62" s="981">
        <f>IF(ISNA(VLOOKUP($CG62,'G9'!$P$75:$CB$94,62,FALSE)),0,(VLOOKUP($CG62,'G9'!$P$75:$CB$94,62,FALSE)))</f>
        <v>0</v>
      </c>
      <c r="DY62" s="979">
        <f>IF(ISNA(VLOOKUP($CG62,'G9'!$P$109:$CB$128,62,FALSE)),0,(VLOOKUP($CG62,'G9'!$P$109:$CB$128,62,FALSE)))</f>
        <v>0</v>
      </c>
      <c r="DZ62" s="979">
        <f>IF(ISNA(VLOOKUP($CG62,'G9'!$P$143:$CB$162,62,FALSE)),0,(VLOOKUP($CG62,'G9'!$P$143:$CB$162,62,FALSE)))</f>
        <v>0</v>
      </c>
      <c r="EA62" s="979">
        <f>IF(ISNA(VLOOKUP($CG62,'G9'!$P$177:$CB$196,62,FALSE)),0,(VLOOKUP($CG62,'G9'!$P$177:$CB$196,62,FALSE)))</f>
        <v>0</v>
      </c>
      <c r="EB62" s="982">
        <f>IF(ISNA(VLOOKUP($CG62,'G9'!$P$211:$CB$230,62,FALSE)),0,(VLOOKUP($CG62,'G9'!$P$211:$CB$230,62,FALSE)))</f>
        <v>0</v>
      </c>
      <c r="EC62" s="981">
        <f>IF(ISNA(VLOOKUP($CG62,'G10'!$P$75:$CB$94,62,FALSE)),0,(VLOOKUP($CG62,'G10'!$P$75:$CB$94,62,FALSE)))</f>
        <v>0</v>
      </c>
      <c r="ED62" s="979">
        <f>IF(ISNA(VLOOKUP($CG62,'G10'!$P$109:$CB$128,62,FALSE)),0,(VLOOKUP($CG62,'G10'!$P$109:$CB$128,62,FALSE)))</f>
        <v>0</v>
      </c>
      <c r="EE62" s="979">
        <f>IF(ISNA(VLOOKUP($CG62,'G10'!$P$143:$CB$162,62,FALSE)),0,(VLOOKUP($CG62,'G10'!$P$143:$CB$162,62,FALSE)))</f>
        <v>0</v>
      </c>
      <c r="EF62" s="979">
        <f>IF(ISNA(VLOOKUP($CG62,'G10'!$P$177:$CB$196,62,FALSE)),0,(VLOOKUP($CG62,'G10'!$P$177:$CB$196,62,FALSE)))</f>
        <v>0</v>
      </c>
      <c r="EG62" s="982">
        <f>IF(ISNA(VLOOKUP($CG62,'G10'!$P$211:$CB$230,62,FALSE)),0,(VLOOKUP($CG62,'G10'!$P$211:$CB$230,62,FALSE)))</f>
        <v>0</v>
      </c>
      <c r="EH62" s="981">
        <f>IF(ISNA(VLOOKUP($CG62,'G11'!$P$75:$CB$94,62,FALSE)),0,(VLOOKUP($CG62,'G11'!$P$75:$CB$94,62,FALSE)))</f>
        <v>0</v>
      </c>
      <c r="EI62" s="979">
        <f>IF(ISNA(VLOOKUP($CG62,'G11'!$P$109:$CB$128,62,FALSE)),0,(VLOOKUP($CG62,'G11'!$P$109:$CB$128,62,FALSE)))</f>
        <v>0</v>
      </c>
      <c r="EJ62" s="979">
        <f>IF(ISNA(VLOOKUP($CG62,'G11'!$P$143:$CB$162,62,FALSE)),0,(VLOOKUP($CG62,'G11'!$P$143:$CB$162,62,FALSE)))</f>
        <v>0</v>
      </c>
      <c r="EK62" s="979">
        <f>IF(ISNA(VLOOKUP($CG62,'G11'!$P$177:$CB$196,62,FALSE)),0,(VLOOKUP($CG62,'G11'!$P$177:$CB$196,62,FALSE)))</f>
        <v>0</v>
      </c>
      <c r="EL62" s="982">
        <f>IF(ISNA(VLOOKUP($CG62,'G11'!$P$211:$CB$230,62,FALSE)),0,(VLOOKUP($CG62,'G11'!$P$211:$CB$230,62,FALSE)))</f>
        <v>0</v>
      </c>
      <c r="EM62" s="981">
        <f>IF(ISNA(VLOOKUP($CG62,'G12'!$P$75:$CB$94,62,FALSE)),0,(VLOOKUP($CG62,'G12'!$P$75:$CB$94,62,FALSE)))</f>
        <v>0</v>
      </c>
      <c r="EN62" s="979">
        <f>IF(ISNA(VLOOKUP($CG62,'G12'!$P$109:$CB$128,62,FALSE)),0,(VLOOKUP($CG62,'G12'!$P$109:$CB$128,62,FALSE)))</f>
        <v>0</v>
      </c>
      <c r="EO62" s="979">
        <f>IF(ISNA(VLOOKUP($CG62,'G12'!$P$143:$CB$162,62,FALSE)),0,(VLOOKUP($CG62,'G12'!$P$143:$CB$162,62,FALSE)))</f>
        <v>0</v>
      </c>
      <c r="EP62" s="979">
        <f>IF(ISNA(VLOOKUP($CG62,'G12'!$P$177:$CB$196,62,FALSE)),0,(VLOOKUP($CG62,'G12'!$P$177:$CB$196,62,FALSE)))</f>
        <v>0</v>
      </c>
      <c r="EQ62" s="982">
        <f>IF(ISNA(VLOOKUP($CG62,'G12'!$P$211:$CB$230,62,FALSE)),0,(VLOOKUP($CG62,'G12'!$P$211:$CB$230,62,FALSE)))</f>
        <v>0</v>
      </c>
      <c r="ER62" s="981">
        <f>IF(ISNA(VLOOKUP($CG62,'G13'!$P$75:$CB$94,62,FALSE)),0,(VLOOKUP($CG62,'G13'!$P$75:$CB$94,62,FALSE)))</f>
        <v>0</v>
      </c>
      <c r="ES62" s="979">
        <f>IF(ISNA(VLOOKUP($CG62,'G13'!$P$109:$CB$128,62,FALSE)),0,(VLOOKUP($CG62,'G13'!$P$109:$CB$128,62,FALSE)))</f>
        <v>0</v>
      </c>
      <c r="ET62" s="979">
        <f>IF(ISNA(VLOOKUP($CG62,'G13'!$P$143:$CB$162,62,FALSE)),0,(VLOOKUP($CG62,'G13'!$P$143:$CB$162,62,FALSE)))</f>
        <v>0</v>
      </c>
      <c r="EU62" s="979">
        <f>IF(ISNA(VLOOKUP($CG62,'G13'!$P$177:$CB$196,62,FALSE)),0,(VLOOKUP($CG62,'G13'!$P$177:$CB$196,62,FALSE)))</f>
        <v>0</v>
      </c>
      <c r="EV62" s="982">
        <f>IF(ISNA(VLOOKUP($CG62,'G13'!$P$211:$CB$230,62,FALSE)),0,(VLOOKUP($CG62,'G13'!$P$211:$CB$230,62,FALSE)))</f>
        <v>0</v>
      </c>
      <c r="EW62" s="981">
        <f>IF(ISNA(VLOOKUP($CG62,'G14'!$P$75:$CB$94,62,FALSE)),0,(VLOOKUP($CG62,'G14'!$P$75:$CB$94,62,FALSE)))</f>
        <v>0</v>
      </c>
      <c r="EX62" s="979">
        <f>IF(ISNA(VLOOKUP($CG62,'G14'!$P$109:$CB$128,62,FALSE)),0,(VLOOKUP($CG62,'G14'!$P$109:$CB$128,62,FALSE)))</f>
        <v>0</v>
      </c>
      <c r="EY62" s="979">
        <f>IF(ISNA(VLOOKUP($CG62,'G14'!$P$143:$CB$162,62,FALSE)),0,(VLOOKUP($CG62,'G14'!$P$143:$CB$162,62,FALSE)))</f>
        <v>0</v>
      </c>
      <c r="EZ62" s="979">
        <f>IF(ISNA(VLOOKUP($CG62,'G14'!$P$177:$CB$196,62,FALSE)),0,(VLOOKUP($CG62,'G14'!$P$177:$CB$196,62,FALSE)))</f>
        <v>0</v>
      </c>
      <c r="FA62" s="982">
        <f>IF(ISNA(VLOOKUP($CG62,'G14'!$P$211:$CB$230,62,FALSE)),0,(VLOOKUP($CG62,'G14'!$P$211:$CB$230,62,FALSE)))</f>
        <v>0</v>
      </c>
      <c r="FB62" s="981">
        <f>IF(ISNA(VLOOKUP($CG62,'G15'!$P$75:$CB$94,62,FALSE)),0,(VLOOKUP($CG62,'G15'!$P$75:$CB$94,62,FALSE)))</f>
        <v>0</v>
      </c>
      <c r="FC62" s="979">
        <f>IF(ISNA(VLOOKUP($CG62,'G15'!$P$109:$CB$128,62,FALSE)),0,(VLOOKUP($CG62,'G15'!$P$109:$CB$128,62,FALSE)))</f>
        <v>0</v>
      </c>
      <c r="FD62" s="979">
        <f>IF(ISNA(VLOOKUP($CG62,'G15'!$P$143:$CB$162,62,FALSE)),0,(VLOOKUP($CG62,'G15'!$P$143:$CB$162,62,FALSE)))</f>
        <v>0</v>
      </c>
      <c r="FE62" s="979">
        <f>IF(ISNA(VLOOKUP($CG62,'G15'!$P$177:$CB$196,62,FALSE)),0,(VLOOKUP($CG62,'G15'!$P$177:$CB$196,62,FALSE)))</f>
        <v>0</v>
      </c>
      <c r="FF62" s="982">
        <f>IF(ISNA(VLOOKUP($CG62,'G15'!$P$211:$CB$230,62,FALSE)),0,(VLOOKUP($CG62,'G15'!$P$211:$CB$230,62,FALSE)))</f>
        <v>0</v>
      </c>
      <c r="FG62" s="989">
        <f t="shared" si="35"/>
        <v>0</v>
      </c>
      <c r="FH62" s="987">
        <f t="shared" si="35"/>
        <v>0</v>
      </c>
      <c r="FI62" s="987">
        <f t="shared" si="35"/>
        <v>0</v>
      </c>
      <c r="FJ62" s="987">
        <f t="shared" si="35"/>
        <v>0</v>
      </c>
      <c r="FK62" s="990">
        <f t="shared" si="35"/>
        <v>0</v>
      </c>
    </row>
    <row r="63" spans="1:167" ht="18.75" customHeight="1" thickBot="1" x14ac:dyDescent="0.25">
      <c r="A63" s="975">
        <f t="shared" si="0"/>
        <v>0</v>
      </c>
      <c r="B63" s="959" t="str">
        <f t="shared" si="19"/>
        <v>b</v>
      </c>
      <c r="C63" s="960" t="str">
        <f t="shared" si="19"/>
        <v>b</v>
      </c>
      <c r="D63" s="960" t="str">
        <f t="shared" si="19"/>
        <v>b</v>
      </c>
      <c r="E63" s="960" t="str">
        <f t="shared" si="19"/>
        <v>b</v>
      </c>
      <c r="F63" s="961" t="str">
        <f t="shared" si="19"/>
        <v>b</v>
      </c>
      <c r="G63" s="959" t="str">
        <f t="shared" si="20"/>
        <v>b</v>
      </c>
      <c r="H63" s="960" t="str">
        <f t="shared" si="20"/>
        <v>b</v>
      </c>
      <c r="I63" s="960" t="str">
        <f t="shared" si="20"/>
        <v>b</v>
      </c>
      <c r="J63" s="960" t="str">
        <f t="shared" si="20"/>
        <v>b</v>
      </c>
      <c r="K63" s="961" t="str">
        <f t="shared" si="20"/>
        <v>b</v>
      </c>
      <c r="L63" s="959" t="str">
        <f t="shared" si="21"/>
        <v>b</v>
      </c>
      <c r="M63" s="960" t="str">
        <f t="shared" si="21"/>
        <v>b</v>
      </c>
      <c r="N63" s="960" t="str">
        <f t="shared" si="21"/>
        <v>b</v>
      </c>
      <c r="O63" s="960" t="str">
        <f t="shared" si="21"/>
        <v>b</v>
      </c>
      <c r="P63" s="961" t="str">
        <f t="shared" si="21"/>
        <v>b</v>
      </c>
      <c r="Q63" s="959" t="str">
        <f t="shared" si="22"/>
        <v>b</v>
      </c>
      <c r="R63" s="960" t="str">
        <f t="shared" si="22"/>
        <v>b</v>
      </c>
      <c r="S63" s="960" t="str">
        <f t="shared" si="22"/>
        <v>b</v>
      </c>
      <c r="T63" s="960" t="str">
        <f t="shared" si="22"/>
        <v>b</v>
      </c>
      <c r="U63" s="961" t="str">
        <f t="shared" si="22"/>
        <v>b</v>
      </c>
      <c r="V63" s="959" t="str">
        <f t="shared" si="23"/>
        <v>b</v>
      </c>
      <c r="W63" s="960" t="str">
        <f t="shared" si="23"/>
        <v>b</v>
      </c>
      <c r="X63" s="960" t="str">
        <f t="shared" si="23"/>
        <v>b</v>
      </c>
      <c r="Y63" s="960" t="str">
        <f t="shared" si="23"/>
        <v>b</v>
      </c>
      <c r="Z63" s="961" t="str">
        <f t="shared" si="23"/>
        <v>b</v>
      </c>
      <c r="AA63" s="959" t="str">
        <f t="shared" si="24"/>
        <v>b</v>
      </c>
      <c r="AB63" s="960" t="str">
        <f t="shared" si="24"/>
        <v>b</v>
      </c>
      <c r="AC63" s="960" t="str">
        <f t="shared" si="24"/>
        <v>b</v>
      </c>
      <c r="AD63" s="960" t="str">
        <f t="shared" si="24"/>
        <v>b</v>
      </c>
      <c r="AE63" s="961" t="str">
        <f t="shared" si="24"/>
        <v>b</v>
      </c>
      <c r="AF63" s="959" t="str">
        <f t="shared" si="25"/>
        <v>b</v>
      </c>
      <c r="AG63" s="960" t="str">
        <f t="shared" si="25"/>
        <v>b</v>
      </c>
      <c r="AH63" s="960" t="str">
        <f t="shared" si="25"/>
        <v>b</v>
      </c>
      <c r="AI63" s="960" t="str">
        <f t="shared" si="25"/>
        <v>b</v>
      </c>
      <c r="AJ63" s="961" t="str">
        <f t="shared" si="25"/>
        <v>b</v>
      </c>
      <c r="AK63" s="959" t="str">
        <f t="shared" si="26"/>
        <v>b</v>
      </c>
      <c r="AL63" s="960" t="str">
        <f t="shared" si="26"/>
        <v>b</v>
      </c>
      <c r="AM63" s="960" t="str">
        <f t="shared" si="26"/>
        <v>b</v>
      </c>
      <c r="AN63" s="960" t="str">
        <f t="shared" si="26"/>
        <v>b</v>
      </c>
      <c r="AO63" s="961" t="str">
        <f t="shared" si="26"/>
        <v>b</v>
      </c>
      <c r="AP63" s="959" t="str">
        <f t="shared" si="27"/>
        <v>b</v>
      </c>
      <c r="AQ63" s="960" t="str">
        <f t="shared" si="27"/>
        <v>b</v>
      </c>
      <c r="AR63" s="960" t="str">
        <f t="shared" si="27"/>
        <v>b</v>
      </c>
      <c r="AS63" s="960" t="str">
        <f t="shared" si="27"/>
        <v>b</v>
      </c>
      <c r="AT63" s="961" t="str">
        <f t="shared" si="27"/>
        <v>b</v>
      </c>
      <c r="AU63" s="959" t="str">
        <f t="shared" si="28"/>
        <v>b</v>
      </c>
      <c r="AV63" s="960" t="str">
        <f t="shared" si="28"/>
        <v>b</v>
      </c>
      <c r="AW63" s="960" t="str">
        <f t="shared" si="28"/>
        <v>b</v>
      </c>
      <c r="AX63" s="960" t="str">
        <f t="shared" si="28"/>
        <v>b</v>
      </c>
      <c r="AY63" s="961" t="str">
        <f t="shared" si="28"/>
        <v>b</v>
      </c>
      <c r="AZ63" s="959" t="str">
        <f t="shared" si="29"/>
        <v>b</v>
      </c>
      <c r="BA63" s="960" t="str">
        <f t="shared" si="29"/>
        <v>b</v>
      </c>
      <c r="BB63" s="960" t="str">
        <f t="shared" si="29"/>
        <v>b</v>
      </c>
      <c r="BC63" s="960" t="str">
        <f t="shared" si="29"/>
        <v>b</v>
      </c>
      <c r="BD63" s="961" t="str">
        <f t="shared" si="29"/>
        <v>b</v>
      </c>
      <c r="BE63" s="959" t="str">
        <f t="shared" si="30"/>
        <v>b</v>
      </c>
      <c r="BF63" s="960" t="str">
        <f t="shared" si="30"/>
        <v>b</v>
      </c>
      <c r="BG63" s="960" t="str">
        <f t="shared" si="30"/>
        <v>b</v>
      </c>
      <c r="BH63" s="960" t="str">
        <f t="shared" si="30"/>
        <v>b</v>
      </c>
      <c r="BI63" s="961" t="str">
        <f t="shared" si="30"/>
        <v>b</v>
      </c>
      <c r="BJ63" s="959" t="str">
        <f t="shared" si="31"/>
        <v>b</v>
      </c>
      <c r="BK63" s="960" t="str">
        <f t="shared" si="31"/>
        <v>b</v>
      </c>
      <c r="BL63" s="960" t="str">
        <f t="shared" si="31"/>
        <v>b</v>
      </c>
      <c r="BM63" s="960" t="str">
        <f t="shared" si="31"/>
        <v>b</v>
      </c>
      <c r="BN63" s="961" t="str">
        <f t="shared" si="31"/>
        <v>b</v>
      </c>
      <c r="BO63" s="959" t="str">
        <f t="shared" si="32"/>
        <v>b</v>
      </c>
      <c r="BP63" s="960" t="str">
        <f t="shared" si="32"/>
        <v>b</v>
      </c>
      <c r="BQ63" s="960" t="str">
        <f t="shared" si="32"/>
        <v>b</v>
      </c>
      <c r="BR63" s="960" t="str">
        <f t="shared" si="32"/>
        <v>b</v>
      </c>
      <c r="BS63" s="961" t="str">
        <f t="shared" si="32"/>
        <v>b</v>
      </c>
      <c r="BT63" s="959" t="str">
        <f t="shared" si="33"/>
        <v>b</v>
      </c>
      <c r="BU63" s="960" t="str">
        <f t="shared" si="33"/>
        <v>b</v>
      </c>
      <c r="BV63" s="960" t="str">
        <f t="shared" si="33"/>
        <v>b</v>
      </c>
      <c r="BW63" s="960" t="str">
        <f t="shared" si="33"/>
        <v>b</v>
      </c>
      <c r="BX63" s="961" t="str">
        <f t="shared" si="33"/>
        <v>b</v>
      </c>
      <c r="BY63" s="976">
        <f t="shared" si="34"/>
        <v>0</v>
      </c>
      <c r="BZ63" s="976">
        <f t="shared" si="34"/>
        <v>0</v>
      </c>
      <c r="CA63" s="976">
        <f t="shared" si="34"/>
        <v>0</v>
      </c>
      <c r="CB63" s="976">
        <f t="shared" si="34"/>
        <v>0</v>
      </c>
      <c r="CC63" s="976">
        <f t="shared" si="34"/>
        <v>0</v>
      </c>
      <c r="CD63" s="954">
        <f t="shared" si="17"/>
        <v>0</v>
      </c>
      <c r="CF63" s="985">
        <v>48</v>
      </c>
      <c r="CG63" s="986">
        <f>Personnel!D68</f>
        <v>0</v>
      </c>
      <c r="CH63" s="987">
        <f>Personnel!E68</f>
        <v>0</v>
      </c>
      <c r="CI63" s="988">
        <f>Personnel!F68</f>
        <v>0</v>
      </c>
      <c r="CJ63" s="981">
        <f>IF(ISNA(VLOOKUP($CG63,'G1'!$P$75:$CB$94,62,FALSE)),0,(VLOOKUP($CG63,'G1'!$P$75:$CB$94,62,FALSE)))</f>
        <v>0</v>
      </c>
      <c r="CK63" s="979">
        <f>IF(ISNA(VLOOKUP($CG63,'G1'!$P$109:$CB$128,62,FALSE)),0,(VLOOKUP($CG63,'G1'!$P$109:$CB$128,62,FALSE)))</f>
        <v>0</v>
      </c>
      <c r="CL63" s="979">
        <f>IF(ISNA(VLOOKUP($CG63,'G1'!$P$143:$CB$162,62,FALSE)),0,(VLOOKUP($CG63,'G1'!$P$143:$CB$162,62,FALSE)))</f>
        <v>0</v>
      </c>
      <c r="CM63" s="979">
        <f>IF(ISNA(VLOOKUP($CG63,'G1'!$P$177:$CB$196,62,FALSE)),0,(VLOOKUP($CG63,'G1'!$P$177:$CB$196,62,FALSE)))</f>
        <v>0</v>
      </c>
      <c r="CN63" s="982">
        <f>IF(ISNA(VLOOKUP($CG63,'G1'!$P$211:$CB$230,62,FALSE)),0,(VLOOKUP($CG63,'G1'!$P$211:$CB$230,62,FALSE)))</f>
        <v>0</v>
      </c>
      <c r="CO63" s="981">
        <f>IF(ISNA(VLOOKUP($CG63,'G2'!$P$75:$CB$94,62,FALSE)),0,(VLOOKUP($CG63,'G2'!$P$75:$CB$94,62,FALSE)))</f>
        <v>0</v>
      </c>
      <c r="CP63" s="979">
        <f>IF(ISNA(VLOOKUP($CG63,'G2'!$P$109:$CB$128,62,FALSE)),0,(VLOOKUP($CG63,'G2'!$P$109:$CB$128,62,FALSE)))</f>
        <v>0</v>
      </c>
      <c r="CQ63" s="979">
        <f>IF(ISNA(VLOOKUP($CG63,'G2'!$P$143:$CB$162,62,FALSE)),0,(VLOOKUP($CG63,'G2'!$P$143:$CB$162,62,FALSE)))</f>
        <v>0</v>
      </c>
      <c r="CR63" s="979">
        <f>IF(ISNA(VLOOKUP($CG63,'G2'!$P$177:$CB$196,62,FALSE)),0,(VLOOKUP($CG63,'G2'!$P$177:$CB$196,62,FALSE)))</f>
        <v>0</v>
      </c>
      <c r="CS63" s="982">
        <f>IF(ISNA(VLOOKUP($CG63,'G2'!$P$211:$CB$230,62,FALSE)),0,(VLOOKUP($CG63,'G2'!$P$211:$CB$230,62,FALSE)))</f>
        <v>0</v>
      </c>
      <c r="CT63" s="981">
        <f>IF(ISNA(VLOOKUP($CG63,'G3'!$P$75:$CB$94,62,FALSE)),0,(VLOOKUP($CG63,'G3'!$P$75:$CB$94,62,FALSE)))</f>
        <v>0</v>
      </c>
      <c r="CU63" s="979">
        <f>IF(ISNA(VLOOKUP($CG63,'G3'!$P$109:$CB$128,62,FALSE)),0,(VLOOKUP($CG63,'G3'!$P$109:$CB$128,62,FALSE)))</f>
        <v>0</v>
      </c>
      <c r="CV63" s="979">
        <f>IF(ISNA(VLOOKUP($CG63,'G3'!$P$143:$CB$162,62,FALSE)),0,(VLOOKUP($CG63,'G3'!$P$143:$CB$162,62,FALSE)))</f>
        <v>0</v>
      </c>
      <c r="CW63" s="979">
        <f>IF(ISNA(VLOOKUP($CG63,'G3'!$P$177:$CB$196,62,FALSE)),0,(VLOOKUP($CG63,'G3'!$P$177:$CB$196,62,FALSE)))</f>
        <v>0</v>
      </c>
      <c r="CX63" s="982">
        <f>IF(ISNA(VLOOKUP($CG63,'G3'!$P$211:$CB$230,62,FALSE)),0,(VLOOKUP($CG63,'G3'!$P$211:$CB$230,62,FALSE)))</f>
        <v>0</v>
      </c>
      <c r="CY63" s="981">
        <f>IF(ISNA(VLOOKUP($CG63,'G4'!$P$75:$CB$94,62,FALSE)),0,(VLOOKUP($CG63,'G4'!$P$75:$CB$94,62,FALSE)))</f>
        <v>0</v>
      </c>
      <c r="CZ63" s="979">
        <f>IF(ISNA(VLOOKUP($CG63,'G4'!$P$109:$CB$128,62,FALSE)),0,(VLOOKUP($CG63,'G4'!$P$109:$CB$128,62,FALSE)))</f>
        <v>0</v>
      </c>
      <c r="DA63" s="979">
        <f>IF(ISNA(VLOOKUP($CG63,'G4'!$P$143:$CB$162,62,FALSE)),0,(VLOOKUP($CG63,'G4'!$P$143:$CB$162,62,FALSE)))</f>
        <v>0</v>
      </c>
      <c r="DB63" s="979">
        <f>IF(ISNA(VLOOKUP($CG63,'G4'!$P$177:$CB$196,62,FALSE)),0,(VLOOKUP($CG63,'G4'!$P$177:$CB$196,62,FALSE)))</f>
        <v>0</v>
      </c>
      <c r="DC63" s="982">
        <f>IF(ISNA(VLOOKUP($CG63,'G4'!$P$211:$CB$230,62,FALSE)),0,(VLOOKUP($CG63,'G4'!$P$211:$CB$230,62,FALSE)))</f>
        <v>0</v>
      </c>
      <c r="DD63" s="981">
        <f>IF(ISNA(VLOOKUP($CG63,'G5'!$P$75:$CB$94,62,FALSE)),0,(VLOOKUP($CG63,'G5'!$P$75:$CB$94,62,FALSE)))</f>
        <v>0</v>
      </c>
      <c r="DE63" s="979">
        <f>IF(ISNA(VLOOKUP($CG63,'G5'!$P$109:$CB$128,62,FALSE)),0,(VLOOKUP($CG63,'G5'!$P$109:$CB$128,62,FALSE)))</f>
        <v>0</v>
      </c>
      <c r="DF63" s="979">
        <f>IF(ISNA(VLOOKUP($CG63,'G5'!$P$143:$CB$162,62,FALSE)),0,(VLOOKUP($CG63,'G5'!$P$143:$CB$162,62,FALSE)))</f>
        <v>0</v>
      </c>
      <c r="DG63" s="979">
        <f>IF(ISNA(VLOOKUP($CG63,'G5'!$P$177:$CB$196,62,FALSE)),0,(VLOOKUP($CG63,'G5'!$P$177:$CB$196,62,FALSE)))</f>
        <v>0</v>
      </c>
      <c r="DH63" s="982">
        <f>IF(ISNA(VLOOKUP($CG63,'G5'!$P$211:$CB$230,62,FALSE)),0,(VLOOKUP($CG63,'G5'!$P$211:$CB$230,62,FALSE)))</f>
        <v>0</v>
      </c>
      <c r="DI63" s="981">
        <f>IF(ISNA(VLOOKUP($CG63,'G6'!$P$75:$CB$94,62,FALSE)),0,(VLOOKUP($CG63,'G6'!$P$75:$CB$94,62,FALSE)))</f>
        <v>0</v>
      </c>
      <c r="DJ63" s="979">
        <f>IF(ISNA(VLOOKUP($CG63,'G6'!$P$109:$CB$128,62,FALSE)),0,(VLOOKUP($CG63,'G6'!$P$109:$CB$128,62,FALSE)))</f>
        <v>0</v>
      </c>
      <c r="DK63" s="979">
        <f>IF(ISNA(VLOOKUP($CG63,'G6'!$P$143:$CB$162,62,FALSE)),0,(VLOOKUP($CG63,'G6'!$P$143:$CB$162,62,FALSE)))</f>
        <v>0</v>
      </c>
      <c r="DL63" s="979">
        <f>IF(ISNA(VLOOKUP($CG63,'G6'!$P$177:$CB$196,62,FALSE)),0,(VLOOKUP($CG63,'G6'!$P$177:$CB$196,62,FALSE)))</f>
        <v>0</v>
      </c>
      <c r="DM63" s="982">
        <f>IF(ISNA(VLOOKUP($CG63,'G6'!$P$211:$CB$230,62,FALSE)),0,(VLOOKUP($CG63,'G6'!$P$211:$CB$230,62,FALSE)))</f>
        <v>0</v>
      </c>
      <c r="DN63" s="981">
        <f>IF(ISNA(VLOOKUP($CG63,'G7'!$P$75:$CB$94,62,FALSE)),0,(VLOOKUP($CG63,'G7'!$P$75:$CB$94,62,FALSE)))</f>
        <v>0</v>
      </c>
      <c r="DO63" s="979">
        <f>IF(ISNA(VLOOKUP($CG63,'G7'!$P$109:$CB$128,62,FALSE)),0,(VLOOKUP($CG63,'G7'!$P$109:$CB$128,62,FALSE)))</f>
        <v>0</v>
      </c>
      <c r="DP63" s="979">
        <f>IF(ISNA(VLOOKUP($CG63,'G7'!$P$143:$CB$162,62,FALSE)),0,(VLOOKUP($CG63,'G7'!$P$143:$CB$162,62,FALSE)))</f>
        <v>0</v>
      </c>
      <c r="DQ63" s="979">
        <f>IF(ISNA(VLOOKUP($CG63,'G7'!$P$177:$CB$196,62,FALSE)),0,(VLOOKUP($CG63,'G7'!$P$177:$CB$196,62,FALSE)))</f>
        <v>0</v>
      </c>
      <c r="DR63" s="982">
        <f>IF(ISNA(VLOOKUP($CG63,'G7'!$P$211:$CB$230,62,FALSE)),0,(VLOOKUP($CG63,'G7'!$P$211:$CB$230,62,FALSE)))</f>
        <v>0</v>
      </c>
      <c r="DS63" s="981">
        <f>IF(ISNA(VLOOKUP($CG63,'G8'!$P$75:$CB$94,62,FALSE)),0,(VLOOKUP($CG63,'G8'!$P$75:$CB$94,62,FALSE)))</f>
        <v>0</v>
      </c>
      <c r="DT63" s="979">
        <f>IF(ISNA(VLOOKUP($CG63,'G8'!$P$109:$CB$128,62,FALSE)),0,(VLOOKUP($CG63,'G8'!$P$109:$CB$128,62,FALSE)))</f>
        <v>0</v>
      </c>
      <c r="DU63" s="979">
        <f>IF(ISNA(VLOOKUP($CG63,'G8'!$P$143:$CB$162,62,FALSE)),0,(VLOOKUP($CG63,'G8'!$P$143:$CB$162,62,FALSE)))</f>
        <v>0</v>
      </c>
      <c r="DV63" s="979">
        <f>IF(ISNA(VLOOKUP($CG63,'G8'!$P$177:$CB$196,62,FALSE)),0,(VLOOKUP($CG63,'G8'!$P$177:$CB$196,62,FALSE)))</f>
        <v>0</v>
      </c>
      <c r="DW63" s="982">
        <f>IF(ISNA(VLOOKUP($CG63,'G8'!$P$211:$CB$230,62,FALSE)),0,(VLOOKUP($CG63,'G8'!$P$211:$CB$230,62,FALSE)))</f>
        <v>0</v>
      </c>
      <c r="DX63" s="981">
        <f>IF(ISNA(VLOOKUP($CG63,'G9'!$P$75:$CB$94,62,FALSE)),0,(VLOOKUP($CG63,'G9'!$P$75:$CB$94,62,FALSE)))</f>
        <v>0</v>
      </c>
      <c r="DY63" s="979">
        <f>IF(ISNA(VLOOKUP($CG63,'G9'!$P$109:$CB$128,62,FALSE)),0,(VLOOKUP($CG63,'G9'!$P$109:$CB$128,62,FALSE)))</f>
        <v>0</v>
      </c>
      <c r="DZ63" s="979">
        <f>IF(ISNA(VLOOKUP($CG63,'G9'!$P$143:$CB$162,62,FALSE)),0,(VLOOKUP($CG63,'G9'!$P$143:$CB$162,62,FALSE)))</f>
        <v>0</v>
      </c>
      <c r="EA63" s="979">
        <f>IF(ISNA(VLOOKUP($CG63,'G9'!$P$177:$CB$196,62,FALSE)),0,(VLOOKUP($CG63,'G9'!$P$177:$CB$196,62,FALSE)))</f>
        <v>0</v>
      </c>
      <c r="EB63" s="982">
        <f>IF(ISNA(VLOOKUP($CG63,'G9'!$P$211:$CB$230,62,FALSE)),0,(VLOOKUP($CG63,'G9'!$P$211:$CB$230,62,FALSE)))</f>
        <v>0</v>
      </c>
      <c r="EC63" s="981">
        <f>IF(ISNA(VLOOKUP($CG63,'G10'!$P$75:$CB$94,62,FALSE)),0,(VLOOKUP($CG63,'G10'!$P$75:$CB$94,62,FALSE)))</f>
        <v>0</v>
      </c>
      <c r="ED63" s="979">
        <f>IF(ISNA(VLOOKUP($CG63,'G10'!$P$109:$CB$128,62,FALSE)),0,(VLOOKUP($CG63,'G10'!$P$109:$CB$128,62,FALSE)))</f>
        <v>0</v>
      </c>
      <c r="EE63" s="979">
        <f>IF(ISNA(VLOOKUP($CG63,'G10'!$P$143:$CB$162,62,FALSE)),0,(VLOOKUP($CG63,'G10'!$P$143:$CB$162,62,FALSE)))</f>
        <v>0</v>
      </c>
      <c r="EF63" s="979">
        <f>IF(ISNA(VLOOKUP($CG63,'G10'!$P$177:$CB$196,62,FALSE)),0,(VLOOKUP($CG63,'G10'!$P$177:$CB$196,62,FALSE)))</f>
        <v>0</v>
      </c>
      <c r="EG63" s="982">
        <f>IF(ISNA(VLOOKUP($CG63,'G10'!$P$211:$CB$230,62,FALSE)),0,(VLOOKUP($CG63,'G10'!$P$211:$CB$230,62,FALSE)))</f>
        <v>0</v>
      </c>
      <c r="EH63" s="981">
        <f>IF(ISNA(VLOOKUP($CG63,'G11'!$P$75:$CB$94,62,FALSE)),0,(VLOOKUP($CG63,'G11'!$P$75:$CB$94,62,FALSE)))</f>
        <v>0</v>
      </c>
      <c r="EI63" s="979">
        <f>IF(ISNA(VLOOKUP($CG63,'G11'!$P$109:$CB$128,62,FALSE)),0,(VLOOKUP($CG63,'G11'!$P$109:$CB$128,62,FALSE)))</f>
        <v>0</v>
      </c>
      <c r="EJ63" s="979">
        <f>IF(ISNA(VLOOKUP($CG63,'G11'!$P$143:$CB$162,62,FALSE)),0,(VLOOKUP($CG63,'G11'!$P$143:$CB$162,62,FALSE)))</f>
        <v>0</v>
      </c>
      <c r="EK63" s="979">
        <f>IF(ISNA(VLOOKUP($CG63,'G11'!$P$177:$CB$196,62,FALSE)),0,(VLOOKUP($CG63,'G11'!$P$177:$CB$196,62,FALSE)))</f>
        <v>0</v>
      </c>
      <c r="EL63" s="982">
        <f>IF(ISNA(VLOOKUP($CG63,'G11'!$P$211:$CB$230,62,FALSE)),0,(VLOOKUP($CG63,'G11'!$P$211:$CB$230,62,FALSE)))</f>
        <v>0</v>
      </c>
      <c r="EM63" s="981">
        <f>IF(ISNA(VLOOKUP($CG63,'G12'!$P$75:$CB$94,62,FALSE)),0,(VLOOKUP($CG63,'G12'!$P$75:$CB$94,62,FALSE)))</f>
        <v>0</v>
      </c>
      <c r="EN63" s="979">
        <f>IF(ISNA(VLOOKUP($CG63,'G12'!$P$109:$CB$128,62,FALSE)),0,(VLOOKUP($CG63,'G12'!$P$109:$CB$128,62,FALSE)))</f>
        <v>0</v>
      </c>
      <c r="EO63" s="979">
        <f>IF(ISNA(VLOOKUP($CG63,'G12'!$P$143:$CB$162,62,FALSE)),0,(VLOOKUP($CG63,'G12'!$P$143:$CB$162,62,FALSE)))</f>
        <v>0</v>
      </c>
      <c r="EP63" s="979">
        <f>IF(ISNA(VLOOKUP($CG63,'G12'!$P$177:$CB$196,62,FALSE)),0,(VLOOKUP($CG63,'G12'!$P$177:$CB$196,62,FALSE)))</f>
        <v>0</v>
      </c>
      <c r="EQ63" s="982">
        <f>IF(ISNA(VLOOKUP($CG63,'G12'!$P$211:$CB$230,62,FALSE)),0,(VLOOKUP($CG63,'G12'!$P$211:$CB$230,62,FALSE)))</f>
        <v>0</v>
      </c>
      <c r="ER63" s="981">
        <f>IF(ISNA(VLOOKUP($CG63,'G13'!$P$75:$CB$94,62,FALSE)),0,(VLOOKUP($CG63,'G13'!$P$75:$CB$94,62,FALSE)))</f>
        <v>0</v>
      </c>
      <c r="ES63" s="979">
        <f>IF(ISNA(VLOOKUP($CG63,'G13'!$P$109:$CB$128,62,FALSE)),0,(VLOOKUP($CG63,'G13'!$P$109:$CB$128,62,FALSE)))</f>
        <v>0</v>
      </c>
      <c r="ET63" s="979">
        <f>IF(ISNA(VLOOKUP($CG63,'G13'!$P$143:$CB$162,62,FALSE)),0,(VLOOKUP($CG63,'G13'!$P$143:$CB$162,62,FALSE)))</f>
        <v>0</v>
      </c>
      <c r="EU63" s="979">
        <f>IF(ISNA(VLOOKUP($CG63,'G13'!$P$177:$CB$196,62,FALSE)),0,(VLOOKUP($CG63,'G13'!$P$177:$CB$196,62,FALSE)))</f>
        <v>0</v>
      </c>
      <c r="EV63" s="982">
        <f>IF(ISNA(VLOOKUP($CG63,'G13'!$P$211:$CB$230,62,FALSE)),0,(VLOOKUP($CG63,'G13'!$P$211:$CB$230,62,FALSE)))</f>
        <v>0</v>
      </c>
      <c r="EW63" s="981">
        <f>IF(ISNA(VLOOKUP($CG63,'G14'!$P$75:$CB$94,62,FALSE)),0,(VLOOKUP($CG63,'G14'!$P$75:$CB$94,62,FALSE)))</f>
        <v>0</v>
      </c>
      <c r="EX63" s="979">
        <f>IF(ISNA(VLOOKUP($CG63,'G14'!$P$109:$CB$128,62,FALSE)),0,(VLOOKUP($CG63,'G14'!$P$109:$CB$128,62,FALSE)))</f>
        <v>0</v>
      </c>
      <c r="EY63" s="979">
        <f>IF(ISNA(VLOOKUP($CG63,'G14'!$P$143:$CB$162,62,FALSE)),0,(VLOOKUP($CG63,'G14'!$P$143:$CB$162,62,FALSE)))</f>
        <v>0</v>
      </c>
      <c r="EZ63" s="979">
        <f>IF(ISNA(VLOOKUP($CG63,'G14'!$P$177:$CB$196,62,FALSE)),0,(VLOOKUP($CG63,'G14'!$P$177:$CB$196,62,FALSE)))</f>
        <v>0</v>
      </c>
      <c r="FA63" s="982">
        <f>IF(ISNA(VLOOKUP($CG63,'G14'!$P$211:$CB$230,62,FALSE)),0,(VLOOKUP($CG63,'G14'!$P$211:$CB$230,62,FALSE)))</f>
        <v>0</v>
      </c>
      <c r="FB63" s="981">
        <f>IF(ISNA(VLOOKUP($CG63,'G15'!$P$75:$CB$94,62,FALSE)),0,(VLOOKUP($CG63,'G15'!$P$75:$CB$94,62,FALSE)))</f>
        <v>0</v>
      </c>
      <c r="FC63" s="979">
        <f>IF(ISNA(VLOOKUP($CG63,'G15'!$P$109:$CB$128,62,FALSE)),0,(VLOOKUP($CG63,'G15'!$P$109:$CB$128,62,FALSE)))</f>
        <v>0</v>
      </c>
      <c r="FD63" s="979">
        <f>IF(ISNA(VLOOKUP($CG63,'G15'!$P$143:$CB$162,62,FALSE)),0,(VLOOKUP($CG63,'G15'!$P$143:$CB$162,62,FALSE)))</f>
        <v>0</v>
      </c>
      <c r="FE63" s="979">
        <f>IF(ISNA(VLOOKUP($CG63,'G15'!$P$177:$CB$196,62,FALSE)),0,(VLOOKUP($CG63,'G15'!$P$177:$CB$196,62,FALSE)))</f>
        <v>0</v>
      </c>
      <c r="FF63" s="982">
        <f>IF(ISNA(VLOOKUP($CG63,'G15'!$P$211:$CB$230,62,FALSE)),0,(VLOOKUP($CG63,'G15'!$P$211:$CB$230,62,FALSE)))</f>
        <v>0</v>
      </c>
      <c r="FG63" s="989">
        <f t="shared" si="35"/>
        <v>0</v>
      </c>
      <c r="FH63" s="987">
        <f t="shared" si="35"/>
        <v>0</v>
      </c>
      <c r="FI63" s="987">
        <f t="shared" si="35"/>
        <v>0</v>
      </c>
      <c r="FJ63" s="987">
        <f t="shared" si="35"/>
        <v>0</v>
      </c>
      <c r="FK63" s="990">
        <f t="shared" si="35"/>
        <v>0</v>
      </c>
    </row>
    <row r="64" spans="1:167" ht="18.75" customHeight="1" thickBot="1" x14ac:dyDescent="0.25">
      <c r="A64" s="975">
        <f t="shared" si="0"/>
        <v>0</v>
      </c>
      <c r="B64" s="959" t="str">
        <f t="shared" si="19"/>
        <v>b</v>
      </c>
      <c r="C64" s="960" t="str">
        <f t="shared" si="19"/>
        <v>b</v>
      </c>
      <c r="D64" s="960" t="str">
        <f t="shared" si="19"/>
        <v>b</v>
      </c>
      <c r="E64" s="960" t="str">
        <f t="shared" si="19"/>
        <v>b</v>
      </c>
      <c r="F64" s="961" t="str">
        <f t="shared" si="19"/>
        <v>b</v>
      </c>
      <c r="G64" s="959" t="str">
        <f t="shared" si="20"/>
        <v>b</v>
      </c>
      <c r="H64" s="960" t="str">
        <f t="shared" si="20"/>
        <v>b</v>
      </c>
      <c r="I64" s="960" t="str">
        <f t="shared" si="20"/>
        <v>b</v>
      </c>
      <c r="J64" s="960" t="str">
        <f t="shared" si="20"/>
        <v>b</v>
      </c>
      <c r="K64" s="961" t="str">
        <f t="shared" si="20"/>
        <v>b</v>
      </c>
      <c r="L64" s="959" t="str">
        <f t="shared" si="21"/>
        <v>b</v>
      </c>
      <c r="M64" s="960" t="str">
        <f t="shared" si="21"/>
        <v>b</v>
      </c>
      <c r="N64" s="960" t="str">
        <f t="shared" si="21"/>
        <v>b</v>
      </c>
      <c r="O64" s="960" t="str">
        <f t="shared" si="21"/>
        <v>b</v>
      </c>
      <c r="P64" s="961" t="str">
        <f t="shared" si="21"/>
        <v>b</v>
      </c>
      <c r="Q64" s="959" t="str">
        <f t="shared" si="22"/>
        <v>b</v>
      </c>
      <c r="R64" s="960" t="str">
        <f t="shared" si="22"/>
        <v>b</v>
      </c>
      <c r="S64" s="960" t="str">
        <f t="shared" si="22"/>
        <v>b</v>
      </c>
      <c r="T64" s="960" t="str">
        <f t="shared" si="22"/>
        <v>b</v>
      </c>
      <c r="U64" s="961" t="str">
        <f t="shared" si="22"/>
        <v>b</v>
      </c>
      <c r="V64" s="959" t="str">
        <f t="shared" si="23"/>
        <v>b</v>
      </c>
      <c r="W64" s="960" t="str">
        <f t="shared" si="23"/>
        <v>b</v>
      </c>
      <c r="X64" s="960" t="str">
        <f t="shared" si="23"/>
        <v>b</v>
      </c>
      <c r="Y64" s="960" t="str">
        <f t="shared" si="23"/>
        <v>b</v>
      </c>
      <c r="Z64" s="961" t="str">
        <f t="shared" si="23"/>
        <v>b</v>
      </c>
      <c r="AA64" s="959" t="str">
        <f t="shared" si="24"/>
        <v>b</v>
      </c>
      <c r="AB64" s="960" t="str">
        <f t="shared" si="24"/>
        <v>b</v>
      </c>
      <c r="AC64" s="960" t="str">
        <f t="shared" si="24"/>
        <v>b</v>
      </c>
      <c r="AD64" s="960" t="str">
        <f t="shared" si="24"/>
        <v>b</v>
      </c>
      <c r="AE64" s="961" t="str">
        <f t="shared" si="24"/>
        <v>b</v>
      </c>
      <c r="AF64" s="959" t="str">
        <f t="shared" si="25"/>
        <v>b</v>
      </c>
      <c r="AG64" s="960" t="str">
        <f t="shared" si="25"/>
        <v>b</v>
      </c>
      <c r="AH64" s="960" t="str">
        <f t="shared" si="25"/>
        <v>b</v>
      </c>
      <c r="AI64" s="960" t="str">
        <f t="shared" si="25"/>
        <v>b</v>
      </c>
      <c r="AJ64" s="961" t="str">
        <f t="shared" si="25"/>
        <v>b</v>
      </c>
      <c r="AK64" s="959" t="str">
        <f t="shared" si="26"/>
        <v>b</v>
      </c>
      <c r="AL64" s="960" t="str">
        <f t="shared" si="26"/>
        <v>b</v>
      </c>
      <c r="AM64" s="960" t="str">
        <f t="shared" si="26"/>
        <v>b</v>
      </c>
      <c r="AN64" s="960" t="str">
        <f t="shared" si="26"/>
        <v>b</v>
      </c>
      <c r="AO64" s="961" t="str">
        <f t="shared" si="26"/>
        <v>b</v>
      </c>
      <c r="AP64" s="959" t="str">
        <f t="shared" si="27"/>
        <v>b</v>
      </c>
      <c r="AQ64" s="960" t="str">
        <f t="shared" si="27"/>
        <v>b</v>
      </c>
      <c r="AR64" s="960" t="str">
        <f t="shared" si="27"/>
        <v>b</v>
      </c>
      <c r="AS64" s="960" t="str">
        <f t="shared" si="27"/>
        <v>b</v>
      </c>
      <c r="AT64" s="961" t="str">
        <f t="shared" si="27"/>
        <v>b</v>
      </c>
      <c r="AU64" s="959" t="str">
        <f t="shared" si="28"/>
        <v>b</v>
      </c>
      <c r="AV64" s="960" t="str">
        <f t="shared" si="28"/>
        <v>b</v>
      </c>
      <c r="AW64" s="960" t="str">
        <f t="shared" si="28"/>
        <v>b</v>
      </c>
      <c r="AX64" s="960" t="str">
        <f t="shared" si="28"/>
        <v>b</v>
      </c>
      <c r="AY64" s="961" t="str">
        <f t="shared" si="28"/>
        <v>b</v>
      </c>
      <c r="AZ64" s="959" t="str">
        <f t="shared" si="29"/>
        <v>b</v>
      </c>
      <c r="BA64" s="960" t="str">
        <f t="shared" si="29"/>
        <v>b</v>
      </c>
      <c r="BB64" s="960" t="str">
        <f t="shared" si="29"/>
        <v>b</v>
      </c>
      <c r="BC64" s="960" t="str">
        <f t="shared" si="29"/>
        <v>b</v>
      </c>
      <c r="BD64" s="961" t="str">
        <f t="shared" si="29"/>
        <v>b</v>
      </c>
      <c r="BE64" s="959" t="str">
        <f t="shared" si="30"/>
        <v>b</v>
      </c>
      <c r="BF64" s="960" t="str">
        <f t="shared" si="30"/>
        <v>b</v>
      </c>
      <c r="BG64" s="960" t="str">
        <f t="shared" si="30"/>
        <v>b</v>
      </c>
      <c r="BH64" s="960" t="str">
        <f t="shared" si="30"/>
        <v>b</v>
      </c>
      <c r="BI64" s="961" t="str">
        <f t="shared" si="30"/>
        <v>b</v>
      </c>
      <c r="BJ64" s="959" t="str">
        <f t="shared" si="31"/>
        <v>b</v>
      </c>
      <c r="BK64" s="960" t="str">
        <f t="shared" si="31"/>
        <v>b</v>
      </c>
      <c r="BL64" s="960" t="str">
        <f t="shared" si="31"/>
        <v>b</v>
      </c>
      <c r="BM64" s="960" t="str">
        <f t="shared" si="31"/>
        <v>b</v>
      </c>
      <c r="BN64" s="961" t="str">
        <f t="shared" si="31"/>
        <v>b</v>
      </c>
      <c r="BO64" s="959" t="str">
        <f t="shared" si="32"/>
        <v>b</v>
      </c>
      <c r="BP64" s="960" t="str">
        <f t="shared" si="32"/>
        <v>b</v>
      </c>
      <c r="BQ64" s="960" t="str">
        <f t="shared" si="32"/>
        <v>b</v>
      </c>
      <c r="BR64" s="960" t="str">
        <f t="shared" si="32"/>
        <v>b</v>
      </c>
      <c r="BS64" s="961" t="str">
        <f t="shared" si="32"/>
        <v>b</v>
      </c>
      <c r="BT64" s="959" t="str">
        <f t="shared" si="33"/>
        <v>b</v>
      </c>
      <c r="BU64" s="960" t="str">
        <f t="shared" si="33"/>
        <v>b</v>
      </c>
      <c r="BV64" s="960" t="str">
        <f t="shared" si="33"/>
        <v>b</v>
      </c>
      <c r="BW64" s="960" t="str">
        <f t="shared" si="33"/>
        <v>b</v>
      </c>
      <c r="BX64" s="961" t="str">
        <f t="shared" si="33"/>
        <v>b</v>
      </c>
      <c r="BY64" s="976">
        <f t="shared" si="34"/>
        <v>0</v>
      </c>
      <c r="BZ64" s="976">
        <f t="shared" si="34"/>
        <v>0</v>
      </c>
      <c r="CA64" s="976">
        <f t="shared" si="34"/>
        <v>0</v>
      </c>
      <c r="CB64" s="976">
        <f t="shared" si="34"/>
        <v>0</v>
      </c>
      <c r="CC64" s="976">
        <f t="shared" si="34"/>
        <v>0</v>
      </c>
      <c r="CD64" s="954">
        <f t="shared" si="17"/>
        <v>0</v>
      </c>
      <c r="CF64" s="985">
        <v>49</v>
      </c>
      <c r="CG64" s="986">
        <f>Personnel!D69</f>
        <v>0</v>
      </c>
      <c r="CH64" s="987">
        <f>Personnel!E69</f>
        <v>0</v>
      </c>
      <c r="CI64" s="988">
        <f>Personnel!F69</f>
        <v>0</v>
      </c>
      <c r="CJ64" s="981">
        <f>IF(ISNA(VLOOKUP($CG64,'G1'!$P$75:$CB$94,62,FALSE)),0,(VLOOKUP($CG64,'G1'!$P$75:$CB$94,62,FALSE)))</f>
        <v>0</v>
      </c>
      <c r="CK64" s="979">
        <f>IF(ISNA(VLOOKUP($CG64,'G1'!$P$109:$CB$128,62,FALSE)),0,(VLOOKUP($CG64,'G1'!$P$109:$CB$128,62,FALSE)))</f>
        <v>0</v>
      </c>
      <c r="CL64" s="979">
        <f>IF(ISNA(VLOOKUP($CG64,'G1'!$P$143:$CB$162,62,FALSE)),0,(VLOOKUP($CG64,'G1'!$P$143:$CB$162,62,FALSE)))</f>
        <v>0</v>
      </c>
      <c r="CM64" s="979">
        <f>IF(ISNA(VLOOKUP($CG64,'G1'!$P$177:$CB$196,62,FALSE)),0,(VLOOKUP($CG64,'G1'!$P$177:$CB$196,62,FALSE)))</f>
        <v>0</v>
      </c>
      <c r="CN64" s="982">
        <f>IF(ISNA(VLOOKUP($CG64,'G1'!$P$211:$CB$230,62,FALSE)),0,(VLOOKUP($CG64,'G1'!$P$211:$CB$230,62,FALSE)))</f>
        <v>0</v>
      </c>
      <c r="CO64" s="981">
        <f>IF(ISNA(VLOOKUP($CG64,'G2'!$P$75:$CB$94,62,FALSE)),0,(VLOOKUP($CG64,'G2'!$P$75:$CB$94,62,FALSE)))</f>
        <v>0</v>
      </c>
      <c r="CP64" s="979">
        <f>IF(ISNA(VLOOKUP($CG64,'G2'!$P$109:$CB$128,62,FALSE)),0,(VLOOKUP($CG64,'G2'!$P$109:$CB$128,62,FALSE)))</f>
        <v>0</v>
      </c>
      <c r="CQ64" s="979">
        <f>IF(ISNA(VLOOKUP($CG64,'G2'!$P$143:$CB$162,62,FALSE)),0,(VLOOKUP($CG64,'G2'!$P$143:$CB$162,62,FALSE)))</f>
        <v>0</v>
      </c>
      <c r="CR64" s="979">
        <f>IF(ISNA(VLOOKUP($CG64,'G2'!$P$177:$CB$196,62,FALSE)),0,(VLOOKUP($CG64,'G2'!$P$177:$CB$196,62,FALSE)))</f>
        <v>0</v>
      </c>
      <c r="CS64" s="982">
        <f>IF(ISNA(VLOOKUP($CG64,'G2'!$P$211:$CB$230,62,FALSE)),0,(VLOOKUP($CG64,'G2'!$P$211:$CB$230,62,FALSE)))</f>
        <v>0</v>
      </c>
      <c r="CT64" s="981">
        <f>IF(ISNA(VLOOKUP($CG64,'G3'!$P$75:$CB$94,62,FALSE)),0,(VLOOKUP($CG64,'G3'!$P$75:$CB$94,62,FALSE)))</f>
        <v>0</v>
      </c>
      <c r="CU64" s="979">
        <f>IF(ISNA(VLOOKUP($CG64,'G3'!$P$109:$CB$128,62,FALSE)),0,(VLOOKUP($CG64,'G3'!$P$109:$CB$128,62,FALSE)))</f>
        <v>0</v>
      </c>
      <c r="CV64" s="979">
        <f>IF(ISNA(VLOOKUP($CG64,'G3'!$P$143:$CB$162,62,FALSE)),0,(VLOOKUP($CG64,'G3'!$P$143:$CB$162,62,FALSE)))</f>
        <v>0</v>
      </c>
      <c r="CW64" s="979">
        <f>IF(ISNA(VLOOKUP($CG64,'G3'!$P$177:$CB$196,62,FALSE)),0,(VLOOKUP($CG64,'G3'!$P$177:$CB$196,62,FALSE)))</f>
        <v>0</v>
      </c>
      <c r="CX64" s="982">
        <f>IF(ISNA(VLOOKUP($CG64,'G3'!$P$211:$CB$230,62,FALSE)),0,(VLOOKUP($CG64,'G3'!$P$211:$CB$230,62,FALSE)))</f>
        <v>0</v>
      </c>
      <c r="CY64" s="981">
        <f>IF(ISNA(VLOOKUP($CG64,'G4'!$P$75:$CB$94,62,FALSE)),0,(VLOOKUP($CG64,'G4'!$P$75:$CB$94,62,FALSE)))</f>
        <v>0</v>
      </c>
      <c r="CZ64" s="979">
        <f>IF(ISNA(VLOOKUP($CG64,'G4'!$P$109:$CB$128,62,FALSE)),0,(VLOOKUP($CG64,'G4'!$P$109:$CB$128,62,FALSE)))</f>
        <v>0</v>
      </c>
      <c r="DA64" s="979">
        <f>IF(ISNA(VLOOKUP($CG64,'G4'!$P$143:$CB$162,62,FALSE)),0,(VLOOKUP($CG64,'G4'!$P$143:$CB$162,62,FALSE)))</f>
        <v>0</v>
      </c>
      <c r="DB64" s="979">
        <f>IF(ISNA(VLOOKUP($CG64,'G4'!$P$177:$CB$196,62,FALSE)),0,(VLOOKUP($CG64,'G4'!$P$177:$CB$196,62,FALSE)))</f>
        <v>0</v>
      </c>
      <c r="DC64" s="982">
        <f>IF(ISNA(VLOOKUP($CG64,'G4'!$P$211:$CB$230,62,FALSE)),0,(VLOOKUP($CG64,'G4'!$P$211:$CB$230,62,FALSE)))</f>
        <v>0</v>
      </c>
      <c r="DD64" s="981">
        <f>IF(ISNA(VLOOKUP($CG64,'G5'!$P$75:$CB$94,62,FALSE)),0,(VLOOKUP($CG64,'G5'!$P$75:$CB$94,62,FALSE)))</f>
        <v>0</v>
      </c>
      <c r="DE64" s="979">
        <f>IF(ISNA(VLOOKUP($CG64,'G5'!$P$109:$CB$128,62,FALSE)),0,(VLOOKUP($CG64,'G5'!$P$109:$CB$128,62,FALSE)))</f>
        <v>0</v>
      </c>
      <c r="DF64" s="979">
        <f>IF(ISNA(VLOOKUP($CG64,'G5'!$P$143:$CB$162,62,FALSE)),0,(VLOOKUP($CG64,'G5'!$P$143:$CB$162,62,FALSE)))</f>
        <v>0</v>
      </c>
      <c r="DG64" s="979">
        <f>IF(ISNA(VLOOKUP($CG64,'G5'!$P$177:$CB$196,62,FALSE)),0,(VLOOKUP($CG64,'G5'!$P$177:$CB$196,62,FALSE)))</f>
        <v>0</v>
      </c>
      <c r="DH64" s="982">
        <f>IF(ISNA(VLOOKUP($CG64,'G5'!$P$211:$CB$230,62,FALSE)),0,(VLOOKUP($CG64,'G5'!$P$211:$CB$230,62,FALSE)))</f>
        <v>0</v>
      </c>
      <c r="DI64" s="981">
        <f>IF(ISNA(VLOOKUP($CG64,'G6'!$P$75:$CB$94,62,FALSE)),0,(VLOOKUP($CG64,'G6'!$P$75:$CB$94,62,FALSE)))</f>
        <v>0</v>
      </c>
      <c r="DJ64" s="979">
        <f>IF(ISNA(VLOOKUP($CG64,'G6'!$P$109:$CB$128,62,FALSE)),0,(VLOOKUP($CG64,'G6'!$P$109:$CB$128,62,FALSE)))</f>
        <v>0</v>
      </c>
      <c r="DK64" s="979">
        <f>IF(ISNA(VLOOKUP($CG64,'G6'!$P$143:$CB$162,62,FALSE)),0,(VLOOKUP($CG64,'G6'!$P$143:$CB$162,62,FALSE)))</f>
        <v>0</v>
      </c>
      <c r="DL64" s="979">
        <f>IF(ISNA(VLOOKUP($CG64,'G6'!$P$177:$CB$196,62,FALSE)),0,(VLOOKUP($CG64,'G6'!$P$177:$CB$196,62,FALSE)))</f>
        <v>0</v>
      </c>
      <c r="DM64" s="982">
        <f>IF(ISNA(VLOOKUP($CG64,'G6'!$P$211:$CB$230,62,FALSE)),0,(VLOOKUP($CG64,'G6'!$P$211:$CB$230,62,FALSE)))</f>
        <v>0</v>
      </c>
      <c r="DN64" s="981">
        <f>IF(ISNA(VLOOKUP($CG64,'G7'!$P$75:$CB$94,62,FALSE)),0,(VLOOKUP($CG64,'G7'!$P$75:$CB$94,62,FALSE)))</f>
        <v>0</v>
      </c>
      <c r="DO64" s="979">
        <f>IF(ISNA(VLOOKUP($CG64,'G7'!$P$109:$CB$128,62,FALSE)),0,(VLOOKUP($CG64,'G7'!$P$109:$CB$128,62,FALSE)))</f>
        <v>0</v>
      </c>
      <c r="DP64" s="979">
        <f>IF(ISNA(VLOOKUP($CG64,'G7'!$P$143:$CB$162,62,FALSE)),0,(VLOOKUP($CG64,'G7'!$P$143:$CB$162,62,FALSE)))</f>
        <v>0</v>
      </c>
      <c r="DQ64" s="979">
        <f>IF(ISNA(VLOOKUP($CG64,'G7'!$P$177:$CB$196,62,FALSE)),0,(VLOOKUP($CG64,'G7'!$P$177:$CB$196,62,FALSE)))</f>
        <v>0</v>
      </c>
      <c r="DR64" s="982">
        <f>IF(ISNA(VLOOKUP($CG64,'G7'!$P$211:$CB$230,62,FALSE)),0,(VLOOKUP($CG64,'G7'!$P$211:$CB$230,62,FALSE)))</f>
        <v>0</v>
      </c>
      <c r="DS64" s="981">
        <f>IF(ISNA(VLOOKUP($CG64,'G8'!$P$75:$CB$94,62,FALSE)),0,(VLOOKUP($CG64,'G8'!$P$75:$CB$94,62,FALSE)))</f>
        <v>0</v>
      </c>
      <c r="DT64" s="979">
        <f>IF(ISNA(VLOOKUP($CG64,'G8'!$P$109:$CB$128,62,FALSE)),0,(VLOOKUP($CG64,'G8'!$P$109:$CB$128,62,FALSE)))</f>
        <v>0</v>
      </c>
      <c r="DU64" s="979">
        <f>IF(ISNA(VLOOKUP($CG64,'G8'!$P$143:$CB$162,62,FALSE)),0,(VLOOKUP($CG64,'G8'!$P$143:$CB$162,62,FALSE)))</f>
        <v>0</v>
      </c>
      <c r="DV64" s="979">
        <f>IF(ISNA(VLOOKUP($CG64,'G8'!$P$177:$CB$196,62,FALSE)),0,(VLOOKUP($CG64,'G8'!$P$177:$CB$196,62,FALSE)))</f>
        <v>0</v>
      </c>
      <c r="DW64" s="982">
        <f>IF(ISNA(VLOOKUP($CG64,'G8'!$P$211:$CB$230,62,FALSE)),0,(VLOOKUP($CG64,'G8'!$P$211:$CB$230,62,FALSE)))</f>
        <v>0</v>
      </c>
      <c r="DX64" s="981">
        <f>IF(ISNA(VLOOKUP($CG64,'G9'!$P$75:$CB$94,62,FALSE)),0,(VLOOKUP($CG64,'G9'!$P$75:$CB$94,62,FALSE)))</f>
        <v>0</v>
      </c>
      <c r="DY64" s="979">
        <f>IF(ISNA(VLOOKUP($CG64,'G9'!$P$109:$CB$128,62,FALSE)),0,(VLOOKUP($CG64,'G9'!$P$109:$CB$128,62,FALSE)))</f>
        <v>0</v>
      </c>
      <c r="DZ64" s="979">
        <f>IF(ISNA(VLOOKUP($CG64,'G9'!$P$143:$CB$162,62,FALSE)),0,(VLOOKUP($CG64,'G9'!$P$143:$CB$162,62,FALSE)))</f>
        <v>0</v>
      </c>
      <c r="EA64" s="979">
        <f>IF(ISNA(VLOOKUP($CG64,'G9'!$P$177:$CB$196,62,FALSE)),0,(VLOOKUP($CG64,'G9'!$P$177:$CB$196,62,FALSE)))</f>
        <v>0</v>
      </c>
      <c r="EB64" s="982">
        <f>IF(ISNA(VLOOKUP($CG64,'G9'!$P$211:$CB$230,62,FALSE)),0,(VLOOKUP($CG64,'G9'!$P$211:$CB$230,62,FALSE)))</f>
        <v>0</v>
      </c>
      <c r="EC64" s="981">
        <f>IF(ISNA(VLOOKUP($CG64,'G10'!$P$75:$CB$94,62,FALSE)),0,(VLOOKUP($CG64,'G10'!$P$75:$CB$94,62,FALSE)))</f>
        <v>0</v>
      </c>
      <c r="ED64" s="979">
        <f>IF(ISNA(VLOOKUP($CG64,'G10'!$P$109:$CB$128,62,FALSE)),0,(VLOOKUP($CG64,'G10'!$P$109:$CB$128,62,FALSE)))</f>
        <v>0</v>
      </c>
      <c r="EE64" s="979">
        <f>IF(ISNA(VLOOKUP($CG64,'G10'!$P$143:$CB$162,62,FALSE)),0,(VLOOKUP($CG64,'G10'!$P$143:$CB$162,62,FALSE)))</f>
        <v>0</v>
      </c>
      <c r="EF64" s="979">
        <f>IF(ISNA(VLOOKUP($CG64,'G10'!$P$177:$CB$196,62,FALSE)),0,(VLOOKUP($CG64,'G10'!$P$177:$CB$196,62,FALSE)))</f>
        <v>0</v>
      </c>
      <c r="EG64" s="982">
        <f>IF(ISNA(VLOOKUP($CG64,'G10'!$P$211:$CB$230,62,FALSE)),0,(VLOOKUP($CG64,'G10'!$P$211:$CB$230,62,FALSE)))</f>
        <v>0</v>
      </c>
      <c r="EH64" s="981">
        <f>IF(ISNA(VLOOKUP($CG64,'G11'!$P$75:$CB$94,62,FALSE)),0,(VLOOKUP($CG64,'G11'!$P$75:$CB$94,62,FALSE)))</f>
        <v>0</v>
      </c>
      <c r="EI64" s="979">
        <f>IF(ISNA(VLOOKUP($CG64,'G11'!$P$109:$CB$128,62,FALSE)),0,(VLOOKUP($CG64,'G11'!$P$109:$CB$128,62,FALSE)))</f>
        <v>0</v>
      </c>
      <c r="EJ64" s="979">
        <f>IF(ISNA(VLOOKUP($CG64,'G11'!$P$143:$CB$162,62,FALSE)),0,(VLOOKUP($CG64,'G11'!$P$143:$CB$162,62,FALSE)))</f>
        <v>0</v>
      </c>
      <c r="EK64" s="979">
        <f>IF(ISNA(VLOOKUP($CG64,'G11'!$P$177:$CB$196,62,FALSE)),0,(VLOOKUP($CG64,'G11'!$P$177:$CB$196,62,FALSE)))</f>
        <v>0</v>
      </c>
      <c r="EL64" s="982">
        <f>IF(ISNA(VLOOKUP($CG64,'G11'!$P$211:$CB$230,62,FALSE)),0,(VLOOKUP($CG64,'G11'!$P$211:$CB$230,62,FALSE)))</f>
        <v>0</v>
      </c>
      <c r="EM64" s="981">
        <f>IF(ISNA(VLOOKUP($CG64,'G12'!$P$75:$CB$94,62,FALSE)),0,(VLOOKUP($CG64,'G12'!$P$75:$CB$94,62,FALSE)))</f>
        <v>0</v>
      </c>
      <c r="EN64" s="979">
        <f>IF(ISNA(VLOOKUP($CG64,'G12'!$P$109:$CB$128,62,FALSE)),0,(VLOOKUP($CG64,'G12'!$P$109:$CB$128,62,FALSE)))</f>
        <v>0</v>
      </c>
      <c r="EO64" s="979">
        <f>IF(ISNA(VLOOKUP($CG64,'G12'!$P$143:$CB$162,62,FALSE)),0,(VLOOKUP($CG64,'G12'!$P$143:$CB$162,62,FALSE)))</f>
        <v>0</v>
      </c>
      <c r="EP64" s="979">
        <f>IF(ISNA(VLOOKUP($CG64,'G12'!$P$177:$CB$196,62,FALSE)),0,(VLOOKUP($CG64,'G12'!$P$177:$CB$196,62,FALSE)))</f>
        <v>0</v>
      </c>
      <c r="EQ64" s="982">
        <f>IF(ISNA(VLOOKUP($CG64,'G12'!$P$211:$CB$230,62,FALSE)),0,(VLOOKUP($CG64,'G12'!$P$211:$CB$230,62,FALSE)))</f>
        <v>0</v>
      </c>
      <c r="ER64" s="981">
        <f>IF(ISNA(VLOOKUP($CG64,'G13'!$P$75:$CB$94,62,FALSE)),0,(VLOOKUP($CG64,'G13'!$P$75:$CB$94,62,FALSE)))</f>
        <v>0</v>
      </c>
      <c r="ES64" s="979">
        <f>IF(ISNA(VLOOKUP($CG64,'G13'!$P$109:$CB$128,62,FALSE)),0,(VLOOKUP($CG64,'G13'!$P$109:$CB$128,62,FALSE)))</f>
        <v>0</v>
      </c>
      <c r="ET64" s="979">
        <f>IF(ISNA(VLOOKUP($CG64,'G13'!$P$143:$CB$162,62,FALSE)),0,(VLOOKUP($CG64,'G13'!$P$143:$CB$162,62,FALSE)))</f>
        <v>0</v>
      </c>
      <c r="EU64" s="979">
        <f>IF(ISNA(VLOOKUP($CG64,'G13'!$P$177:$CB$196,62,FALSE)),0,(VLOOKUP($CG64,'G13'!$P$177:$CB$196,62,FALSE)))</f>
        <v>0</v>
      </c>
      <c r="EV64" s="982">
        <f>IF(ISNA(VLOOKUP($CG64,'G13'!$P$211:$CB$230,62,FALSE)),0,(VLOOKUP($CG64,'G13'!$P$211:$CB$230,62,FALSE)))</f>
        <v>0</v>
      </c>
      <c r="EW64" s="981">
        <f>IF(ISNA(VLOOKUP($CG64,'G14'!$P$75:$CB$94,62,FALSE)),0,(VLOOKUP($CG64,'G14'!$P$75:$CB$94,62,FALSE)))</f>
        <v>0</v>
      </c>
      <c r="EX64" s="979">
        <f>IF(ISNA(VLOOKUP($CG64,'G14'!$P$109:$CB$128,62,FALSE)),0,(VLOOKUP($CG64,'G14'!$P$109:$CB$128,62,FALSE)))</f>
        <v>0</v>
      </c>
      <c r="EY64" s="979">
        <f>IF(ISNA(VLOOKUP($CG64,'G14'!$P$143:$CB$162,62,FALSE)),0,(VLOOKUP($CG64,'G14'!$P$143:$CB$162,62,FALSE)))</f>
        <v>0</v>
      </c>
      <c r="EZ64" s="979">
        <f>IF(ISNA(VLOOKUP($CG64,'G14'!$P$177:$CB$196,62,FALSE)),0,(VLOOKUP($CG64,'G14'!$P$177:$CB$196,62,FALSE)))</f>
        <v>0</v>
      </c>
      <c r="FA64" s="982">
        <f>IF(ISNA(VLOOKUP($CG64,'G14'!$P$211:$CB$230,62,FALSE)),0,(VLOOKUP($CG64,'G14'!$P$211:$CB$230,62,FALSE)))</f>
        <v>0</v>
      </c>
      <c r="FB64" s="981">
        <f>IF(ISNA(VLOOKUP($CG64,'G15'!$P$75:$CB$94,62,FALSE)),0,(VLOOKUP($CG64,'G15'!$P$75:$CB$94,62,FALSE)))</f>
        <v>0</v>
      </c>
      <c r="FC64" s="979">
        <f>IF(ISNA(VLOOKUP($CG64,'G15'!$P$109:$CB$128,62,FALSE)),0,(VLOOKUP($CG64,'G15'!$P$109:$CB$128,62,FALSE)))</f>
        <v>0</v>
      </c>
      <c r="FD64" s="979">
        <f>IF(ISNA(VLOOKUP($CG64,'G15'!$P$143:$CB$162,62,FALSE)),0,(VLOOKUP($CG64,'G15'!$P$143:$CB$162,62,FALSE)))</f>
        <v>0</v>
      </c>
      <c r="FE64" s="979">
        <f>IF(ISNA(VLOOKUP($CG64,'G15'!$P$177:$CB$196,62,FALSE)),0,(VLOOKUP($CG64,'G15'!$P$177:$CB$196,62,FALSE)))</f>
        <v>0</v>
      </c>
      <c r="FF64" s="982">
        <f>IF(ISNA(VLOOKUP($CG64,'G15'!$P$211:$CB$230,62,FALSE)),0,(VLOOKUP($CG64,'G15'!$P$211:$CB$230,62,FALSE)))</f>
        <v>0</v>
      </c>
      <c r="FG64" s="989">
        <f t="shared" si="35"/>
        <v>0</v>
      </c>
      <c r="FH64" s="987">
        <f t="shared" si="35"/>
        <v>0</v>
      </c>
      <c r="FI64" s="987">
        <f t="shared" si="35"/>
        <v>0</v>
      </c>
      <c r="FJ64" s="987">
        <f t="shared" si="35"/>
        <v>0</v>
      </c>
      <c r="FK64" s="990">
        <f t="shared" si="35"/>
        <v>0</v>
      </c>
    </row>
    <row r="65" spans="1:167" ht="18.75" customHeight="1" thickBot="1" x14ac:dyDescent="0.25">
      <c r="A65" s="975">
        <f t="shared" si="0"/>
        <v>0</v>
      </c>
      <c r="B65" s="959" t="str">
        <f t="shared" si="19"/>
        <v>b</v>
      </c>
      <c r="C65" s="960" t="str">
        <f t="shared" si="19"/>
        <v>b</v>
      </c>
      <c r="D65" s="960" t="str">
        <f t="shared" si="19"/>
        <v>b</v>
      </c>
      <c r="E65" s="960" t="str">
        <f t="shared" si="19"/>
        <v>b</v>
      </c>
      <c r="F65" s="961" t="str">
        <f t="shared" si="19"/>
        <v>b</v>
      </c>
      <c r="G65" s="959" t="str">
        <f t="shared" si="20"/>
        <v>b</v>
      </c>
      <c r="H65" s="960" t="str">
        <f t="shared" si="20"/>
        <v>b</v>
      </c>
      <c r="I65" s="960" t="str">
        <f t="shared" si="20"/>
        <v>b</v>
      </c>
      <c r="J65" s="960" t="str">
        <f t="shared" si="20"/>
        <v>b</v>
      </c>
      <c r="K65" s="961" t="str">
        <f t="shared" si="20"/>
        <v>b</v>
      </c>
      <c r="L65" s="959" t="str">
        <f t="shared" si="21"/>
        <v>b</v>
      </c>
      <c r="M65" s="960" t="str">
        <f t="shared" si="21"/>
        <v>b</v>
      </c>
      <c r="N65" s="960" t="str">
        <f t="shared" si="21"/>
        <v>b</v>
      </c>
      <c r="O65" s="960" t="str">
        <f t="shared" si="21"/>
        <v>b</v>
      </c>
      <c r="P65" s="961" t="str">
        <f t="shared" si="21"/>
        <v>b</v>
      </c>
      <c r="Q65" s="959" t="str">
        <f t="shared" si="22"/>
        <v>b</v>
      </c>
      <c r="R65" s="960" t="str">
        <f t="shared" si="22"/>
        <v>b</v>
      </c>
      <c r="S65" s="960" t="str">
        <f t="shared" si="22"/>
        <v>b</v>
      </c>
      <c r="T65" s="960" t="str">
        <f t="shared" si="22"/>
        <v>b</v>
      </c>
      <c r="U65" s="961" t="str">
        <f t="shared" si="22"/>
        <v>b</v>
      </c>
      <c r="V65" s="959" t="str">
        <f t="shared" si="23"/>
        <v>b</v>
      </c>
      <c r="W65" s="960" t="str">
        <f t="shared" si="23"/>
        <v>b</v>
      </c>
      <c r="X65" s="960" t="str">
        <f t="shared" si="23"/>
        <v>b</v>
      </c>
      <c r="Y65" s="960" t="str">
        <f t="shared" si="23"/>
        <v>b</v>
      </c>
      <c r="Z65" s="961" t="str">
        <f t="shared" si="23"/>
        <v>b</v>
      </c>
      <c r="AA65" s="959" t="str">
        <f t="shared" si="24"/>
        <v>b</v>
      </c>
      <c r="AB65" s="960" t="str">
        <f t="shared" si="24"/>
        <v>b</v>
      </c>
      <c r="AC65" s="960" t="str">
        <f t="shared" si="24"/>
        <v>b</v>
      </c>
      <c r="AD65" s="960" t="str">
        <f t="shared" si="24"/>
        <v>b</v>
      </c>
      <c r="AE65" s="961" t="str">
        <f t="shared" si="24"/>
        <v>b</v>
      </c>
      <c r="AF65" s="959" t="str">
        <f t="shared" si="25"/>
        <v>b</v>
      </c>
      <c r="AG65" s="960" t="str">
        <f t="shared" si="25"/>
        <v>b</v>
      </c>
      <c r="AH65" s="960" t="str">
        <f t="shared" si="25"/>
        <v>b</v>
      </c>
      <c r="AI65" s="960" t="str">
        <f t="shared" si="25"/>
        <v>b</v>
      </c>
      <c r="AJ65" s="961" t="str">
        <f t="shared" si="25"/>
        <v>b</v>
      </c>
      <c r="AK65" s="959" t="str">
        <f t="shared" si="26"/>
        <v>b</v>
      </c>
      <c r="AL65" s="960" t="str">
        <f t="shared" si="26"/>
        <v>b</v>
      </c>
      <c r="AM65" s="960" t="str">
        <f t="shared" si="26"/>
        <v>b</v>
      </c>
      <c r="AN65" s="960" t="str">
        <f t="shared" si="26"/>
        <v>b</v>
      </c>
      <c r="AO65" s="961" t="str">
        <f t="shared" si="26"/>
        <v>b</v>
      </c>
      <c r="AP65" s="959" t="str">
        <f t="shared" si="27"/>
        <v>b</v>
      </c>
      <c r="AQ65" s="960" t="str">
        <f t="shared" si="27"/>
        <v>b</v>
      </c>
      <c r="AR65" s="960" t="str">
        <f t="shared" si="27"/>
        <v>b</v>
      </c>
      <c r="AS65" s="960" t="str">
        <f t="shared" si="27"/>
        <v>b</v>
      </c>
      <c r="AT65" s="961" t="str">
        <f t="shared" si="27"/>
        <v>b</v>
      </c>
      <c r="AU65" s="959" t="str">
        <f t="shared" si="28"/>
        <v>b</v>
      </c>
      <c r="AV65" s="960" t="str">
        <f t="shared" si="28"/>
        <v>b</v>
      </c>
      <c r="AW65" s="960" t="str">
        <f t="shared" si="28"/>
        <v>b</v>
      </c>
      <c r="AX65" s="960" t="str">
        <f t="shared" si="28"/>
        <v>b</v>
      </c>
      <c r="AY65" s="961" t="str">
        <f t="shared" si="28"/>
        <v>b</v>
      </c>
      <c r="AZ65" s="959" t="str">
        <f t="shared" si="29"/>
        <v>b</v>
      </c>
      <c r="BA65" s="960" t="str">
        <f t="shared" si="29"/>
        <v>b</v>
      </c>
      <c r="BB65" s="960" t="str">
        <f t="shared" si="29"/>
        <v>b</v>
      </c>
      <c r="BC65" s="960" t="str">
        <f t="shared" si="29"/>
        <v>b</v>
      </c>
      <c r="BD65" s="961" t="str">
        <f t="shared" si="29"/>
        <v>b</v>
      </c>
      <c r="BE65" s="959" t="str">
        <f t="shared" si="30"/>
        <v>b</v>
      </c>
      <c r="BF65" s="960" t="str">
        <f t="shared" si="30"/>
        <v>b</v>
      </c>
      <c r="BG65" s="960" t="str">
        <f t="shared" si="30"/>
        <v>b</v>
      </c>
      <c r="BH65" s="960" t="str">
        <f t="shared" si="30"/>
        <v>b</v>
      </c>
      <c r="BI65" s="961" t="str">
        <f t="shared" si="30"/>
        <v>b</v>
      </c>
      <c r="BJ65" s="959" t="str">
        <f t="shared" si="31"/>
        <v>b</v>
      </c>
      <c r="BK65" s="960" t="str">
        <f t="shared" si="31"/>
        <v>b</v>
      </c>
      <c r="BL65" s="960" t="str">
        <f t="shared" si="31"/>
        <v>b</v>
      </c>
      <c r="BM65" s="960" t="str">
        <f t="shared" si="31"/>
        <v>b</v>
      </c>
      <c r="BN65" s="961" t="str">
        <f t="shared" si="31"/>
        <v>b</v>
      </c>
      <c r="BO65" s="959" t="str">
        <f t="shared" si="32"/>
        <v>b</v>
      </c>
      <c r="BP65" s="960" t="str">
        <f t="shared" si="32"/>
        <v>b</v>
      </c>
      <c r="BQ65" s="960" t="str">
        <f t="shared" si="32"/>
        <v>b</v>
      </c>
      <c r="BR65" s="960" t="str">
        <f t="shared" si="32"/>
        <v>b</v>
      </c>
      <c r="BS65" s="961" t="str">
        <f t="shared" si="32"/>
        <v>b</v>
      </c>
      <c r="BT65" s="959" t="str">
        <f t="shared" si="33"/>
        <v>b</v>
      </c>
      <c r="BU65" s="960" t="str">
        <f t="shared" si="33"/>
        <v>b</v>
      </c>
      <c r="BV65" s="960" t="str">
        <f t="shared" si="33"/>
        <v>b</v>
      </c>
      <c r="BW65" s="960" t="str">
        <f t="shared" si="33"/>
        <v>b</v>
      </c>
      <c r="BX65" s="961" t="str">
        <f t="shared" si="33"/>
        <v>b</v>
      </c>
      <c r="BY65" s="976">
        <f t="shared" si="34"/>
        <v>0</v>
      </c>
      <c r="BZ65" s="976">
        <f t="shared" si="34"/>
        <v>0</v>
      </c>
      <c r="CA65" s="976">
        <f t="shared" si="34"/>
        <v>0</v>
      </c>
      <c r="CB65" s="976">
        <f t="shared" si="34"/>
        <v>0</v>
      </c>
      <c r="CC65" s="976">
        <f t="shared" si="34"/>
        <v>0</v>
      </c>
      <c r="CD65" s="954">
        <f t="shared" si="17"/>
        <v>0</v>
      </c>
      <c r="CF65" s="991">
        <v>50</v>
      </c>
      <c r="CG65" s="992">
        <f>Personnel!D70</f>
        <v>0</v>
      </c>
      <c r="CH65" s="993">
        <f>Personnel!E70</f>
        <v>0</v>
      </c>
      <c r="CI65" s="994">
        <f>Personnel!F70</f>
        <v>0</v>
      </c>
      <c r="CJ65" s="981">
        <f>IF(ISNA(VLOOKUP($CG65,'G1'!$P$75:$CB$94,62,FALSE)),0,(VLOOKUP($CG65,'G1'!$P$75:$CB$94,62,FALSE)))</f>
        <v>0</v>
      </c>
      <c r="CK65" s="979">
        <f>IF(ISNA(VLOOKUP($CG65,'G1'!$P$109:$CB$128,62,FALSE)),0,(VLOOKUP($CG65,'G1'!$P$109:$CB$128,62,FALSE)))</f>
        <v>0</v>
      </c>
      <c r="CL65" s="979">
        <f>IF(ISNA(VLOOKUP($CG65,'G1'!$P$143:$CB$162,62,FALSE)),0,(VLOOKUP($CG65,'G1'!$P$143:$CB$162,62,FALSE)))</f>
        <v>0</v>
      </c>
      <c r="CM65" s="979">
        <f>IF(ISNA(VLOOKUP($CG65,'G1'!$P$177:$CB$196,62,FALSE)),0,(VLOOKUP($CG65,'G1'!$P$177:$CB$196,62,FALSE)))</f>
        <v>0</v>
      </c>
      <c r="CN65" s="982">
        <f>IF(ISNA(VLOOKUP($CG65,'G1'!$P$211:$CB$230,62,FALSE)),0,(VLOOKUP($CG65,'G1'!$P$211:$CB$230,62,FALSE)))</f>
        <v>0</v>
      </c>
      <c r="CO65" s="981">
        <f>IF(ISNA(VLOOKUP($CG65,'G2'!$P$75:$CB$94,62,FALSE)),0,(VLOOKUP($CG65,'G2'!$P$75:$CB$94,62,FALSE)))</f>
        <v>0</v>
      </c>
      <c r="CP65" s="979">
        <f>IF(ISNA(VLOOKUP($CG65,'G2'!$P$109:$CB$128,62,FALSE)),0,(VLOOKUP($CG65,'G2'!$P$109:$CB$128,62,FALSE)))</f>
        <v>0</v>
      </c>
      <c r="CQ65" s="979">
        <f>IF(ISNA(VLOOKUP($CG65,'G2'!$P$143:$CB$162,62,FALSE)),0,(VLOOKUP($CG65,'G2'!$P$143:$CB$162,62,FALSE)))</f>
        <v>0</v>
      </c>
      <c r="CR65" s="979">
        <f>IF(ISNA(VLOOKUP($CG65,'G2'!$P$177:$CB$196,62,FALSE)),0,(VLOOKUP($CG65,'G2'!$P$177:$CB$196,62,FALSE)))</f>
        <v>0</v>
      </c>
      <c r="CS65" s="982">
        <f>IF(ISNA(VLOOKUP($CG65,'G2'!$P$211:$CB$230,62,FALSE)),0,(VLOOKUP($CG65,'G2'!$P$211:$CB$230,62,FALSE)))</f>
        <v>0</v>
      </c>
      <c r="CT65" s="981">
        <f>IF(ISNA(VLOOKUP($CG65,'G3'!$P$75:$CB$94,62,FALSE)),0,(VLOOKUP($CG65,'G3'!$P$75:$CB$94,62,FALSE)))</f>
        <v>0</v>
      </c>
      <c r="CU65" s="979">
        <f>IF(ISNA(VLOOKUP($CG65,'G3'!$P$109:$CB$128,62,FALSE)),0,(VLOOKUP($CG65,'G3'!$P$109:$CB$128,62,FALSE)))</f>
        <v>0</v>
      </c>
      <c r="CV65" s="979">
        <f>IF(ISNA(VLOOKUP($CG65,'G3'!$P$143:$CB$162,62,FALSE)),0,(VLOOKUP($CG65,'G3'!$P$143:$CB$162,62,FALSE)))</f>
        <v>0</v>
      </c>
      <c r="CW65" s="979">
        <f>IF(ISNA(VLOOKUP($CG65,'G3'!$P$177:$CB$196,62,FALSE)),0,(VLOOKUP($CG65,'G3'!$P$177:$CB$196,62,FALSE)))</f>
        <v>0</v>
      </c>
      <c r="CX65" s="982">
        <f>IF(ISNA(VLOOKUP($CG65,'G3'!$P$211:$CB$230,62,FALSE)),0,(VLOOKUP($CG65,'G3'!$P$211:$CB$230,62,FALSE)))</f>
        <v>0</v>
      </c>
      <c r="CY65" s="981">
        <f>IF(ISNA(VLOOKUP($CG65,'G4'!$P$75:$CB$94,62,FALSE)),0,(VLOOKUP($CG65,'G4'!$P$75:$CB$94,62,FALSE)))</f>
        <v>0</v>
      </c>
      <c r="CZ65" s="979">
        <f>IF(ISNA(VLOOKUP($CG65,'G4'!$P$109:$CB$128,62,FALSE)),0,(VLOOKUP($CG65,'G4'!$P$109:$CB$128,62,FALSE)))</f>
        <v>0</v>
      </c>
      <c r="DA65" s="979">
        <f>IF(ISNA(VLOOKUP($CG65,'G4'!$P$143:$CB$162,62,FALSE)),0,(VLOOKUP($CG65,'G4'!$P$143:$CB$162,62,FALSE)))</f>
        <v>0</v>
      </c>
      <c r="DB65" s="979">
        <f>IF(ISNA(VLOOKUP($CG65,'G4'!$P$177:$CB$196,62,FALSE)),0,(VLOOKUP($CG65,'G4'!$P$177:$CB$196,62,FALSE)))</f>
        <v>0</v>
      </c>
      <c r="DC65" s="982">
        <f>IF(ISNA(VLOOKUP($CG65,'G4'!$P$211:$CB$230,62,FALSE)),0,(VLOOKUP($CG65,'G4'!$P$211:$CB$230,62,FALSE)))</f>
        <v>0</v>
      </c>
      <c r="DD65" s="981">
        <f>IF(ISNA(VLOOKUP($CG65,'G5'!$P$75:$CB$94,62,FALSE)),0,(VLOOKUP($CG65,'G5'!$P$75:$CB$94,62,FALSE)))</f>
        <v>0</v>
      </c>
      <c r="DE65" s="979">
        <f>IF(ISNA(VLOOKUP($CG65,'G5'!$P$109:$CB$128,62,FALSE)),0,(VLOOKUP($CG65,'G5'!$P$109:$CB$128,62,FALSE)))</f>
        <v>0</v>
      </c>
      <c r="DF65" s="979">
        <f>IF(ISNA(VLOOKUP($CG65,'G5'!$P$143:$CB$162,62,FALSE)),0,(VLOOKUP($CG65,'G5'!$P$143:$CB$162,62,FALSE)))</f>
        <v>0</v>
      </c>
      <c r="DG65" s="979">
        <f>IF(ISNA(VLOOKUP($CG65,'G5'!$P$177:$CB$196,62,FALSE)),0,(VLOOKUP($CG65,'G5'!$P$177:$CB$196,62,FALSE)))</f>
        <v>0</v>
      </c>
      <c r="DH65" s="982">
        <f>IF(ISNA(VLOOKUP($CG65,'G5'!$P$211:$CB$230,62,FALSE)),0,(VLOOKUP($CG65,'G5'!$P$211:$CB$230,62,FALSE)))</f>
        <v>0</v>
      </c>
      <c r="DI65" s="981">
        <f>IF(ISNA(VLOOKUP($CG65,'G6'!$P$75:$CB$94,62,FALSE)),0,(VLOOKUP($CG65,'G6'!$P$75:$CB$94,62,FALSE)))</f>
        <v>0</v>
      </c>
      <c r="DJ65" s="979">
        <f>IF(ISNA(VLOOKUP($CG65,'G6'!$P$109:$CB$128,62,FALSE)),0,(VLOOKUP($CG65,'G6'!$P$109:$CB$128,62,FALSE)))</f>
        <v>0</v>
      </c>
      <c r="DK65" s="979">
        <f>IF(ISNA(VLOOKUP($CG65,'G6'!$P$143:$CB$162,62,FALSE)),0,(VLOOKUP($CG65,'G6'!$P$143:$CB$162,62,FALSE)))</f>
        <v>0</v>
      </c>
      <c r="DL65" s="979">
        <f>IF(ISNA(VLOOKUP($CG65,'G6'!$P$177:$CB$196,62,FALSE)),0,(VLOOKUP($CG65,'G6'!$P$177:$CB$196,62,FALSE)))</f>
        <v>0</v>
      </c>
      <c r="DM65" s="982">
        <f>IF(ISNA(VLOOKUP($CG65,'G6'!$P$211:$CB$230,62,FALSE)),0,(VLOOKUP($CG65,'G6'!$P$211:$CB$230,62,FALSE)))</f>
        <v>0</v>
      </c>
      <c r="DN65" s="981">
        <f>IF(ISNA(VLOOKUP($CG65,'G7'!$P$75:$CB$94,62,FALSE)),0,(VLOOKUP($CG65,'G7'!$P$75:$CB$94,62,FALSE)))</f>
        <v>0</v>
      </c>
      <c r="DO65" s="979">
        <f>IF(ISNA(VLOOKUP($CG65,'G7'!$P$109:$CB$128,62,FALSE)),0,(VLOOKUP($CG65,'G7'!$P$109:$CB$128,62,FALSE)))</f>
        <v>0</v>
      </c>
      <c r="DP65" s="979">
        <f>IF(ISNA(VLOOKUP($CG65,'G7'!$P$143:$CB$162,62,FALSE)),0,(VLOOKUP($CG65,'G7'!$P$143:$CB$162,62,FALSE)))</f>
        <v>0</v>
      </c>
      <c r="DQ65" s="979">
        <f>IF(ISNA(VLOOKUP($CG65,'G7'!$P$177:$CB$196,62,FALSE)),0,(VLOOKUP($CG65,'G7'!$P$177:$CB$196,62,FALSE)))</f>
        <v>0</v>
      </c>
      <c r="DR65" s="982">
        <f>IF(ISNA(VLOOKUP($CG65,'G7'!$P$211:$CB$230,62,FALSE)),0,(VLOOKUP($CG65,'G7'!$P$211:$CB$230,62,FALSE)))</f>
        <v>0</v>
      </c>
      <c r="DS65" s="981">
        <f>IF(ISNA(VLOOKUP($CG65,'G8'!$P$75:$CB$94,62,FALSE)),0,(VLOOKUP($CG65,'G8'!$P$75:$CB$94,62,FALSE)))</f>
        <v>0</v>
      </c>
      <c r="DT65" s="979">
        <f>IF(ISNA(VLOOKUP($CG65,'G8'!$P$109:$CB$128,62,FALSE)),0,(VLOOKUP($CG65,'G8'!$P$109:$CB$128,62,FALSE)))</f>
        <v>0</v>
      </c>
      <c r="DU65" s="979">
        <f>IF(ISNA(VLOOKUP($CG65,'G8'!$P$143:$CB$162,62,FALSE)),0,(VLOOKUP($CG65,'G8'!$P$143:$CB$162,62,FALSE)))</f>
        <v>0</v>
      </c>
      <c r="DV65" s="979">
        <f>IF(ISNA(VLOOKUP($CG65,'G8'!$P$177:$CB$196,62,FALSE)),0,(VLOOKUP($CG65,'G8'!$P$177:$CB$196,62,FALSE)))</f>
        <v>0</v>
      </c>
      <c r="DW65" s="982">
        <f>IF(ISNA(VLOOKUP($CG65,'G8'!$P$211:$CB$230,62,FALSE)),0,(VLOOKUP($CG65,'G8'!$P$211:$CB$230,62,FALSE)))</f>
        <v>0</v>
      </c>
      <c r="DX65" s="981">
        <f>IF(ISNA(VLOOKUP($CG65,'G9'!$P$75:$CB$94,62,FALSE)),0,(VLOOKUP($CG65,'G9'!$P$75:$CB$94,62,FALSE)))</f>
        <v>0</v>
      </c>
      <c r="DY65" s="979">
        <f>IF(ISNA(VLOOKUP($CG65,'G9'!$P$109:$CB$128,62,FALSE)),0,(VLOOKUP($CG65,'G9'!$P$109:$CB$128,62,FALSE)))</f>
        <v>0</v>
      </c>
      <c r="DZ65" s="979">
        <f>IF(ISNA(VLOOKUP($CG65,'G9'!$P$143:$CB$162,62,FALSE)),0,(VLOOKUP($CG65,'G9'!$P$143:$CB$162,62,FALSE)))</f>
        <v>0</v>
      </c>
      <c r="EA65" s="979">
        <f>IF(ISNA(VLOOKUP($CG65,'G9'!$P$177:$CB$196,62,FALSE)),0,(VLOOKUP($CG65,'G9'!$P$177:$CB$196,62,FALSE)))</f>
        <v>0</v>
      </c>
      <c r="EB65" s="982">
        <f>IF(ISNA(VLOOKUP($CG65,'G9'!$P$211:$CB$230,62,FALSE)),0,(VLOOKUP($CG65,'G9'!$P$211:$CB$230,62,FALSE)))</f>
        <v>0</v>
      </c>
      <c r="EC65" s="981">
        <f>IF(ISNA(VLOOKUP($CG65,'G10'!$P$75:$CB$94,62,FALSE)),0,(VLOOKUP($CG65,'G10'!$P$75:$CB$94,62,FALSE)))</f>
        <v>0</v>
      </c>
      <c r="ED65" s="979">
        <f>IF(ISNA(VLOOKUP($CG65,'G10'!$P$109:$CB$128,62,FALSE)),0,(VLOOKUP($CG65,'G10'!$P$109:$CB$128,62,FALSE)))</f>
        <v>0</v>
      </c>
      <c r="EE65" s="979">
        <f>IF(ISNA(VLOOKUP($CG65,'G10'!$P$143:$CB$162,62,FALSE)),0,(VLOOKUP($CG65,'G10'!$P$143:$CB$162,62,FALSE)))</f>
        <v>0</v>
      </c>
      <c r="EF65" s="979">
        <f>IF(ISNA(VLOOKUP($CG65,'G10'!$P$177:$CB$196,62,FALSE)),0,(VLOOKUP($CG65,'G10'!$P$177:$CB$196,62,FALSE)))</f>
        <v>0</v>
      </c>
      <c r="EG65" s="982">
        <f>IF(ISNA(VLOOKUP($CG65,'G10'!$P$211:$CB$230,62,FALSE)),0,(VLOOKUP($CG65,'G10'!$P$211:$CB$230,62,FALSE)))</f>
        <v>0</v>
      </c>
      <c r="EH65" s="981">
        <f>IF(ISNA(VLOOKUP($CG65,'G11'!$P$75:$CB$94,62,FALSE)),0,(VLOOKUP($CG65,'G11'!$P$75:$CB$94,62,FALSE)))</f>
        <v>0</v>
      </c>
      <c r="EI65" s="979">
        <f>IF(ISNA(VLOOKUP($CG65,'G11'!$P$109:$CB$128,62,FALSE)),0,(VLOOKUP($CG65,'G11'!$P$109:$CB$128,62,FALSE)))</f>
        <v>0</v>
      </c>
      <c r="EJ65" s="979">
        <f>IF(ISNA(VLOOKUP($CG65,'G11'!$P$143:$CB$162,62,FALSE)),0,(VLOOKUP($CG65,'G11'!$P$143:$CB$162,62,FALSE)))</f>
        <v>0</v>
      </c>
      <c r="EK65" s="979">
        <f>IF(ISNA(VLOOKUP($CG65,'G11'!$P$177:$CB$196,62,FALSE)),0,(VLOOKUP($CG65,'G11'!$P$177:$CB$196,62,FALSE)))</f>
        <v>0</v>
      </c>
      <c r="EL65" s="982">
        <f>IF(ISNA(VLOOKUP($CG65,'G11'!$P$211:$CB$230,62,FALSE)),0,(VLOOKUP($CG65,'G11'!$P$211:$CB$230,62,FALSE)))</f>
        <v>0</v>
      </c>
      <c r="EM65" s="981">
        <f>IF(ISNA(VLOOKUP($CG65,'G12'!$P$75:$CB$94,62,FALSE)),0,(VLOOKUP($CG65,'G12'!$P$75:$CB$94,62,FALSE)))</f>
        <v>0</v>
      </c>
      <c r="EN65" s="979">
        <f>IF(ISNA(VLOOKUP($CG65,'G12'!$P$109:$CB$128,62,FALSE)),0,(VLOOKUP($CG65,'G12'!$P$109:$CB$128,62,FALSE)))</f>
        <v>0</v>
      </c>
      <c r="EO65" s="979">
        <f>IF(ISNA(VLOOKUP($CG65,'G12'!$P$143:$CB$162,62,FALSE)),0,(VLOOKUP($CG65,'G12'!$P$143:$CB$162,62,FALSE)))</f>
        <v>0</v>
      </c>
      <c r="EP65" s="979">
        <f>IF(ISNA(VLOOKUP($CG65,'G12'!$P$177:$CB$196,62,FALSE)),0,(VLOOKUP($CG65,'G12'!$P$177:$CB$196,62,FALSE)))</f>
        <v>0</v>
      </c>
      <c r="EQ65" s="982">
        <f>IF(ISNA(VLOOKUP($CG65,'G12'!$P$211:$CB$230,62,FALSE)),0,(VLOOKUP($CG65,'G12'!$P$211:$CB$230,62,FALSE)))</f>
        <v>0</v>
      </c>
      <c r="ER65" s="981">
        <f>IF(ISNA(VLOOKUP($CG65,'G13'!$P$75:$CB$94,62,FALSE)),0,(VLOOKUP($CG65,'G13'!$P$75:$CB$94,62,FALSE)))</f>
        <v>0</v>
      </c>
      <c r="ES65" s="979">
        <f>IF(ISNA(VLOOKUP($CG65,'G13'!$P$109:$CB$128,62,FALSE)),0,(VLOOKUP($CG65,'G13'!$P$109:$CB$128,62,FALSE)))</f>
        <v>0</v>
      </c>
      <c r="ET65" s="979">
        <f>IF(ISNA(VLOOKUP($CG65,'G13'!$P$143:$CB$162,62,FALSE)),0,(VLOOKUP($CG65,'G13'!$P$143:$CB$162,62,FALSE)))</f>
        <v>0</v>
      </c>
      <c r="EU65" s="979">
        <f>IF(ISNA(VLOOKUP($CG65,'G13'!$P$177:$CB$196,62,FALSE)),0,(VLOOKUP($CG65,'G13'!$P$177:$CB$196,62,FALSE)))</f>
        <v>0</v>
      </c>
      <c r="EV65" s="982">
        <f>IF(ISNA(VLOOKUP($CG65,'G13'!$P$211:$CB$230,62,FALSE)),0,(VLOOKUP($CG65,'G13'!$P$211:$CB$230,62,FALSE)))</f>
        <v>0</v>
      </c>
      <c r="EW65" s="981">
        <f>IF(ISNA(VLOOKUP($CG65,'G14'!$P$75:$CB$94,62,FALSE)),0,(VLOOKUP($CG65,'G14'!$P$75:$CB$94,62,FALSE)))</f>
        <v>0</v>
      </c>
      <c r="EX65" s="979">
        <f>IF(ISNA(VLOOKUP($CG65,'G14'!$P$109:$CB$128,62,FALSE)),0,(VLOOKUP($CG65,'G14'!$P$109:$CB$128,62,FALSE)))</f>
        <v>0</v>
      </c>
      <c r="EY65" s="979">
        <f>IF(ISNA(VLOOKUP($CG65,'G14'!$P$143:$CB$162,62,FALSE)),0,(VLOOKUP($CG65,'G14'!$P$143:$CB$162,62,FALSE)))</f>
        <v>0</v>
      </c>
      <c r="EZ65" s="979">
        <f>IF(ISNA(VLOOKUP($CG65,'G14'!$P$177:$CB$196,62,FALSE)),0,(VLOOKUP($CG65,'G14'!$P$177:$CB$196,62,FALSE)))</f>
        <v>0</v>
      </c>
      <c r="FA65" s="982">
        <f>IF(ISNA(VLOOKUP($CG65,'G14'!$P$211:$CB$230,62,FALSE)),0,(VLOOKUP($CG65,'G14'!$P$211:$CB$230,62,FALSE)))</f>
        <v>0</v>
      </c>
      <c r="FB65" s="981">
        <f>IF(ISNA(VLOOKUP($CG65,'G15'!$P$75:$CB$94,62,FALSE)),0,(VLOOKUP($CG65,'G15'!$P$75:$CB$94,62,FALSE)))</f>
        <v>0</v>
      </c>
      <c r="FC65" s="979">
        <f>IF(ISNA(VLOOKUP($CG65,'G15'!$P$109:$CB$128,62,FALSE)),0,(VLOOKUP($CG65,'G15'!$P$109:$CB$128,62,FALSE)))</f>
        <v>0</v>
      </c>
      <c r="FD65" s="979">
        <f>IF(ISNA(VLOOKUP($CG65,'G15'!$P$143:$CB$162,62,FALSE)),0,(VLOOKUP($CG65,'G15'!$P$143:$CB$162,62,FALSE)))</f>
        <v>0</v>
      </c>
      <c r="FE65" s="979">
        <f>IF(ISNA(VLOOKUP($CG65,'G15'!$P$177:$CB$196,62,FALSE)),0,(VLOOKUP($CG65,'G15'!$P$177:$CB$196,62,FALSE)))</f>
        <v>0</v>
      </c>
      <c r="FF65" s="982">
        <f>IF(ISNA(VLOOKUP($CG65,'G15'!$P$211:$CB$230,62,FALSE)),0,(VLOOKUP($CG65,'G15'!$P$211:$CB$230,62,FALSE)))</f>
        <v>0</v>
      </c>
      <c r="FG65" s="995">
        <f t="shared" si="35"/>
        <v>0</v>
      </c>
      <c r="FH65" s="993">
        <f t="shared" si="35"/>
        <v>0</v>
      </c>
      <c r="FI65" s="993">
        <f t="shared" si="35"/>
        <v>0</v>
      </c>
      <c r="FJ65" s="993">
        <f t="shared" si="35"/>
        <v>0</v>
      </c>
      <c r="FK65" s="996">
        <f t="shared" si="35"/>
        <v>0</v>
      </c>
    </row>
    <row r="66" spans="1:167" s="184" customFormat="1" ht="25.5" customHeight="1" thickBot="1" x14ac:dyDescent="0.25">
      <c r="A66" s="975">
        <f t="shared" si="0"/>
        <v>0</v>
      </c>
      <c r="B66" s="942"/>
      <c r="F66" s="1005"/>
      <c r="G66" s="942"/>
      <c r="K66" s="1005"/>
      <c r="L66" s="942"/>
      <c r="P66" s="1005"/>
      <c r="Q66" s="942"/>
      <c r="U66" s="1005"/>
      <c r="V66" s="942"/>
      <c r="Z66" s="1005"/>
      <c r="AA66" s="942"/>
      <c r="AE66" s="1005"/>
      <c r="AF66" s="942"/>
      <c r="AJ66" s="1005"/>
      <c r="AK66" s="942"/>
      <c r="AO66" s="1005"/>
      <c r="AP66" s="942"/>
      <c r="AT66" s="1005"/>
      <c r="AU66" s="942"/>
      <c r="AY66" s="1005"/>
      <c r="AZ66" s="942"/>
      <c r="BD66" s="1005"/>
      <c r="BE66" s="942"/>
      <c r="BI66" s="1005"/>
      <c r="BJ66" s="942"/>
      <c r="BN66" s="1005"/>
      <c r="BO66" s="942"/>
      <c r="BS66" s="1005"/>
      <c r="BT66" s="942"/>
      <c r="BX66" s="1005"/>
      <c r="CF66" s="433"/>
      <c r="CG66" s="434"/>
      <c r="CH66" s="434"/>
      <c r="CI66" s="1006">
        <f>SUM(CI16:CI65)</f>
        <v>0</v>
      </c>
      <c r="CJ66" s="433"/>
      <c r="CK66" s="1007"/>
      <c r="CL66" s="1007"/>
      <c r="CM66" s="1007"/>
      <c r="CN66" s="1008"/>
      <c r="CO66" s="1009"/>
      <c r="CP66" s="1007"/>
      <c r="CQ66" s="1007"/>
      <c r="CR66" s="1007"/>
      <c r="CS66" s="1008"/>
      <c r="CT66" s="433"/>
      <c r="CU66" s="1007"/>
      <c r="CV66" s="1007"/>
      <c r="CW66" s="1007"/>
      <c r="CX66" s="1008"/>
      <c r="CY66" s="433"/>
      <c r="CZ66" s="1007"/>
      <c r="DA66" s="1007"/>
      <c r="DB66" s="1007"/>
      <c r="DC66" s="1008"/>
      <c r="DD66" s="433"/>
      <c r="DE66" s="1007"/>
      <c r="DF66" s="1007"/>
      <c r="DG66" s="1007"/>
      <c r="DH66" s="1008"/>
      <c r="DI66" s="433"/>
      <c r="DJ66" s="1007"/>
      <c r="DK66" s="1007"/>
      <c r="DL66" s="1007"/>
      <c r="DM66" s="1008"/>
      <c r="DN66" s="433"/>
      <c r="DO66" s="1007"/>
      <c r="DP66" s="1007"/>
      <c r="DQ66" s="1007"/>
      <c r="DR66" s="1008"/>
      <c r="DS66" s="433"/>
      <c r="DT66" s="1007"/>
      <c r="DU66" s="1007"/>
      <c r="DV66" s="1007"/>
      <c r="DW66" s="1008"/>
      <c r="DX66" s="433"/>
      <c r="DY66" s="1007"/>
      <c r="DZ66" s="1007"/>
      <c r="EA66" s="1007"/>
      <c r="EB66" s="1008"/>
      <c r="EC66" s="433"/>
      <c r="ED66" s="1007"/>
      <c r="EE66" s="1007"/>
      <c r="EF66" s="1007"/>
      <c r="EG66" s="1008"/>
      <c r="EH66" s="433"/>
      <c r="EI66" s="1007"/>
      <c r="EJ66" s="1007"/>
      <c r="EK66" s="1007"/>
      <c r="EL66" s="1008"/>
      <c r="EM66" s="433"/>
      <c r="EN66" s="1007"/>
      <c r="EO66" s="1007"/>
      <c r="EP66" s="1007"/>
      <c r="EQ66" s="1008"/>
      <c r="ER66" s="433"/>
      <c r="ES66" s="1007"/>
      <c r="ET66" s="1007"/>
      <c r="EU66" s="1007"/>
      <c r="EV66" s="1008"/>
      <c r="EW66" s="433"/>
      <c r="EX66" s="1007"/>
      <c r="EY66" s="1007"/>
      <c r="EZ66" s="1007"/>
      <c r="FA66" s="1008"/>
      <c r="FB66" s="433"/>
      <c r="FC66" s="1007"/>
      <c r="FD66" s="1007"/>
      <c r="FE66" s="1007"/>
      <c r="FF66" s="1008"/>
      <c r="FG66" s="1009"/>
      <c r="FH66" s="1007"/>
      <c r="FI66" s="1007"/>
      <c r="FJ66" s="1007"/>
      <c r="FK66" s="1008"/>
    </row>
    <row r="67" spans="1:167" ht="28.35" customHeight="1" x14ac:dyDescent="0.2">
      <c r="B67" s="1010"/>
      <c r="C67" s="560"/>
      <c r="D67" s="560"/>
      <c r="E67" s="560"/>
      <c r="F67" s="1011"/>
      <c r="G67" s="1010"/>
      <c r="H67" s="560"/>
      <c r="I67" s="560"/>
      <c r="J67" s="560"/>
      <c r="K67" s="1011"/>
      <c r="L67" s="1010"/>
      <c r="M67" s="560"/>
      <c r="N67" s="560"/>
      <c r="O67" s="560"/>
      <c r="P67" s="1011"/>
      <c r="Q67" s="1010"/>
      <c r="R67" s="560"/>
      <c r="S67" s="560"/>
      <c r="T67" s="560"/>
      <c r="U67" s="1011"/>
      <c r="V67" s="1010"/>
      <c r="W67" s="560"/>
      <c r="X67" s="560"/>
      <c r="Y67" s="560"/>
      <c r="Z67" s="1011"/>
      <c r="AA67" s="1010"/>
      <c r="AB67" s="560"/>
      <c r="AC67" s="560"/>
      <c r="AD67" s="560"/>
      <c r="AE67" s="1011"/>
      <c r="AF67" s="1010"/>
      <c r="AG67" s="560"/>
      <c r="AH67" s="560"/>
      <c r="AI67" s="560"/>
      <c r="AJ67" s="1011"/>
      <c r="AK67" s="1010"/>
      <c r="AL67" s="560"/>
      <c r="AM67" s="560"/>
      <c r="AN67" s="560"/>
      <c r="AO67" s="1011"/>
      <c r="AP67" s="1010"/>
      <c r="AQ67" s="560"/>
      <c r="AR67" s="560"/>
      <c r="AS67" s="560"/>
      <c r="AT67" s="1011"/>
      <c r="AU67" s="1010"/>
      <c r="AV67" s="560"/>
      <c r="AW67" s="560"/>
      <c r="AX67" s="560"/>
      <c r="AY67" s="1011"/>
      <c r="AZ67" s="1010"/>
      <c r="BA67" s="560"/>
      <c r="BB67" s="560"/>
      <c r="BC67" s="560"/>
      <c r="BD67" s="1011"/>
      <c r="BE67" s="1010"/>
      <c r="BF67" s="560"/>
      <c r="BG67" s="560"/>
      <c r="BH67" s="560"/>
      <c r="BI67" s="1011"/>
      <c r="BJ67" s="1010"/>
      <c r="BK67" s="560"/>
      <c r="BL67" s="560"/>
      <c r="BM67" s="560"/>
      <c r="BN67" s="1011"/>
      <c r="BO67" s="1010"/>
      <c r="BP67" s="560"/>
      <c r="BQ67" s="560"/>
      <c r="BR67" s="560"/>
      <c r="BS67" s="1011"/>
      <c r="BT67" s="1010"/>
      <c r="BU67" s="560"/>
      <c r="BV67" s="560"/>
      <c r="BW67" s="560"/>
      <c r="BX67" s="1011"/>
      <c r="BY67" s="560"/>
      <c r="BZ67" s="560"/>
      <c r="CA67" s="560"/>
      <c r="CB67" s="560"/>
      <c r="CC67" s="560"/>
      <c r="CD67" s="560"/>
      <c r="DC67" s="565"/>
    </row>
    <row r="68" spans="1:167" x14ac:dyDescent="0.2">
      <c r="B68" s="1010"/>
      <c r="C68" s="560"/>
      <c r="D68" s="560"/>
      <c r="E68" s="560"/>
      <c r="F68" s="1011"/>
      <c r="G68" s="1010"/>
      <c r="H68" s="560"/>
      <c r="I68" s="560"/>
      <c r="J68" s="560"/>
      <c r="K68" s="1011"/>
      <c r="L68" s="1010"/>
      <c r="M68" s="560"/>
      <c r="N68" s="560"/>
      <c r="O68" s="560"/>
      <c r="P68" s="1011"/>
      <c r="Q68" s="1010"/>
      <c r="R68" s="560"/>
      <c r="S68" s="560"/>
      <c r="T68" s="560"/>
      <c r="U68" s="1011"/>
      <c r="V68" s="1010"/>
      <c r="W68" s="560"/>
      <c r="X68" s="560"/>
      <c r="Y68" s="560"/>
      <c r="Z68" s="1011"/>
      <c r="AA68" s="1010"/>
      <c r="AB68" s="560"/>
      <c r="AC68" s="560"/>
      <c r="AD68" s="560"/>
      <c r="AE68" s="1011"/>
      <c r="AF68" s="1010"/>
      <c r="AG68" s="560"/>
      <c r="AH68" s="560"/>
      <c r="AI68" s="560"/>
      <c r="AJ68" s="1011"/>
      <c r="AK68" s="1010"/>
      <c r="AL68" s="560"/>
      <c r="AM68" s="560"/>
      <c r="AN68" s="560"/>
      <c r="AO68" s="1011"/>
      <c r="AP68" s="1010"/>
      <c r="AQ68" s="560"/>
      <c r="AR68" s="560"/>
      <c r="AS68" s="560"/>
      <c r="AT68" s="1011"/>
      <c r="AU68" s="1010"/>
      <c r="AV68" s="560"/>
      <c r="AW68" s="560"/>
      <c r="AX68" s="560"/>
      <c r="AY68" s="1011"/>
      <c r="AZ68" s="1010"/>
      <c r="BA68" s="560"/>
      <c r="BB68" s="560"/>
      <c r="BC68" s="560"/>
      <c r="BD68" s="1011"/>
      <c r="BE68" s="1010"/>
      <c r="BF68" s="560"/>
      <c r="BG68" s="560"/>
      <c r="BH68" s="560"/>
      <c r="BI68" s="1011"/>
      <c r="BJ68" s="1010"/>
      <c r="BK68" s="560"/>
      <c r="BL68" s="560"/>
      <c r="BM68" s="560"/>
      <c r="BN68" s="1011"/>
      <c r="BO68" s="1010"/>
      <c r="BP68" s="560"/>
      <c r="BQ68" s="560"/>
      <c r="BR68" s="560"/>
      <c r="BS68" s="1011"/>
      <c r="BT68" s="1010"/>
      <c r="BU68" s="560"/>
      <c r="BV68" s="560"/>
      <c r="BW68" s="560"/>
      <c r="BX68" s="1011"/>
      <c r="BY68" s="560"/>
      <c r="BZ68" s="560"/>
      <c r="CA68" s="560"/>
      <c r="CB68" s="560"/>
      <c r="CC68" s="560"/>
      <c r="CD68" s="560"/>
      <c r="DC68" s="565"/>
    </row>
    <row r="69" spans="1:167" ht="17.25" customHeight="1" x14ac:dyDescent="0.25">
      <c r="B69" s="1010"/>
      <c r="C69" s="560"/>
      <c r="D69" s="560"/>
      <c r="E69" s="560"/>
      <c r="F69" s="1011"/>
      <c r="G69" s="1010"/>
      <c r="H69" s="560"/>
      <c r="I69" s="560"/>
      <c r="J69" s="560"/>
      <c r="K69" s="1011"/>
      <c r="L69" s="1010"/>
      <c r="M69" s="560"/>
      <c r="N69" s="560"/>
      <c r="O69" s="560"/>
      <c r="P69" s="1011"/>
      <c r="Q69" s="1010"/>
      <c r="R69" s="560"/>
      <c r="S69" s="560"/>
      <c r="T69" s="560"/>
      <c r="U69" s="1011"/>
      <c r="V69" s="1010"/>
      <c r="W69" s="560"/>
      <c r="X69" s="560"/>
      <c r="Y69" s="560"/>
      <c r="Z69" s="1011"/>
      <c r="AA69" s="1010"/>
      <c r="AB69" s="560"/>
      <c r="AC69" s="560"/>
      <c r="AD69" s="560"/>
      <c r="AE69" s="1011"/>
      <c r="AF69" s="1010"/>
      <c r="AG69" s="560"/>
      <c r="AH69" s="560"/>
      <c r="AI69" s="560"/>
      <c r="AJ69" s="1011"/>
      <c r="AK69" s="1010"/>
      <c r="AL69" s="560"/>
      <c r="AM69" s="560"/>
      <c r="AN69" s="560"/>
      <c r="AO69" s="1011"/>
      <c r="AP69" s="1010"/>
      <c r="AQ69" s="560"/>
      <c r="AR69" s="560"/>
      <c r="AS69" s="560"/>
      <c r="AT69" s="1011"/>
      <c r="AU69" s="1010"/>
      <c r="AV69" s="560"/>
      <c r="AW69" s="560"/>
      <c r="AX69" s="560"/>
      <c r="AY69" s="1011"/>
      <c r="AZ69" s="1010"/>
      <c r="BA69" s="560"/>
      <c r="BB69" s="560"/>
      <c r="BC69" s="560"/>
      <c r="BD69" s="1011"/>
      <c r="BE69" s="1010"/>
      <c r="BF69" s="560"/>
      <c r="BG69" s="560"/>
      <c r="BH69" s="560"/>
      <c r="BI69" s="1011"/>
      <c r="BJ69" s="1010"/>
      <c r="BK69" s="560"/>
      <c r="BL69" s="560"/>
      <c r="BM69" s="560"/>
      <c r="BN69" s="1011"/>
      <c r="BO69" s="1010"/>
      <c r="BP69" s="560"/>
      <c r="BQ69" s="560"/>
      <c r="BR69" s="560"/>
      <c r="BS69" s="1011"/>
      <c r="BT69" s="1010"/>
      <c r="BU69" s="560"/>
      <c r="BV69" s="560"/>
      <c r="BW69" s="560"/>
      <c r="BX69" s="1011"/>
      <c r="BY69" s="560"/>
      <c r="BZ69" s="560"/>
      <c r="CA69" s="560"/>
      <c r="CB69" s="560"/>
      <c r="CC69" s="560"/>
      <c r="CD69" s="560"/>
      <c r="CW69" s="1012"/>
      <c r="CX69" s="1012"/>
      <c r="CY69" s="1012"/>
      <c r="CZ69" s="1012"/>
      <c r="DA69" s="1012"/>
      <c r="DC69" s="565"/>
    </row>
    <row r="70" spans="1:167" ht="45" customHeight="1" x14ac:dyDescent="0.2">
      <c r="B70" s="1010"/>
      <c r="C70" s="560"/>
      <c r="D70" s="560"/>
      <c r="E70" s="560"/>
      <c r="F70" s="1011"/>
      <c r="G70" s="1010"/>
      <c r="H70" s="560"/>
      <c r="I70" s="560"/>
      <c r="J70" s="560"/>
      <c r="K70" s="1011"/>
      <c r="L70" s="1010"/>
      <c r="M70" s="560"/>
      <c r="N70" s="560"/>
      <c r="O70" s="560"/>
      <c r="P70" s="1011"/>
      <c r="Q70" s="1010"/>
      <c r="R70" s="560"/>
      <c r="S70" s="560"/>
      <c r="T70" s="560"/>
      <c r="U70" s="1011"/>
      <c r="V70" s="1010"/>
      <c r="W70" s="560"/>
      <c r="X70" s="560"/>
      <c r="Y70" s="560"/>
      <c r="Z70" s="1011"/>
      <c r="AA70" s="1010"/>
      <c r="AB70" s="560"/>
      <c r="AC70" s="560"/>
      <c r="AD70" s="560"/>
      <c r="AE70" s="1011"/>
      <c r="AF70" s="1010"/>
      <c r="AG70" s="560"/>
      <c r="AH70" s="560"/>
      <c r="AI70" s="560"/>
      <c r="AJ70" s="1011"/>
      <c r="AK70" s="1010"/>
      <c r="AL70" s="560"/>
      <c r="AM70" s="560"/>
      <c r="AN70" s="560"/>
      <c r="AO70" s="1011"/>
      <c r="AP70" s="1010"/>
      <c r="AQ70" s="560"/>
      <c r="AR70" s="560"/>
      <c r="AS70" s="560"/>
      <c r="AT70" s="1011"/>
      <c r="AU70" s="1010"/>
      <c r="AV70" s="560"/>
      <c r="AW70" s="560"/>
      <c r="AX70" s="560"/>
      <c r="AY70" s="1011"/>
      <c r="AZ70" s="1010"/>
      <c r="BA70" s="560"/>
      <c r="BB70" s="560"/>
      <c r="BC70" s="560"/>
      <c r="BD70" s="1011"/>
      <c r="BE70" s="1010"/>
      <c r="BF70" s="560"/>
      <c r="BG70" s="560"/>
      <c r="BH70" s="560"/>
      <c r="BI70" s="1011"/>
      <c r="BJ70" s="1010"/>
      <c r="BK70" s="560"/>
      <c r="BL70" s="560"/>
      <c r="BM70" s="560"/>
      <c r="BN70" s="1011"/>
      <c r="BO70" s="1010"/>
      <c r="BP70" s="560"/>
      <c r="BQ70" s="560"/>
      <c r="BR70" s="560"/>
      <c r="BS70" s="1011"/>
      <c r="BT70" s="1010"/>
      <c r="BU70" s="560"/>
      <c r="BV70" s="560"/>
      <c r="BW70" s="560"/>
      <c r="BX70" s="1011"/>
      <c r="BY70" s="560"/>
      <c r="BZ70" s="560"/>
      <c r="CA70" s="560"/>
      <c r="CB70" s="560"/>
      <c r="CC70" s="560"/>
      <c r="CD70" s="560"/>
      <c r="CW70" s="1013"/>
      <c r="CX70" s="1013"/>
      <c r="CY70" s="1013"/>
      <c r="CZ70" s="1013"/>
      <c r="DA70" s="1013"/>
      <c r="DC70" s="565"/>
    </row>
    <row r="71" spans="1:167" x14ac:dyDescent="0.2">
      <c r="B71" s="1010"/>
      <c r="C71" s="560"/>
      <c r="D71" s="560"/>
      <c r="E71" s="560"/>
      <c r="F71" s="1011"/>
      <c r="G71" s="1010"/>
      <c r="H71" s="560"/>
      <c r="I71" s="560"/>
      <c r="J71" s="560"/>
      <c r="K71" s="1011"/>
      <c r="L71" s="1010"/>
      <c r="M71" s="560"/>
      <c r="N71" s="560"/>
      <c r="O71" s="560"/>
      <c r="P71" s="1011"/>
      <c r="Q71" s="1010"/>
      <c r="R71" s="560"/>
      <c r="S71" s="560"/>
      <c r="T71" s="560"/>
      <c r="U71" s="1011"/>
      <c r="V71" s="1010"/>
      <c r="W71" s="560"/>
      <c r="X71" s="560"/>
      <c r="Y71" s="560"/>
      <c r="Z71" s="1011"/>
      <c r="AA71" s="1010"/>
      <c r="AB71" s="560"/>
      <c r="AC71" s="560"/>
      <c r="AD71" s="560"/>
      <c r="AE71" s="1011"/>
      <c r="AF71" s="1010"/>
      <c r="AG71" s="560"/>
      <c r="AH71" s="560"/>
      <c r="AI71" s="560"/>
      <c r="AJ71" s="1011"/>
      <c r="AK71" s="1010"/>
      <c r="AL71" s="560"/>
      <c r="AM71" s="560"/>
      <c r="AN71" s="560"/>
      <c r="AO71" s="1011"/>
      <c r="AP71" s="1010"/>
      <c r="AQ71" s="560"/>
      <c r="AR71" s="560"/>
      <c r="AS71" s="560"/>
      <c r="AT71" s="1011"/>
      <c r="AU71" s="1010"/>
      <c r="AV71" s="560"/>
      <c r="AW71" s="560"/>
      <c r="AX71" s="560"/>
      <c r="AY71" s="1011"/>
      <c r="AZ71" s="1010"/>
      <c r="BA71" s="560"/>
      <c r="BB71" s="560"/>
      <c r="BC71" s="560"/>
      <c r="BD71" s="1011"/>
      <c r="BE71" s="1010"/>
      <c r="BF71" s="560"/>
      <c r="BG71" s="560"/>
      <c r="BH71" s="560"/>
      <c r="BI71" s="1011"/>
      <c r="BJ71" s="1010"/>
      <c r="BK71" s="560"/>
      <c r="BL71" s="560"/>
      <c r="BM71" s="560"/>
      <c r="BN71" s="1011"/>
      <c r="BO71" s="1010"/>
      <c r="BP71" s="560"/>
      <c r="BQ71" s="560"/>
      <c r="BR71" s="560"/>
      <c r="BS71" s="1011"/>
      <c r="BT71" s="1010"/>
      <c r="BU71" s="560"/>
      <c r="BV71" s="560"/>
      <c r="BW71" s="560"/>
      <c r="BX71" s="1011"/>
      <c r="BY71" s="560"/>
      <c r="BZ71" s="560"/>
      <c r="CA71" s="560"/>
      <c r="CB71" s="560"/>
      <c r="CC71" s="560"/>
      <c r="CD71" s="560"/>
      <c r="DC71" s="565"/>
    </row>
    <row r="72" spans="1:167" ht="45" customHeight="1" x14ac:dyDescent="0.2">
      <c r="B72" s="1010"/>
      <c r="C72" s="560"/>
      <c r="D72" s="560"/>
      <c r="E72" s="560"/>
      <c r="F72" s="1011"/>
      <c r="G72" s="1010"/>
      <c r="H72" s="560"/>
      <c r="I72" s="560"/>
      <c r="J72" s="560"/>
      <c r="K72" s="1011"/>
      <c r="L72" s="1010"/>
      <c r="M72" s="560"/>
      <c r="N72" s="560"/>
      <c r="O72" s="560"/>
      <c r="P72" s="1011"/>
      <c r="Q72" s="1010"/>
      <c r="R72" s="560"/>
      <c r="S72" s="560"/>
      <c r="T72" s="560"/>
      <c r="U72" s="1011"/>
      <c r="V72" s="1010"/>
      <c r="W72" s="560"/>
      <c r="X72" s="560"/>
      <c r="Y72" s="560"/>
      <c r="Z72" s="1011"/>
      <c r="AA72" s="1010"/>
      <c r="AB72" s="560"/>
      <c r="AC72" s="560"/>
      <c r="AD72" s="560"/>
      <c r="AE72" s="1011"/>
      <c r="AF72" s="1010"/>
      <c r="AG72" s="560"/>
      <c r="AH72" s="560"/>
      <c r="AI72" s="560"/>
      <c r="AJ72" s="1011"/>
      <c r="AK72" s="1010"/>
      <c r="AL72" s="560"/>
      <c r="AM72" s="560"/>
      <c r="AN72" s="560"/>
      <c r="AO72" s="1011"/>
      <c r="AP72" s="1010"/>
      <c r="AQ72" s="560"/>
      <c r="AR72" s="560"/>
      <c r="AS72" s="560"/>
      <c r="AT72" s="1011"/>
      <c r="AU72" s="1010"/>
      <c r="AV72" s="560"/>
      <c r="AW72" s="560"/>
      <c r="AX72" s="560"/>
      <c r="AY72" s="1011"/>
      <c r="AZ72" s="1010"/>
      <c r="BA72" s="560"/>
      <c r="BB72" s="560"/>
      <c r="BC72" s="560"/>
      <c r="BD72" s="1011"/>
      <c r="BE72" s="1010"/>
      <c r="BF72" s="560"/>
      <c r="BG72" s="560"/>
      <c r="BH72" s="560"/>
      <c r="BI72" s="1011"/>
      <c r="BJ72" s="1010"/>
      <c r="BK72" s="560"/>
      <c r="BL72" s="560"/>
      <c r="BM72" s="560"/>
      <c r="BN72" s="1011"/>
      <c r="BO72" s="1010"/>
      <c r="BP72" s="560"/>
      <c r="BQ72" s="560"/>
      <c r="BR72" s="560"/>
      <c r="BS72" s="1011"/>
      <c r="BT72" s="1010"/>
      <c r="BU72" s="560"/>
      <c r="BV72" s="560"/>
      <c r="BW72" s="560"/>
      <c r="BX72" s="1011"/>
      <c r="BY72" s="560"/>
      <c r="BZ72" s="560"/>
      <c r="CA72" s="560"/>
      <c r="CB72" s="560"/>
      <c r="CC72" s="560"/>
      <c r="CD72" s="560"/>
      <c r="CW72" s="1013"/>
      <c r="CX72" s="1013"/>
      <c r="CY72" s="1013"/>
      <c r="CZ72" s="1013"/>
      <c r="DA72" s="1013"/>
      <c r="DC72" s="565"/>
    </row>
    <row r="73" spans="1:167" x14ac:dyDescent="0.2">
      <c r="B73" s="1010"/>
      <c r="C73" s="560"/>
      <c r="D73" s="560"/>
      <c r="E73" s="560"/>
      <c r="F73" s="1011"/>
      <c r="G73" s="1010"/>
      <c r="H73" s="560"/>
      <c r="I73" s="560"/>
      <c r="J73" s="560"/>
      <c r="K73" s="1011"/>
      <c r="L73" s="1010"/>
      <c r="M73" s="560"/>
      <c r="N73" s="560"/>
      <c r="O73" s="560"/>
      <c r="P73" s="1011"/>
      <c r="Q73" s="1010"/>
      <c r="R73" s="560"/>
      <c r="S73" s="560"/>
      <c r="T73" s="560"/>
      <c r="U73" s="1011"/>
      <c r="V73" s="1010"/>
      <c r="W73" s="560"/>
      <c r="X73" s="560"/>
      <c r="Y73" s="560"/>
      <c r="Z73" s="1011"/>
      <c r="AA73" s="1010"/>
      <c r="AB73" s="560"/>
      <c r="AC73" s="560"/>
      <c r="AD73" s="560"/>
      <c r="AE73" s="1011"/>
      <c r="AF73" s="1010"/>
      <c r="AG73" s="560"/>
      <c r="AH73" s="560"/>
      <c r="AI73" s="560"/>
      <c r="AJ73" s="1011"/>
      <c r="AK73" s="1010"/>
      <c r="AL73" s="560"/>
      <c r="AM73" s="560"/>
      <c r="AN73" s="560"/>
      <c r="AO73" s="1011"/>
      <c r="AP73" s="1010"/>
      <c r="AQ73" s="560"/>
      <c r="AR73" s="560"/>
      <c r="AS73" s="560"/>
      <c r="AT73" s="1011"/>
      <c r="AU73" s="1010"/>
      <c r="AV73" s="560"/>
      <c r="AW73" s="560"/>
      <c r="AX73" s="560"/>
      <c r="AY73" s="1011"/>
      <c r="AZ73" s="1010"/>
      <c r="BA73" s="560"/>
      <c r="BB73" s="560"/>
      <c r="BC73" s="560"/>
      <c r="BD73" s="1011"/>
      <c r="BE73" s="1010"/>
      <c r="BF73" s="560"/>
      <c r="BG73" s="560"/>
      <c r="BH73" s="560"/>
      <c r="BI73" s="1011"/>
      <c r="BJ73" s="1010"/>
      <c r="BK73" s="560"/>
      <c r="BL73" s="560"/>
      <c r="BM73" s="560"/>
      <c r="BN73" s="1011"/>
      <c r="BO73" s="1010"/>
      <c r="BP73" s="560"/>
      <c r="BQ73" s="560"/>
      <c r="BR73" s="560"/>
      <c r="BS73" s="1011"/>
      <c r="BT73" s="1010"/>
      <c r="BU73" s="560"/>
      <c r="BV73" s="560"/>
      <c r="BW73" s="560"/>
      <c r="BX73" s="1011"/>
      <c r="BY73" s="560"/>
      <c r="BZ73" s="560"/>
      <c r="CA73" s="560"/>
      <c r="CB73" s="560"/>
      <c r="CC73" s="560"/>
      <c r="CD73" s="560"/>
      <c r="DC73" s="565"/>
    </row>
    <row r="74" spans="1:167" x14ac:dyDescent="0.2">
      <c r="B74" s="1010"/>
      <c r="C74" s="560"/>
      <c r="D74" s="560"/>
      <c r="E74" s="560"/>
      <c r="F74" s="1011"/>
      <c r="G74" s="1010"/>
      <c r="H74" s="560"/>
      <c r="I74" s="560"/>
      <c r="J74" s="560"/>
      <c r="K74" s="1011"/>
      <c r="L74" s="1010"/>
      <c r="M74" s="560"/>
      <c r="N74" s="560"/>
      <c r="O74" s="560"/>
      <c r="P74" s="1011"/>
      <c r="Q74" s="1010"/>
      <c r="R74" s="560"/>
      <c r="S74" s="560"/>
      <c r="T74" s="560"/>
      <c r="U74" s="1011"/>
      <c r="V74" s="1010"/>
      <c r="W74" s="560"/>
      <c r="X74" s="560"/>
      <c r="Y74" s="560"/>
      <c r="Z74" s="1011"/>
      <c r="AA74" s="1010"/>
      <c r="AB74" s="560"/>
      <c r="AC74" s="560"/>
      <c r="AD74" s="560"/>
      <c r="AE74" s="1011"/>
      <c r="AF74" s="1010"/>
      <c r="AG74" s="560"/>
      <c r="AH74" s="560"/>
      <c r="AI74" s="560"/>
      <c r="AJ74" s="1011"/>
      <c r="AK74" s="1010"/>
      <c r="AL74" s="560"/>
      <c r="AM74" s="560"/>
      <c r="AN74" s="560"/>
      <c r="AO74" s="1011"/>
      <c r="AP74" s="1010"/>
      <c r="AQ74" s="560"/>
      <c r="AR74" s="560"/>
      <c r="AS74" s="560"/>
      <c r="AT74" s="1011"/>
      <c r="AU74" s="1010"/>
      <c r="AV74" s="560"/>
      <c r="AW74" s="560"/>
      <c r="AX74" s="560"/>
      <c r="AY74" s="1011"/>
      <c r="AZ74" s="1010"/>
      <c r="BA74" s="560"/>
      <c r="BB74" s="560"/>
      <c r="BC74" s="560"/>
      <c r="BD74" s="1011"/>
      <c r="BE74" s="1010"/>
      <c r="BF74" s="560"/>
      <c r="BG74" s="560"/>
      <c r="BH74" s="560"/>
      <c r="BI74" s="1011"/>
      <c r="BJ74" s="1010"/>
      <c r="BK74" s="560"/>
      <c r="BL74" s="560"/>
      <c r="BM74" s="560"/>
      <c r="BN74" s="1011"/>
      <c r="BO74" s="1010"/>
      <c r="BP74" s="560"/>
      <c r="BQ74" s="560"/>
      <c r="BR74" s="560"/>
      <c r="BS74" s="1011"/>
      <c r="BT74" s="1010"/>
      <c r="BU74" s="560"/>
      <c r="BV74" s="560"/>
      <c r="BW74" s="560"/>
      <c r="BX74" s="1011"/>
      <c r="BY74" s="560"/>
      <c r="BZ74" s="560"/>
      <c r="CA74" s="560"/>
      <c r="CB74" s="560"/>
      <c r="CC74" s="560"/>
      <c r="CD74" s="560"/>
      <c r="DC74" s="565"/>
    </row>
    <row r="75" spans="1:167" x14ac:dyDescent="0.2">
      <c r="B75" s="1010"/>
      <c r="C75" s="560"/>
      <c r="D75" s="560"/>
      <c r="E75" s="560"/>
      <c r="F75" s="1011"/>
      <c r="G75" s="1010"/>
      <c r="H75" s="560"/>
      <c r="I75" s="560"/>
      <c r="J75" s="560"/>
      <c r="K75" s="1011"/>
      <c r="L75" s="1010"/>
      <c r="M75" s="560"/>
      <c r="N75" s="560"/>
      <c r="O75" s="560"/>
      <c r="P75" s="1011"/>
      <c r="Q75" s="1010"/>
      <c r="R75" s="560"/>
      <c r="S75" s="560"/>
      <c r="T75" s="560"/>
      <c r="U75" s="1011"/>
      <c r="V75" s="1010"/>
      <c r="W75" s="560"/>
      <c r="X75" s="560"/>
      <c r="Y75" s="560"/>
      <c r="Z75" s="1011"/>
      <c r="AA75" s="1010"/>
      <c r="AB75" s="560"/>
      <c r="AC75" s="560"/>
      <c r="AD75" s="560"/>
      <c r="AE75" s="1011"/>
      <c r="AF75" s="1010"/>
      <c r="AG75" s="560"/>
      <c r="AH75" s="560"/>
      <c r="AI75" s="560"/>
      <c r="AJ75" s="1011"/>
      <c r="AK75" s="1010"/>
      <c r="AL75" s="560"/>
      <c r="AM75" s="560"/>
      <c r="AN75" s="560"/>
      <c r="AO75" s="1011"/>
      <c r="AP75" s="1010"/>
      <c r="AQ75" s="560"/>
      <c r="AR75" s="560"/>
      <c r="AS75" s="560"/>
      <c r="AT75" s="1011"/>
      <c r="AU75" s="1010"/>
      <c r="AV75" s="560"/>
      <c r="AW75" s="560"/>
      <c r="AX75" s="560"/>
      <c r="AY75" s="1011"/>
      <c r="AZ75" s="1010"/>
      <c r="BA75" s="560"/>
      <c r="BB75" s="560"/>
      <c r="BC75" s="560"/>
      <c r="BD75" s="1011"/>
      <c r="BE75" s="1010"/>
      <c r="BF75" s="560"/>
      <c r="BG75" s="560"/>
      <c r="BH75" s="560"/>
      <c r="BI75" s="1011"/>
      <c r="BJ75" s="1010"/>
      <c r="BK75" s="560"/>
      <c r="BL75" s="560"/>
      <c r="BM75" s="560"/>
      <c r="BN75" s="1011"/>
      <c r="BO75" s="1010"/>
      <c r="BP75" s="560"/>
      <c r="BQ75" s="560"/>
      <c r="BR75" s="560"/>
      <c r="BS75" s="1011"/>
      <c r="BT75" s="1010"/>
      <c r="BU75" s="560"/>
      <c r="BV75" s="560"/>
      <c r="BW75" s="560"/>
      <c r="BX75" s="1011"/>
      <c r="BY75" s="560"/>
      <c r="BZ75" s="560"/>
      <c r="CA75" s="560"/>
      <c r="CB75" s="560"/>
      <c r="CC75" s="560"/>
      <c r="CD75" s="560"/>
      <c r="DC75" s="565"/>
    </row>
    <row r="76" spans="1:167" ht="17.25" customHeight="1" x14ac:dyDescent="0.2">
      <c r="B76" s="1010"/>
      <c r="C76" s="560"/>
      <c r="D76" s="560"/>
      <c r="E76" s="560"/>
      <c r="F76" s="1011"/>
      <c r="G76" s="1010"/>
      <c r="H76" s="560"/>
      <c r="I76" s="560"/>
      <c r="J76" s="560"/>
      <c r="K76" s="1011"/>
      <c r="L76" s="1010"/>
      <c r="M76" s="560"/>
      <c r="N76" s="560"/>
      <c r="O76" s="560"/>
      <c r="P76" s="1011"/>
      <c r="Q76" s="1010"/>
      <c r="R76" s="560"/>
      <c r="S76" s="560"/>
      <c r="T76" s="560"/>
      <c r="U76" s="1011"/>
      <c r="V76" s="1010"/>
      <c r="W76" s="560"/>
      <c r="X76" s="560"/>
      <c r="Y76" s="560"/>
      <c r="Z76" s="1011"/>
      <c r="AA76" s="1010"/>
      <c r="AB76" s="560"/>
      <c r="AC76" s="560"/>
      <c r="AD76" s="560"/>
      <c r="AE76" s="1011"/>
      <c r="AF76" s="1010"/>
      <c r="AG76" s="560"/>
      <c r="AH76" s="560"/>
      <c r="AI76" s="560"/>
      <c r="AJ76" s="1011"/>
      <c r="AK76" s="1010"/>
      <c r="AL76" s="560"/>
      <c r="AM76" s="560"/>
      <c r="AN76" s="560"/>
      <c r="AO76" s="1011"/>
      <c r="AP76" s="1010"/>
      <c r="AQ76" s="560"/>
      <c r="AR76" s="560"/>
      <c r="AS76" s="560"/>
      <c r="AT76" s="1011"/>
      <c r="AU76" s="1010"/>
      <c r="AV76" s="560"/>
      <c r="AW76" s="560"/>
      <c r="AX76" s="560"/>
      <c r="AY76" s="1011"/>
      <c r="AZ76" s="1010"/>
      <c r="BA76" s="560"/>
      <c r="BB76" s="560"/>
      <c r="BC76" s="560"/>
      <c r="BD76" s="1011"/>
      <c r="BE76" s="1010"/>
      <c r="BF76" s="560"/>
      <c r="BG76" s="560"/>
      <c r="BH76" s="560"/>
      <c r="BI76" s="1011"/>
      <c r="BJ76" s="1010"/>
      <c r="BK76" s="560"/>
      <c r="BL76" s="560"/>
      <c r="BM76" s="560"/>
      <c r="BN76" s="1011"/>
      <c r="BO76" s="1010"/>
      <c r="BP76" s="560"/>
      <c r="BQ76" s="560"/>
      <c r="BR76" s="560"/>
      <c r="BS76" s="1011"/>
      <c r="BT76" s="1010"/>
      <c r="BU76" s="560"/>
      <c r="BV76" s="560"/>
      <c r="BW76" s="560"/>
      <c r="BX76" s="1011"/>
      <c r="BY76" s="560"/>
      <c r="BZ76" s="560"/>
      <c r="CA76" s="560"/>
      <c r="CB76" s="560"/>
      <c r="CC76" s="560"/>
      <c r="CD76" s="560"/>
      <c r="DC76" s="565"/>
    </row>
    <row r="77" spans="1:167" ht="45" customHeight="1" x14ac:dyDescent="0.2">
      <c r="B77" s="1010"/>
      <c r="C77" s="560"/>
      <c r="D77" s="560"/>
      <c r="E77" s="560"/>
      <c r="F77" s="1011"/>
      <c r="G77" s="1010"/>
      <c r="H77" s="560"/>
      <c r="I77" s="560"/>
      <c r="J77" s="560"/>
      <c r="K77" s="1011"/>
      <c r="L77" s="1010"/>
      <c r="M77" s="560"/>
      <c r="N77" s="560"/>
      <c r="O77" s="560"/>
      <c r="P77" s="1011"/>
      <c r="Q77" s="1010"/>
      <c r="R77" s="560"/>
      <c r="S77" s="560"/>
      <c r="T77" s="560"/>
      <c r="U77" s="1011"/>
      <c r="V77" s="1010"/>
      <c r="W77" s="560"/>
      <c r="X77" s="560"/>
      <c r="Y77" s="560"/>
      <c r="Z77" s="1011"/>
      <c r="AA77" s="1010"/>
      <c r="AB77" s="560"/>
      <c r="AC77" s="560"/>
      <c r="AD77" s="560"/>
      <c r="AE77" s="1011"/>
      <c r="AF77" s="1010"/>
      <c r="AG77" s="560"/>
      <c r="AH77" s="560"/>
      <c r="AI77" s="560"/>
      <c r="AJ77" s="1011"/>
      <c r="AK77" s="1010"/>
      <c r="AL77" s="560"/>
      <c r="AM77" s="560"/>
      <c r="AN77" s="560"/>
      <c r="AO77" s="1011"/>
      <c r="AP77" s="1010"/>
      <c r="AQ77" s="560"/>
      <c r="AR77" s="560"/>
      <c r="AS77" s="560"/>
      <c r="AT77" s="1011"/>
      <c r="AU77" s="1010"/>
      <c r="AV77" s="560"/>
      <c r="AW77" s="560"/>
      <c r="AX77" s="560"/>
      <c r="AY77" s="1011"/>
      <c r="AZ77" s="1010"/>
      <c r="BA77" s="560"/>
      <c r="BB77" s="560"/>
      <c r="BC77" s="560"/>
      <c r="BD77" s="1011"/>
      <c r="BE77" s="1010"/>
      <c r="BF77" s="560"/>
      <c r="BG77" s="560"/>
      <c r="BH77" s="560"/>
      <c r="BI77" s="1011"/>
      <c r="BJ77" s="1010"/>
      <c r="BK77" s="560"/>
      <c r="BL77" s="560"/>
      <c r="BM77" s="560"/>
      <c r="BN77" s="1011"/>
      <c r="BO77" s="1010"/>
      <c r="BP77" s="560"/>
      <c r="BQ77" s="560"/>
      <c r="BR77" s="560"/>
      <c r="BS77" s="1011"/>
      <c r="BT77" s="1010"/>
      <c r="BU77" s="560"/>
      <c r="BV77" s="560"/>
      <c r="BW77" s="560"/>
      <c r="BX77" s="1011"/>
      <c r="BY77" s="560"/>
      <c r="BZ77" s="560"/>
      <c r="CA77" s="560"/>
      <c r="CB77" s="560"/>
      <c r="CC77" s="560"/>
      <c r="CD77" s="560"/>
      <c r="CW77" s="630"/>
      <c r="CX77" s="630"/>
      <c r="CY77" s="630"/>
      <c r="CZ77" s="630"/>
      <c r="DA77" s="630"/>
      <c r="DC77" s="565"/>
    </row>
    <row r="78" spans="1:167" x14ac:dyDescent="0.2">
      <c r="B78" s="1010"/>
      <c r="C78" s="560"/>
      <c r="D78" s="560"/>
      <c r="E78" s="560"/>
      <c r="F78" s="1011"/>
      <c r="G78" s="1010"/>
      <c r="H78" s="560"/>
      <c r="I78" s="560"/>
      <c r="J78" s="560"/>
      <c r="K78" s="1011"/>
      <c r="L78" s="1010"/>
      <c r="M78" s="560"/>
      <c r="N78" s="560"/>
      <c r="O78" s="560"/>
      <c r="P78" s="1011"/>
      <c r="Q78" s="1010"/>
      <c r="R78" s="560"/>
      <c r="S78" s="560"/>
      <c r="T78" s="560"/>
      <c r="U78" s="1011"/>
      <c r="V78" s="1010"/>
      <c r="W78" s="560"/>
      <c r="X78" s="560"/>
      <c r="Y78" s="560"/>
      <c r="Z78" s="1011"/>
      <c r="AA78" s="1010"/>
      <c r="AB78" s="560"/>
      <c r="AC78" s="560"/>
      <c r="AD78" s="560"/>
      <c r="AE78" s="1011"/>
      <c r="AF78" s="1010"/>
      <c r="AG78" s="560"/>
      <c r="AH78" s="560"/>
      <c r="AI78" s="560"/>
      <c r="AJ78" s="1011"/>
      <c r="AK78" s="1010"/>
      <c r="AL78" s="560"/>
      <c r="AM78" s="560"/>
      <c r="AN78" s="560"/>
      <c r="AO78" s="1011"/>
      <c r="AP78" s="1010"/>
      <c r="AQ78" s="560"/>
      <c r="AR78" s="560"/>
      <c r="AS78" s="560"/>
      <c r="AT78" s="1011"/>
      <c r="AU78" s="1010"/>
      <c r="AV78" s="560"/>
      <c r="AW78" s="560"/>
      <c r="AX78" s="560"/>
      <c r="AY78" s="1011"/>
      <c r="AZ78" s="1010"/>
      <c r="BA78" s="560"/>
      <c r="BB78" s="560"/>
      <c r="BC78" s="560"/>
      <c r="BD78" s="1011"/>
      <c r="BE78" s="1010"/>
      <c r="BF78" s="560"/>
      <c r="BG78" s="560"/>
      <c r="BH78" s="560"/>
      <c r="BI78" s="1011"/>
      <c r="BJ78" s="1010"/>
      <c r="BK78" s="560"/>
      <c r="BL78" s="560"/>
      <c r="BM78" s="560"/>
      <c r="BN78" s="1011"/>
      <c r="BO78" s="1010"/>
      <c r="BP78" s="560"/>
      <c r="BQ78" s="560"/>
      <c r="BR78" s="560"/>
      <c r="BS78" s="1011"/>
      <c r="BT78" s="1010"/>
      <c r="BU78" s="560"/>
      <c r="BV78" s="560"/>
      <c r="BW78" s="560"/>
      <c r="BX78" s="1011"/>
      <c r="BY78" s="560"/>
      <c r="BZ78" s="560"/>
      <c r="CA78" s="560"/>
      <c r="CB78" s="560"/>
      <c r="CC78" s="560"/>
      <c r="CD78" s="560"/>
      <c r="DC78" s="565"/>
    </row>
    <row r="79" spans="1:167" ht="17.25" customHeight="1" x14ac:dyDescent="0.2">
      <c r="B79" s="1010"/>
      <c r="C79" s="560"/>
      <c r="D79" s="560"/>
      <c r="E79" s="560"/>
      <c r="F79" s="1011"/>
      <c r="G79" s="1010"/>
      <c r="H79" s="560"/>
      <c r="I79" s="560"/>
      <c r="J79" s="560"/>
      <c r="K79" s="1011"/>
      <c r="L79" s="1010"/>
      <c r="M79" s="560"/>
      <c r="N79" s="560"/>
      <c r="O79" s="560"/>
      <c r="P79" s="1011"/>
      <c r="Q79" s="1010"/>
      <c r="R79" s="560"/>
      <c r="S79" s="560"/>
      <c r="T79" s="560"/>
      <c r="U79" s="1011"/>
      <c r="V79" s="1010"/>
      <c r="W79" s="560"/>
      <c r="X79" s="560"/>
      <c r="Y79" s="560"/>
      <c r="Z79" s="1011"/>
      <c r="AA79" s="1010"/>
      <c r="AB79" s="560"/>
      <c r="AC79" s="560"/>
      <c r="AD79" s="560"/>
      <c r="AE79" s="1011"/>
      <c r="AF79" s="1010"/>
      <c r="AG79" s="560"/>
      <c r="AH79" s="560"/>
      <c r="AI79" s="560"/>
      <c r="AJ79" s="1011"/>
      <c r="AK79" s="1010"/>
      <c r="AL79" s="560"/>
      <c r="AM79" s="560"/>
      <c r="AN79" s="560"/>
      <c r="AO79" s="1011"/>
      <c r="AP79" s="1010"/>
      <c r="AQ79" s="560"/>
      <c r="AR79" s="560"/>
      <c r="AS79" s="560"/>
      <c r="AT79" s="1011"/>
      <c r="AU79" s="1010"/>
      <c r="AV79" s="560"/>
      <c r="AW79" s="560"/>
      <c r="AX79" s="560"/>
      <c r="AY79" s="1011"/>
      <c r="AZ79" s="1010"/>
      <c r="BA79" s="560"/>
      <c r="BB79" s="560"/>
      <c r="BC79" s="560"/>
      <c r="BD79" s="1011"/>
      <c r="BE79" s="1010"/>
      <c r="BF79" s="560"/>
      <c r="BG79" s="560"/>
      <c r="BH79" s="560"/>
      <c r="BI79" s="1011"/>
      <c r="BJ79" s="1010"/>
      <c r="BK79" s="560"/>
      <c r="BL79" s="560"/>
      <c r="BM79" s="560"/>
      <c r="BN79" s="1011"/>
      <c r="BO79" s="1010"/>
      <c r="BP79" s="560"/>
      <c r="BQ79" s="560"/>
      <c r="BR79" s="560"/>
      <c r="BS79" s="1011"/>
      <c r="BT79" s="1010"/>
      <c r="BU79" s="560"/>
      <c r="BV79" s="560"/>
      <c r="BW79" s="560"/>
      <c r="BX79" s="1011"/>
      <c r="BY79" s="560"/>
      <c r="BZ79" s="560"/>
      <c r="CA79" s="560"/>
      <c r="CB79" s="560"/>
      <c r="CC79" s="560"/>
      <c r="CD79" s="560"/>
      <c r="DC79" s="565"/>
    </row>
    <row r="80" spans="1:167" ht="45" customHeight="1" x14ac:dyDescent="0.2">
      <c r="B80" s="1010"/>
      <c r="C80" s="560"/>
      <c r="D80" s="560"/>
      <c r="E80" s="560"/>
      <c r="F80" s="1011"/>
      <c r="G80" s="1010"/>
      <c r="H80" s="560"/>
      <c r="I80" s="560"/>
      <c r="J80" s="560"/>
      <c r="K80" s="1011"/>
      <c r="L80" s="1010"/>
      <c r="M80" s="560"/>
      <c r="N80" s="560"/>
      <c r="O80" s="560"/>
      <c r="P80" s="1011"/>
      <c r="Q80" s="1010"/>
      <c r="R80" s="560"/>
      <c r="S80" s="560"/>
      <c r="T80" s="560"/>
      <c r="U80" s="1011"/>
      <c r="V80" s="1010"/>
      <c r="W80" s="560"/>
      <c r="X80" s="560"/>
      <c r="Y80" s="560"/>
      <c r="Z80" s="1011"/>
      <c r="AA80" s="1010"/>
      <c r="AB80" s="560"/>
      <c r="AC80" s="560"/>
      <c r="AD80" s="560"/>
      <c r="AE80" s="1011"/>
      <c r="AF80" s="1010"/>
      <c r="AG80" s="560"/>
      <c r="AH80" s="560"/>
      <c r="AI80" s="560"/>
      <c r="AJ80" s="1011"/>
      <c r="AK80" s="1010"/>
      <c r="AL80" s="560"/>
      <c r="AM80" s="560"/>
      <c r="AN80" s="560"/>
      <c r="AO80" s="1011"/>
      <c r="AP80" s="1010"/>
      <c r="AQ80" s="560"/>
      <c r="AR80" s="560"/>
      <c r="AS80" s="560"/>
      <c r="AT80" s="1011"/>
      <c r="AU80" s="1010"/>
      <c r="AV80" s="560"/>
      <c r="AW80" s="560"/>
      <c r="AX80" s="560"/>
      <c r="AY80" s="1011"/>
      <c r="AZ80" s="1010"/>
      <c r="BA80" s="560"/>
      <c r="BB80" s="560"/>
      <c r="BC80" s="560"/>
      <c r="BD80" s="1011"/>
      <c r="BE80" s="1010"/>
      <c r="BF80" s="560"/>
      <c r="BG80" s="560"/>
      <c r="BH80" s="560"/>
      <c r="BI80" s="1011"/>
      <c r="BJ80" s="1010"/>
      <c r="BK80" s="560"/>
      <c r="BL80" s="560"/>
      <c r="BM80" s="560"/>
      <c r="BN80" s="1011"/>
      <c r="BO80" s="1010"/>
      <c r="BP80" s="560"/>
      <c r="BQ80" s="560"/>
      <c r="BR80" s="560"/>
      <c r="BS80" s="1011"/>
      <c r="BT80" s="1010"/>
      <c r="BU80" s="560"/>
      <c r="BV80" s="560"/>
      <c r="BW80" s="560"/>
      <c r="BX80" s="1011"/>
      <c r="BY80" s="560"/>
      <c r="BZ80" s="560"/>
      <c r="CA80" s="560"/>
      <c r="CB80" s="560"/>
      <c r="CC80" s="560"/>
      <c r="CD80" s="560"/>
      <c r="CW80" s="1013"/>
      <c r="CX80" s="1013"/>
      <c r="CY80" s="1013"/>
      <c r="CZ80" s="1013"/>
      <c r="DA80" s="1013"/>
      <c r="DC80" s="565"/>
    </row>
  </sheetData>
  <sheetProtection algorithmName="SHA-512" hashValue="bN8BOwqT4g5s1MN9QsiYfymta0qL6KzxJajkncEMOTIyk0/IzhzYHbScEf2T8IZGmvOwqrLgNRgbBO5bXpjdWA==" saltValue="IApChvkLRQSMH4g2+wZt1w==" spinCount="100000" sheet="1" objects="1" scenarios="1"/>
  <mergeCells count="42">
    <mergeCell ref="FB14:FF14"/>
    <mergeCell ref="DX14:EB14"/>
    <mergeCell ref="EC14:EG14"/>
    <mergeCell ref="EH14:EL14"/>
    <mergeCell ref="EM14:EQ14"/>
    <mergeCell ref="ER14:EV14"/>
    <mergeCell ref="EW14:FA14"/>
    <mergeCell ref="FB13:FF13"/>
    <mergeCell ref="FG13:FK13"/>
    <mergeCell ref="CJ14:CN14"/>
    <mergeCell ref="CO14:CS14"/>
    <mergeCell ref="CT14:CX14"/>
    <mergeCell ref="CY14:DC14"/>
    <mergeCell ref="DD14:DH14"/>
    <mergeCell ref="DI14:DM14"/>
    <mergeCell ref="DN14:DR14"/>
    <mergeCell ref="DS14:DW14"/>
    <mergeCell ref="DX13:EB13"/>
    <mergeCell ref="EC13:EG13"/>
    <mergeCell ref="EH13:EL13"/>
    <mergeCell ref="EM13:EQ13"/>
    <mergeCell ref="ER13:EV13"/>
    <mergeCell ref="EW13:FA13"/>
    <mergeCell ref="DS13:DW13"/>
    <mergeCell ref="CF12:CF15"/>
    <mergeCell ref="CG12:CG15"/>
    <mergeCell ref="CH12:CH15"/>
    <mergeCell ref="CI12:CI15"/>
    <mergeCell ref="CJ13:CN13"/>
    <mergeCell ref="CO13:CS13"/>
    <mergeCell ref="CT13:CX13"/>
    <mergeCell ref="CY13:DC13"/>
    <mergeCell ref="DD13:DH13"/>
    <mergeCell ref="DI13:DM13"/>
    <mergeCell ref="DN13:DR13"/>
    <mergeCell ref="CG2:CH2"/>
    <mergeCell ref="DC2:DC8"/>
    <mergeCell ref="CG3:CH3"/>
    <mergeCell ref="CW3:DA4"/>
    <mergeCell ref="CG4:CH4"/>
    <mergeCell ref="CG5:CH5"/>
    <mergeCell ref="CG6:CH6"/>
  </mergeCells>
  <conditionalFormatting sqref="CF16:CI54">
    <cfRule type="expression" dxfId="1033" priority="1030">
      <formula>$CH16="APE"</formula>
    </cfRule>
    <cfRule type="expression" dxfId="1032" priority="1031">
      <formula>$CH16="ASE"</formula>
    </cfRule>
    <cfRule type="expression" dxfId="1031" priority="1032">
      <formula>$CH16="EDE"</formula>
    </cfRule>
  </conditionalFormatting>
  <conditionalFormatting sqref="CF55:CI65">
    <cfRule type="expression" dxfId="1030" priority="1027">
      <formula>$CH55="APE"</formula>
    </cfRule>
    <cfRule type="expression" dxfId="1029" priority="1028">
      <formula>$CH55="ASE"</formula>
    </cfRule>
    <cfRule type="expression" dxfId="1028" priority="1029">
      <formula>$CH55="EDE"</formula>
    </cfRule>
  </conditionalFormatting>
  <conditionalFormatting sqref="CJ15:CN15">
    <cfRule type="expression" dxfId="1027" priority="1033">
      <formula>#REF!="pré"</formula>
    </cfRule>
  </conditionalFormatting>
  <conditionalFormatting sqref="CJ15:CN15 CJ66:CN66">
    <cfRule type="expression" dxfId="1026" priority="1034">
      <formula>#REF!="para"</formula>
    </cfRule>
  </conditionalFormatting>
  <conditionalFormatting sqref="CO15:CS15">
    <cfRule type="expression" dxfId="1025" priority="1025">
      <formula>#REF!="pré"</formula>
    </cfRule>
  </conditionalFormatting>
  <conditionalFormatting sqref="CO15:CS15 CO66:CS66">
    <cfRule type="expression" dxfId="1024" priority="1026">
      <formula>#REF!="para"</formula>
    </cfRule>
  </conditionalFormatting>
  <conditionalFormatting sqref="CT15:CX15">
    <cfRule type="expression" dxfId="1023" priority="1023">
      <formula>#REF!="pré"</formula>
    </cfRule>
  </conditionalFormatting>
  <conditionalFormatting sqref="CT15:CX15 CT66:CX66">
    <cfRule type="expression" dxfId="1022" priority="1024">
      <formula>#REF!="para"</formula>
    </cfRule>
  </conditionalFormatting>
  <conditionalFormatting sqref="CY15:DC15">
    <cfRule type="expression" dxfId="1021" priority="1021">
      <formula>#REF!="pré"</formula>
    </cfRule>
  </conditionalFormatting>
  <conditionalFormatting sqref="CY15:DC15 CY66:DC66">
    <cfRule type="expression" dxfId="1020" priority="1022">
      <formula>#REF!="para"</formula>
    </cfRule>
  </conditionalFormatting>
  <conditionalFormatting sqref="DD15:DH15">
    <cfRule type="expression" dxfId="1019" priority="1019">
      <formula>#REF!="pré"</formula>
    </cfRule>
  </conditionalFormatting>
  <conditionalFormatting sqref="DD15:DH15 DD66:DH66">
    <cfRule type="expression" dxfId="1018" priority="1020">
      <formula>#REF!="para"</formula>
    </cfRule>
  </conditionalFormatting>
  <conditionalFormatting sqref="DI15:DM15">
    <cfRule type="expression" dxfId="1017" priority="1017">
      <formula>#REF!="pré"</formula>
    </cfRule>
  </conditionalFormatting>
  <conditionalFormatting sqref="DI15:DM15 DI66:DM66">
    <cfRule type="expression" dxfId="1016" priority="1018">
      <formula>#REF!="para"</formula>
    </cfRule>
  </conditionalFormatting>
  <conditionalFormatting sqref="DN15:DR15">
    <cfRule type="expression" dxfId="1015" priority="1015">
      <formula>#REF!="pré"</formula>
    </cfRule>
  </conditionalFormatting>
  <conditionalFormatting sqref="DN15:DR15 DN66:DR66">
    <cfRule type="expression" dxfId="1014" priority="1016">
      <formula>#REF!="para"</formula>
    </cfRule>
  </conditionalFormatting>
  <conditionalFormatting sqref="DS15:DW15">
    <cfRule type="expression" dxfId="1013" priority="1013">
      <formula>#REF!="pré"</formula>
    </cfRule>
  </conditionalFormatting>
  <conditionalFormatting sqref="DS15:DW15 DS66:DW66">
    <cfRule type="expression" dxfId="1012" priority="1014">
      <formula>#REF!="para"</formula>
    </cfRule>
  </conditionalFormatting>
  <conditionalFormatting sqref="DX15:EB15">
    <cfRule type="expression" dxfId="1011" priority="1011">
      <formula>#REF!="pré"</formula>
    </cfRule>
  </conditionalFormatting>
  <conditionalFormatting sqref="DX15:EB15 DX66:EB66">
    <cfRule type="expression" dxfId="1010" priority="1012">
      <formula>#REF!="para"</formula>
    </cfRule>
  </conditionalFormatting>
  <conditionalFormatting sqref="EC15:EG15">
    <cfRule type="expression" dxfId="1009" priority="1009">
      <formula>#REF!="pré"</formula>
    </cfRule>
  </conditionalFormatting>
  <conditionalFormatting sqref="EC15:EG15 EC66:EG66">
    <cfRule type="expression" dxfId="1008" priority="1010">
      <formula>#REF!="para"</formula>
    </cfRule>
  </conditionalFormatting>
  <conditionalFormatting sqref="EH15:EL15">
    <cfRule type="expression" dxfId="1007" priority="1007">
      <formula>#REF!="pré"</formula>
    </cfRule>
  </conditionalFormatting>
  <conditionalFormatting sqref="EH15:EL15 EH66:EL66">
    <cfRule type="expression" dxfId="1006" priority="1008">
      <formula>#REF!="para"</formula>
    </cfRule>
  </conditionalFormatting>
  <conditionalFormatting sqref="EM15:EQ15">
    <cfRule type="expression" dxfId="1005" priority="1005">
      <formula>#REF!="pré"</formula>
    </cfRule>
  </conditionalFormatting>
  <conditionalFormatting sqref="EM15:EQ15 EM66:EQ66">
    <cfRule type="expression" dxfId="1004" priority="1006">
      <formula>#REF!="para"</formula>
    </cfRule>
  </conditionalFormatting>
  <conditionalFormatting sqref="ER15:EV15">
    <cfRule type="expression" dxfId="1003" priority="1003">
      <formula>#REF!="pré"</formula>
    </cfRule>
  </conditionalFormatting>
  <conditionalFormatting sqref="ER15:EV15 ER66:EV66">
    <cfRule type="expression" dxfId="1002" priority="1004">
      <formula>#REF!="para"</formula>
    </cfRule>
  </conditionalFormatting>
  <conditionalFormatting sqref="EW15:FA15">
    <cfRule type="expression" dxfId="1001" priority="1001">
      <formula>#REF!="pré"</formula>
    </cfRule>
  </conditionalFormatting>
  <conditionalFormatting sqref="EW15:FA15 EW66:FA66">
    <cfRule type="expression" dxfId="1000" priority="1002">
      <formula>#REF!="para"</formula>
    </cfRule>
  </conditionalFormatting>
  <conditionalFormatting sqref="FB15:FF15">
    <cfRule type="expression" dxfId="999" priority="999">
      <formula>#REF!="pré"</formula>
    </cfRule>
  </conditionalFormatting>
  <conditionalFormatting sqref="FB15:FF15 FB66:FF66">
    <cfRule type="expression" dxfId="998" priority="1000">
      <formula>#REF!="para"</formula>
    </cfRule>
  </conditionalFormatting>
  <conditionalFormatting sqref="FG16">
    <cfRule type="expression" dxfId="997" priority="997">
      <formula>AND(BY16=0,FG16&gt;9)</formula>
    </cfRule>
    <cfRule type="expression" dxfId="996" priority="998">
      <formula>(AND(BY16&gt;0,FG16&gt;8.5))</formula>
    </cfRule>
  </conditionalFormatting>
  <conditionalFormatting sqref="FH16">
    <cfRule type="expression" dxfId="995" priority="995">
      <formula>AND(BZ16=0,FH16&gt;9)</formula>
    </cfRule>
    <cfRule type="expression" dxfId="994" priority="996">
      <formula>(AND(BZ16&gt;0,FH16&gt;8.5))</formula>
    </cfRule>
  </conditionalFormatting>
  <conditionalFormatting sqref="FI16">
    <cfRule type="expression" dxfId="993" priority="993">
      <formula>AND(CA16=0,FI16&gt;9)</formula>
    </cfRule>
    <cfRule type="expression" dxfId="992" priority="994">
      <formula>(AND(CA16&gt;0,FI16&gt;8.5))</formula>
    </cfRule>
  </conditionalFormatting>
  <conditionalFormatting sqref="FJ16">
    <cfRule type="expression" dxfId="991" priority="991">
      <formula>AND(CB16=0,FJ16&gt;9)</formula>
    </cfRule>
    <cfRule type="expression" dxfId="990" priority="992">
      <formula>(AND(CB16&gt;0,FJ16&gt;8.5))</formula>
    </cfRule>
  </conditionalFormatting>
  <conditionalFormatting sqref="FK16">
    <cfRule type="expression" dxfId="989" priority="989">
      <formula>AND(CC16=0,FK16&gt;9)</formula>
    </cfRule>
    <cfRule type="expression" dxfId="988" priority="990">
      <formula>(AND(CC16&gt;0,FK16&gt;8.5))</formula>
    </cfRule>
  </conditionalFormatting>
  <conditionalFormatting sqref="FG17">
    <cfRule type="expression" dxfId="987" priority="987">
      <formula>AND(BY17=0,FG17&gt;9)</formula>
    </cfRule>
    <cfRule type="expression" dxfId="986" priority="988">
      <formula>(AND(BY17&gt;0,FG17&gt;8.5))</formula>
    </cfRule>
  </conditionalFormatting>
  <conditionalFormatting sqref="FH17">
    <cfRule type="expression" dxfId="985" priority="985">
      <formula>AND(BZ17=0,FH17&gt;9)</formula>
    </cfRule>
    <cfRule type="expression" dxfId="984" priority="986">
      <formula>(AND(BZ17&gt;0,FH17&gt;8.5))</formula>
    </cfRule>
  </conditionalFormatting>
  <conditionalFormatting sqref="FI17">
    <cfRule type="expression" dxfId="983" priority="983">
      <formula>AND(CA17=0,FI17&gt;9)</formula>
    </cfRule>
    <cfRule type="expression" dxfId="982" priority="984">
      <formula>(AND(CA17&gt;0,FI17&gt;8.5))</formula>
    </cfRule>
  </conditionalFormatting>
  <conditionalFormatting sqref="FJ17">
    <cfRule type="expression" dxfId="981" priority="981">
      <formula>AND(CB17=0,FJ17&gt;9)</formula>
    </cfRule>
    <cfRule type="expression" dxfId="980" priority="982">
      <formula>(AND(CB17&gt;0,FJ17&gt;8.5))</formula>
    </cfRule>
  </conditionalFormatting>
  <conditionalFormatting sqref="FK17">
    <cfRule type="expression" dxfId="979" priority="979">
      <formula>AND(CC17=0,FK17&gt;9)</formula>
    </cfRule>
    <cfRule type="expression" dxfId="978" priority="980">
      <formula>(AND(CC17&gt;0,FK17&gt;8.5))</formula>
    </cfRule>
  </conditionalFormatting>
  <conditionalFormatting sqref="FG18">
    <cfRule type="expression" dxfId="977" priority="977">
      <formula>AND(BY18=0,FG18&gt;9)</formula>
    </cfRule>
    <cfRule type="expression" dxfId="976" priority="978">
      <formula>(AND(BY18&gt;0,FG18&gt;8.5))</formula>
    </cfRule>
  </conditionalFormatting>
  <conditionalFormatting sqref="FH18">
    <cfRule type="expression" dxfId="975" priority="975">
      <formula>AND(BZ18=0,FH18&gt;9)</formula>
    </cfRule>
    <cfRule type="expression" dxfId="974" priority="976">
      <formula>(AND(BZ18&gt;0,FH18&gt;8.5))</formula>
    </cfRule>
  </conditionalFormatting>
  <conditionalFormatting sqref="FI18">
    <cfRule type="expression" dxfId="973" priority="973">
      <formula>AND(CA18=0,FI18&gt;9)</formula>
    </cfRule>
    <cfRule type="expression" dxfId="972" priority="974">
      <formula>(AND(CA18&gt;0,FI18&gt;8.5))</formula>
    </cfRule>
  </conditionalFormatting>
  <conditionalFormatting sqref="FJ18">
    <cfRule type="expression" dxfId="971" priority="971">
      <formula>AND(CB18=0,FJ18&gt;9)</formula>
    </cfRule>
    <cfRule type="expression" dxfId="970" priority="972">
      <formula>(AND(CB18&gt;0,FJ18&gt;8.5))</formula>
    </cfRule>
  </conditionalFormatting>
  <conditionalFormatting sqref="FK18">
    <cfRule type="expression" dxfId="969" priority="969">
      <formula>AND(CC18=0,FK18&gt;9)</formula>
    </cfRule>
    <cfRule type="expression" dxfId="968" priority="970">
      <formula>(AND(CC18&gt;0,FK18&gt;8.5))</formula>
    </cfRule>
  </conditionalFormatting>
  <conditionalFormatting sqref="FG19">
    <cfRule type="expression" dxfId="967" priority="967">
      <formula>AND(BY19=0,FG19&gt;9)</formula>
    </cfRule>
    <cfRule type="expression" dxfId="966" priority="968">
      <formula>(AND(BY19&gt;0,FG19&gt;8.5))</formula>
    </cfRule>
  </conditionalFormatting>
  <conditionalFormatting sqref="FH19">
    <cfRule type="expression" dxfId="965" priority="965">
      <formula>AND(BZ19=0,FH19&gt;9)</formula>
    </cfRule>
    <cfRule type="expression" dxfId="964" priority="966">
      <formula>(AND(BZ19&gt;0,FH19&gt;8.5))</formula>
    </cfRule>
  </conditionalFormatting>
  <conditionalFormatting sqref="FI19">
    <cfRule type="expression" dxfId="963" priority="963">
      <formula>AND(CA19=0,FI19&gt;9)</formula>
    </cfRule>
    <cfRule type="expression" dxfId="962" priority="964">
      <formula>(AND(CA19&gt;0,FI19&gt;8.5))</formula>
    </cfRule>
  </conditionalFormatting>
  <conditionalFormatting sqref="FJ19">
    <cfRule type="expression" dxfId="961" priority="961">
      <formula>AND(CB19=0,FJ19&gt;9)</formula>
    </cfRule>
    <cfRule type="expression" dxfId="960" priority="962">
      <formula>(AND(CB19&gt;0,FJ19&gt;8.5))</formula>
    </cfRule>
  </conditionalFormatting>
  <conditionalFormatting sqref="FK19">
    <cfRule type="expression" dxfId="959" priority="959">
      <formula>AND(CC19=0,FK19&gt;9)</formula>
    </cfRule>
    <cfRule type="expression" dxfId="958" priority="960">
      <formula>(AND(CC19&gt;0,FK19&gt;8.5))</formula>
    </cfRule>
  </conditionalFormatting>
  <conditionalFormatting sqref="FG20">
    <cfRule type="expression" dxfId="957" priority="957">
      <formula>AND(BY20=0,FG20&gt;9)</formula>
    </cfRule>
    <cfRule type="expression" dxfId="956" priority="958">
      <formula>(AND(BY20&gt;0,FG20&gt;8.5))</formula>
    </cfRule>
  </conditionalFormatting>
  <conditionalFormatting sqref="FH20">
    <cfRule type="expression" dxfId="955" priority="955">
      <formula>AND(BZ20=0,FH20&gt;9)</formula>
    </cfRule>
    <cfRule type="expression" dxfId="954" priority="956">
      <formula>(AND(BZ20&gt;0,FH20&gt;8.5))</formula>
    </cfRule>
  </conditionalFormatting>
  <conditionalFormatting sqref="FI20">
    <cfRule type="expression" dxfId="953" priority="953">
      <formula>AND(CA20=0,FI20&gt;9)</formula>
    </cfRule>
    <cfRule type="expression" dxfId="952" priority="954">
      <formula>(AND(CA20&gt;0,FI20&gt;8.5))</formula>
    </cfRule>
  </conditionalFormatting>
  <conditionalFormatting sqref="FJ20">
    <cfRule type="expression" dxfId="951" priority="951">
      <formula>AND(CB20=0,FJ20&gt;9)</formula>
    </cfRule>
    <cfRule type="expression" dxfId="950" priority="952">
      <formula>(AND(CB20&gt;0,FJ20&gt;8.5))</formula>
    </cfRule>
  </conditionalFormatting>
  <conditionalFormatting sqref="FK20">
    <cfRule type="expression" dxfId="949" priority="949">
      <formula>AND(CC20=0,FK20&gt;9)</formula>
    </cfRule>
    <cfRule type="expression" dxfId="948" priority="950">
      <formula>(AND(CC20&gt;0,FK20&gt;8.5))</formula>
    </cfRule>
  </conditionalFormatting>
  <conditionalFormatting sqref="FG21">
    <cfRule type="expression" dxfId="947" priority="947">
      <formula>AND(BY21=0,FG21&gt;9)</formula>
    </cfRule>
    <cfRule type="expression" dxfId="946" priority="948">
      <formula>(AND(BY21&gt;0,FG21&gt;8.5))</formula>
    </cfRule>
  </conditionalFormatting>
  <conditionalFormatting sqref="FH21">
    <cfRule type="expression" dxfId="945" priority="945">
      <formula>AND(BZ21=0,FH21&gt;9)</formula>
    </cfRule>
    <cfRule type="expression" dxfId="944" priority="946">
      <formula>(AND(BZ21&gt;0,FH21&gt;8.5))</formula>
    </cfRule>
  </conditionalFormatting>
  <conditionalFormatting sqref="FI21">
    <cfRule type="expression" dxfId="943" priority="943">
      <formula>AND(CA21=0,FI21&gt;9)</formula>
    </cfRule>
    <cfRule type="expression" dxfId="942" priority="944">
      <formula>(AND(CA21&gt;0,FI21&gt;8.5))</formula>
    </cfRule>
  </conditionalFormatting>
  <conditionalFormatting sqref="FJ21">
    <cfRule type="expression" dxfId="941" priority="941">
      <formula>AND(CB21=0,FJ21&gt;9)</formula>
    </cfRule>
    <cfRule type="expression" dxfId="940" priority="942">
      <formula>(AND(CB21&gt;0,FJ21&gt;8.5))</formula>
    </cfRule>
  </conditionalFormatting>
  <conditionalFormatting sqref="FK21">
    <cfRule type="expression" dxfId="939" priority="939">
      <formula>AND(CC21=0,FK21&gt;9)</formula>
    </cfRule>
    <cfRule type="expression" dxfId="938" priority="940">
      <formula>(AND(CC21&gt;0,FK21&gt;8.5))</formula>
    </cfRule>
  </conditionalFormatting>
  <conditionalFormatting sqref="FG22">
    <cfRule type="expression" dxfId="937" priority="937">
      <formula>AND(BY22=0,FG22&gt;9)</formula>
    </cfRule>
    <cfRule type="expression" dxfId="936" priority="938">
      <formula>(AND(BY22&gt;0,FG22&gt;8.5))</formula>
    </cfRule>
  </conditionalFormatting>
  <conditionalFormatting sqref="FH22">
    <cfRule type="expression" dxfId="935" priority="935">
      <formula>AND(BZ22=0,FH22&gt;9)</formula>
    </cfRule>
    <cfRule type="expression" dxfId="934" priority="936">
      <formula>(AND(BZ22&gt;0,FH22&gt;8.5))</formula>
    </cfRule>
  </conditionalFormatting>
  <conditionalFormatting sqref="FI22">
    <cfRule type="expression" dxfId="933" priority="933">
      <formula>AND(CA22=0,FI22&gt;9)</formula>
    </cfRule>
    <cfRule type="expression" dxfId="932" priority="934">
      <formula>(AND(CA22&gt;0,FI22&gt;8.5))</formula>
    </cfRule>
  </conditionalFormatting>
  <conditionalFormatting sqref="FJ22">
    <cfRule type="expression" dxfId="931" priority="931">
      <formula>AND(CB22=0,FJ22&gt;9)</formula>
    </cfRule>
    <cfRule type="expression" dxfId="930" priority="932">
      <formula>(AND(CB22&gt;0,FJ22&gt;8.5))</formula>
    </cfRule>
  </conditionalFormatting>
  <conditionalFormatting sqref="FK22">
    <cfRule type="expression" dxfId="929" priority="929">
      <formula>AND(CC22=0,FK22&gt;9)</formula>
    </cfRule>
    <cfRule type="expression" dxfId="928" priority="930">
      <formula>(AND(CC22&gt;0,FK22&gt;8.5))</formula>
    </cfRule>
  </conditionalFormatting>
  <conditionalFormatting sqref="FG23">
    <cfRule type="expression" dxfId="927" priority="927">
      <formula>AND(BY23=0,FG23&gt;9)</formula>
    </cfRule>
    <cfRule type="expression" dxfId="926" priority="928">
      <formula>(AND(BY23&gt;0,FG23&gt;8.5))</formula>
    </cfRule>
  </conditionalFormatting>
  <conditionalFormatting sqref="FH23">
    <cfRule type="expression" dxfId="925" priority="925">
      <formula>AND(BZ23=0,FH23&gt;9)</formula>
    </cfRule>
    <cfRule type="expression" dxfId="924" priority="926">
      <formula>(AND(BZ23&gt;0,FH23&gt;8.5))</formula>
    </cfRule>
  </conditionalFormatting>
  <conditionalFormatting sqref="FI23">
    <cfRule type="expression" dxfId="923" priority="923">
      <formula>AND(CA23=0,FI23&gt;9)</formula>
    </cfRule>
    <cfRule type="expression" dxfId="922" priority="924">
      <formula>(AND(CA23&gt;0,FI23&gt;8.5))</formula>
    </cfRule>
  </conditionalFormatting>
  <conditionalFormatting sqref="FJ23">
    <cfRule type="expression" dxfId="921" priority="921">
      <formula>AND(CB23=0,FJ23&gt;9)</formula>
    </cfRule>
    <cfRule type="expression" dxfId="920" priority="922">
      <formula>(AND(CB23&gt;0,FJ23&gt;8.5))</formula>
    </cfRule>
  </conditionalFormatting>
  <conditionalFormatting sqref="FK23">
    <cfRule type="expression" dxfId="919" priority="919">
      <formula>AND(CC23=0,FK23&gt;9)</formula>
    </cfRule>
    <cfRule type="expression" dxfId="918" priority="920">
      <formula>(AND(CC23&gt;0,FK23&gt;8.5))</formula>
    </cfRule>
  </conditionalFormatting>
  <conditionalFormatting sqref="FG24">
    <cfRule type="expression" dxfId="917" priority="917">
      <formula>AND(BY24=0,FG24&gt;9)</formula>
    </cfRule>
    <cfRule type="expression" dxfId="916" priority="918">
      <formula>(AND(BY24&gt;0,FG24&gt;8.5))</formula>
    </cfRule>
  </conditionalFormatting>
  <conditionalFormatting sqref="FH24">
    <cfRule type="expression" dxfId="915" priority="915">
      <formula>AND(BZ24=0,FH24&gt;9)</formula>
    </cfRule>
    <cfRule type="expression" dxfId="914" priority="916">
      <formula>(AND(BZ24&gt;0,FH24&gt;8.5))</formula>
    </cfRule>
  </conditionalFormatting>
  <conditionalFormatting sqref="FI24">
    <cfRule type="expression" dxfId="913" priority="913">
      <formula>AND(CA24=0,FI24&gt;9)</formula>
    </cfRule>
    <cfRule type="expression" dxfId="912" priority="914">
      <formula>(AND(CA24&gt;0,FI24&gt;8.5))</formula>
    </cfRule>
  </conditionalFormatting>
  <conditionalFormatting sqref="FJ24">
    <cfRule type="expression" dxfId="911" priority="911">
      <formula>AND(CB24=0,FJ24&gt;9)</formula>
    </cfRule>
    <cfRule type="expression" dxfId="910" priority="912">
      <formula>(AND(CB24&gt;0,FJ24&gt;8.5))</formula>
    </cfRule>
  </conditionalFormatting>
  <conditionalFormatting sqref="FK24">
    <cfRule type="expression" dxfId="909" priority="909">
      <formula>AND(CC24=0,FK24&gt;9)</formula>
    </cfRule>
    <cfRule type="expression" dxfId="908" priority="910">
      <formula>(AND(CC24&gt;0,FK24&gt;8.5))</formula>
    </cfRule>
  </conditionalFormatting>
  <conditionalFormatting sqref="FG25">
    <cfRule type="expression" dxfId="907" priority="907">
      <formula>AND(BY25=0,FG25&gt;9)</formula>
    </cfRule>
    <cfRule type="expression" dxfId="906" priority="908">
      <formula>(AND(BY25&gt;0,FG25&gt;8.5))</formula>
    </cfRule>
  </conditionalFormatting>
  <conditionalFormatting sqref="FH25">
    <cfRule type="expression" dxfId="905" priority="905">
      <formula>AND(BZ25=0,FH25&gt;9)</formula>
    </cfRule>
    <cfRule type="expression" dxfId="904" priority="906">
      <formula>(AND(BZ25&gt;0,FH25&gt;8.5))</formula>
    </cfRule>
  </conditionalFormatting>
  <conditionalFormatting sqref="FI25">
    <cfRule type="expression" dxfId="903" priority="903">
      <formula>AND(CA25=0,FI25&gt;9)</formula>
    </cfRule>
    <cfRule type="expression" dxfId="902" priority="904">
      <formula>(AND(CA25&gt;0,FI25&gt;8.5))</formula>
    </cfRule>
  </conditionalFormatting>
  <conditionalFormatting sqref="FJ25">
    <cfRule type="expression" dxfId="901" priority="901">
      <formula>AND(CB25=0,FJ25&gt;9)</formula>
    </cfRule>
    <cfRule type="expression" dxfId="900" priority="902">
      <formula>(AND(CB25&gt;0,FJ25&gt;8.5))</formula>
    </cfRule>
  </conditionalFormatting>
  <conditionalFormatting sqref="FK25">
    <cfRule type="expression" dxfId="899" priority="899">
      <formula>AND(CC25=0,FK25&gt;9)</formula>
    </cfRule>
    <cfRule type="expression" dxfId="898" priority="900">
      <formula>(AND(CC25&gt;0,FK25&gt;8.5))</formula>
    </cfRule>
  </conditionalFormatting>
  <conditionalFormatting sqref="FG26">
    <cfRule type="expression" dxfId="897" priority="897">
      <formula>AND(BY26=0,FG26&gt;9)</formula>
    </cfRule>
    <cfRule type="expression" dxfId="896" priority="898">
      <formula>(AND(BY26&gt;0,FG26&gt;8.5))</formula>
    </cfRule>
  </conditionalFormatting>
  <conditionalFormatting sqref="FH26">
    <cfRule type="expression" dxfId="895" priority="895">
      <formula>AND(BZ26=0,FH26&gt;9)</formula>
    </cfRule>
    <cfRule type="expression" dxfId="894" priority="896">
      <formula>(AND(BZ26&gt;0,FH26&gt;8.5))</formula>
    </cfRule>
  </conditionalFormatting>
  <conditionalFormatting sqref="FI26">
    <cfRule type="expression" dxfId="893" priority="893">
      <formula>AND(CA26=0,FI26&gt;9)</formula>
    </cfRule>
    <cfRule type="expression" dxfId="892" priority="894">
      <formula>(AND(CA26&gt;0,FI26&gt;8.5))</formula>
    </cfRule>
  </conditionalFormatting>
  <conditionalFormatting sqref="FJ26">
    <cfRule type="expression" dxfId="891" priority="891">
      <formula>AND(CB26=0,FJ26&gt;9)</formula>
    </cfRule>
    <cfRule type="expression" dxfId="890" priority="892">
      <formula>(AND(CB26&gt;0,FJ26&gt;8.5))</formula>
    </cfRule>
  </conditionalFormatting>
  <conditionalFormatting sqref="FK26">
    <cfRule type="expression" dxfId="889" priority="889">
      <formula>AND(CC26=0,FK26&gt;9)</formula>
    </cfRule>
    <cfRule type="expression" dxfId="888" priority="890">
      <formula>(AND(CC26&gt;0,FK26&gt;8.5))</formula>
    </cfRule>
  </conditionalFormatting>
  <conditionalFormatting sqref="FG27">
    <cfRule type="expression" dxfId="887" priority="887">
      <formula>AND(BY27=0,FG27&gt;9)</formula>
    </cfRule>
    <cfRule type="expression" dxfId="886" priority="888">
      <formula>(AND(BY27&gt;0,FG27&gt;8.5))</formula>
    </cfRule>
  </conditionalFormatting>
  <conditionalFormatting sqref="FH27">
    <cfRule type="expression" dxfId="885" priority="885">
      <formula>AND(BZ27=0,FH27&gt;9)</formula>
    </cfRule>
    <cfRule type="expression" dxfId="884" priority="886">
      <formula>(AND(BZ27&gt;0,FH27&gt;8.5))</formula>
    </cfRule>
  </conditionalFormatting>
  <conditionalFormatting sqref="FI27">
    <cfRule type="expression" dxfId="883" priority="883">
      <formula>AND(CA27=0,FI27&gt;9)</formula>
    </cfRule>
    <cfRule type="expression" dxfId="882" priority="884">
      <formula>(AND(CA27&gt;0,FI27&gt;8.5))</formula>
    </cfRule>
  </conditionalFormatting>
  <conditionalFormatting sqref="FJ27">
    <cfRule type="expression" dxfId="881" priority="881">
      <formula>AND(CB27=0,FJ27&gt;9)</formula>
    </cfRule>
    <cfRule type="expression" dxfId="880" priority="882">
      <formula>(AND(CB27&gt;0,FJ27&gt;8.5))</formula>
    </cfRule>
  </conditionalFormatting>
  <conditionalFormatting sqref="FK27">
    <cfRule type="expression" dxfId="879" priority="879">
      <formula>AND(CC27=0,FK27&gt;9)</formula>
    </cfRule>
    <cfRule type="expression" dxfId="878" priority="880">
      <formula>(AND(CC27&gt;0,FK27&gt;8.5))</formula>
    </cfRule>
  </conditionalFormatting>
  <conditionalFormatting sqref="FG28">
    <cfRule type="expression" dxfId="877" priority="877">
      <formula>AND(BY28=0,FG28&gt;9)</formula>
    </cfRule>
    <cfRule type="expression" dxfId="876" priority="878">
      <formula>(AND(BY28&gt;0,FG28&gt;8.5))</formula>
    </cfRule>
  </conditionalFormatting>
  <conditionalFormatting sqref="FH28">
    <cfRule type="expression" dxfId="875" priority="875">
      <formula>AND(BZ28=0,FH28&gt;9)</formula>
    </cfRule>
    <cfRule type="expression" dxfId="874" priority="876">
      <formula>(AND(BZ28&gt;0,FH28&gt;8.5))</formula>
    </cfRule>
  </conditionalFormatting>
  <conditionalFormatting sqref="FI28">
    <cfRule type="expression" dxfId="873" priority="873">
      <formula>AND(CA28=0,FI28&gt;9)</formula>
    </cfRule>
    <cfRule type="expression" dxfId="872" priority="874">
      <formula>(AND(CA28&gt;0,FI28&gt;8.5))</formula>
    </cfRule>
  </conditionalFormatting>
  <conditionalFormatting sqref="FJ28">
    <cfRule type="expression" dxfId="871" priority="871">
      <formula>AND(CB28=0,FJ28&gt;9)</formula>
    </cfRule>
    <cfRule type="expression" dxfId="870" priority="872">
      <formula>(AND(CB28&gt;0,FJ28&gt;8.5))</formula>
    </cfRule>
  </conditionalFormatting>
  <conditionalFormatting sqref="FK28">
    <cfRule type="expression" dxfId="869" priority="869">
      <formula>AND(CC28=0,FK28&gt;9)</formula>
    </cfRule>
    <cfRule type="expression" dxfId="868" priority="870">
      <formula>(AND(CC28&gt;0,FK28&gt;8.5))</formula>
    </cfRule>
  </conditionalFormatting>
  <conditionalFormatting sqref="FG29">
    <cfRule type="expression" dxfId="867" priority="867">
      <formula>AND(BY29=0,FG29&gt;9)</formula>
    </cfRule>
    <cfRule type="expression" dxfId="866" priority="868">
      <formula>(AND(BY29&gt;0,FG29&gt;8.5))</formula>
    </cfRule>
  </conditionalFormatting>
  <conditionalFormatting sqref="FH29">
    <cfRule type="expression" dxfId="865" priority="865">
      <formula>AND(BZ29=0,FH29&gt;9)</formula>
    </cfRule>
    <cfRule type="expression" dxfId="864" priority="866">
      <formula>(AND(BZ29&gt;0,FH29&gt;8.5))</formula>
    </cfRule>
  </conditionalFormatting>
  <conditionalFormatting sqref="FI29">
    <cfRule type="expression" dxfId="863" priority="863">
      <formula>AND(CA29=0,FI29&gt;9)</formula>
    </cfRule>
    <cfRule type="expression" dxfId="862" priority="864">
      <formula>(AND(CA29&gt;0,FI29&gt;8.5))</formula>
    </cfRule>
  </conditionalFormatting>
  <conditionalFormatting sqref="FJ29">
    <cfRule type="expression" dxfId="861" priority="861">
      <formula>AND(CB29=0,FJ29&gt;9)</formula>
    </cfRule>
    <cfRule type="expression" dxfId="860" priority="862">
      <formula>(AND(CB29&gt;0,FJ29&gt;8.5))</formula>
    </cfRule>
  </conditionalFormatting>
  <conditionalFormatting sqref="FK29">
    <cfRule type="expression" dxfId="859" priority="859">
      <formula>AND(CC29=0,FK29&gt;9)</formula>
    </cfRule>
    <cfRule type="expression" dxfId="858" priority="860">
      <formula>(AND(CC29&gt;0,FK29&gt;8.5))</formula>
    </cfRule>
  </conditionalFormatting>
  <conditionalFormatting sqref="FG30">
    <cfRule type="expression" dxfId="857" priority="857">
      <formula>AND(BY30=0,FG30&gt;9)</formula>
    </cfRule>
    <cfRule type="expression" dxfId="856" priority="858">
      <formula>(AND(BY30&gt;0,FG30&gt;8.5))</formula>
    </cfRule>
  </conditionalFormatting>
  <conditionalFormatting sqref="FH30">
    <cfRule type="expression" dxfId="855" priority="855">
      <formula>AND(BZ30=0,FH30&gt;9)</formula>
    </cfRule>
    <cfRule type="expression" dxfId="854" priority="856">
      <formula>(AND(BZ30&gt;0,FH30&gt;8.5))</formula>
    </cfRule>
  </conditionalFormatting>
  <conditionalFormatting sqref="FI30">
    <cfRule type="expression" dxfId="853" priority="853">
      <formula>AND(CA30=0,FI30&gt;9)</formula>
    </cfRule>
    <cfRule type="expression" dxfId="852" priority="854">
      <formula>(AND(CA30&gt;0,FI30&gt;8.5))</formula>
    </cfRule>
  </conditionalFormatting>
  <conditionalFormatting sqref="FJ30">
    <cfRule type="expression" dxfId="851" priority="851">
      <formula>AND(CB30=0,FJ30&gt;9)</formula>
    </cfRule>
    <cfRule type="expression" dxfId="850" priority="852">
      <formula>(AND(CB30&gt;0,FJ30&gt;8.5))</formula>
    </cfRule>
  </conditionalFormatting>
  <conditionalFormatting sqref="FK30">
    <cfRule type="expression" dxfId="849" priority="849">
      <formula>AND(CC30=0,FK30&gt;9)</formula>
    </cfRule>
    <cfRule type="expression" dxfId="848" priority="850">
      <formula>(AND(CC30&gt;0,FK30&gt;8.5))</formula>
    </cfRule>
  </conditionalFormatting>
  <conditionalFormatting sqref="FG31">
    <cfRule type="expression" dxfId="847" priority="847">
      <formula>AND(BY31=0,FG31&gt;9)</formula>
    </cfRule>
    <cfRule type="expression" dxfId="846" priority="848">
      <formula>(AND(BY31&gt;0,FG31&gt;8.5))</formula>
    </cfRule>
  </conditionalFormatting>
  <conditionalFormatting sqref="FH31">
    <cfRule type="expression" dxfId="845" priority="845">
      <formula>AND(BZ31=0,FH31&gt;9)</formula>
    </cfRule>
    <cfRule type="expression" dxfId="844" priority="846">
      <formula>(AND(BZ31&gt;0,FH31&gt;8.5))</formula>
    </cfRule>
  </conditionalFormatting>
  <conditionalFormatting sqref="FI31">
    <cfRule type="expression" dxfId="843" priority="843">
      <formula>AND(CA31=0,FI31&gt;9)</formula>
    </cfRule>
    <cfRule type="expression" dxfId="842" priority="844">
      <formula>(AND(CA31&gt;0,FI31&gt;8.5))</formula>
    </cfRule>
  </conditionalFormatting>
  <conditionalFormatting sqref="FJ31">
    <cfRule type="expression" dxfId="841" priority="841">
      <formula>AND(CB31=0,FJ31&gt;9)</formula>
    </cfRule>
    <cfRule type="expression" dxfId="840" priority="842">
      <formula>(AND(CB31&gt;0,FJ31&gt;8.5))</formula>
    </cfRule>
  </conditionalFormatting>
  <conditionalFormatting sqref="FK31">
    <cfRule type="expression" dxfId="839" priority="839">
      <formula>AND(CC31=0,FK31&gt;9)</formula>
    </cfRule>
    <cfRule type="expression" dxfId="838" priority="840">
      <formula>(AND(CC31&gt;0,FK31&gt;8.5))</formula>
    </cfRule>
  </conditionalFormatting>
  <conditionalFormatting sqref="FG32">
    <cfRule type="expression" dxfId="837" priority="837">
      <formula>AND(BY32=0,FG32&gt;9)</formula>
    </cfRule>
    <cfRule type="expression" dxfId="836" priority="838">
      <formula>(AND(BY32&gt;0,FG32&gt;8.5))</formula>
    </cfRule>
  </conditionalFormatting>
  <conditionalFormatting sqref="FH32">
    <cfRule type="expression" dxfId="835" priority="835">
      <formula>AND(BZ32=0,FH32&gt;9)</formula>
    </cfRule>
    <cfRule type="expression" dxfId="834" priority="836">
      <formula>(AND(BZ32&gt;0,FH32&gt;8.5))</formula>
    </cfRule>
  </conditionalFormatting>
  <conditionalFormatting sqref="FI32">
    <cfRule type="expression" dxfId="833" priority="833">
      <formula>AND(CA32=0,FI32&gt;9)</formula>
    </cfRule>
    <cfRule type="expression" dxfId="832" priority="834">
      <formula>(AND(CA32&gt;0,FI32&gt;8.5))</formula>
    </cfRule>
  </conditionalFormatting>
  <conditionalFormatting sqref="FJ32">
    <cfRule type="expression" dxfId="831" priority="831">
      <formula>AND(CB32=0,FJ32&gt;9)</formula>
    </cfRule>
    <cfRule type="expression" dxfId="830" priority="832">
      <formula>(AND(CB32&gt;0,FJ32&gt;8.5))</formula>
    </cfRule>
  </conditionalFormatting>
  <conditionalFormatting sqref="FK32">
    <cfRule type="expression" dxfId="829" priority="829">
      <formula>AND(CC32=0,FK32&gt;9)</formula>
    </cfRule>
    <cfRule type="expression" dxfId="828" priority="830">
      <formula>(AND(CC32&gt;0,FK32&gt;8.5))</formula>
    </cfRule>
  </conditionalFormatting>
  <conditionalFormatting sqref="FG33">
    <cfRule type="expression" dxfId="827" priority="827">
      <formula>AND(BY33=0,FG33&gt;9)</formula>
    </cfRule>
    <cfRule type="expression" dxfId="826" priority="828">
      <formula>(AND(BY33&gt;0,FG33&gt;8.5))</formula>
    </cfRule>
  </conditionalFormatting>
  <conditionalFormatting sqref="FH33">
    <cfRule type="expression" dxfId="825" priority="825">
      <formula>AND(BZ33=0,FH33&gt;9)</formula>
    </cfRule>
    <cfRule type="expression" dxfId="824" priority="826">
      <formula>(AND(BZ33&gt;0,FH33&gt;8.5))</formula>
    </cfRule>
  </conditionalFormatting>
  <conditionalFormatting sqref="FI33">
    <cfRule type="expression" dxfId="823" priority="823">
      <formula>AND(CA33=0,FI33&gt;9)</formula>
    </cfRule>
    <cfRule type="expression" dxfId="822" priority="824">
      <formula>(AND(CA33&gt;0,FI33&gt;8.5))</formula>
    </cfRule>
  </conditionalFormatting>
  <conditionalFormatting sqref="FJ33">
    <cfRule type="expression" dxfId="821" priority="821">
      <formula>AND(CB33=0,FJ33&gt;9)</formula>
    </cfRule>
    <cfRule type="expression" dxfId="820" priority="822">
      <formula>(AND(CB33&gt;0,FJ33&gt;8.5))</formula>
    </cfRule>
  </conditionalFormatting>
  <conditionalFormatting sqref="FK33">
    <cfRule type="expression" dxfId="819" priority="819">
      <formula>AND(CC33=0,FK33&gt;9)</formula>
    </cfRule>
    <cfRule type="expression" dxfId="818" priority="820">
      <formula>(AND(CC33&gt;0,FK33&gt;8.5))</formula>
    </cfRule>
  </conditionalFormatting>
  <conditionalFormatting sqref="FG34">
    <cfRule type="expression" dxfId="817" priority="817">
      <formula>AND(BY34=0,FG34&gt;9)</formula>
    </cfRule>
    <cfRule type="expression" dxfId="816" priority="818">
      <formula>(AND(BY34&gt;0,FG34&gt;8.5))</formula>
    </cfRule>
  </conditionalFormatting>
  <conditionalFormatting sqref="FH34">
    <cfRule type="expression" dxfId="815" priority="815">
      <formula>AND(BZ34=0,FH34&gt;9)</formula>
    </cfRule>
    <cfRule type="expression" dxfId="814" priority="816">
      <formula>(AND(BZ34&gt;0,FH34&gt;8.5))</formula>
    </cfRule>
  </conditionalFormatting>
  <conditionalFormatting sqref="FI34">
    <cfRule type="expression" dxfId="813" priority="813">
      <formula>AND(CA34=0,FI34&gt;9)</formula>
    </cfRule>
    <cfRule type="expression" dxfId="812" priority="814">
      <formula>(AND(CA34&gt;0,FI34&gt;8.5))</formula>
    </cfRule>
  </conditionalFormatting>
  <conditionalFormatting sqref="FJ34">
    <cfRule type="expression" dxfId="811" priority="811">
      <formula>AND(CB34=0,FJ34&gt;9)</formula>
    </cfRule>
    <cfRule type="expression" dxfId="810" priority="812">
      <formula>(AND(CB34&gt;0,FJ34&gt;8.5))</formula>
    </cfRule>
  </conditionalFormatting>
  <conditionalFormatting sqref="FK34">
    <cfRule type="expression" dxfId="809" priority="809">
      <formula>AND(CC34=0,FK34&gt;9)</formula>
    </cfRule>
    <cfRule type="expression" dxfId="808" priority="810">
      <formula>(AND(CC34&gt;0,FK34&gt;8.5))</formula>
    </cfRule>
  </conditionalFormatting>
  <conditionalFormatting sqref="FG35">
    <cfRule type="expression" dxfId="807" priority="807">
      <formula>AND(BY35=0,FG35&gt;9)</formula>
    </cfRule>
    <cfRule type="expression" dxfId="806" priority="808">
      <formula>(AND(BY35&gt;0,FG35&gt;8.5))</formula>
    </cfRule>
  </conditionalFormatting>
  <conditionalFormatting sqref="FH35">
    <cfRule type="expression" dxfId="805" priority="805">
      <formula>AND(BZ35=0,FH35&gt;9)</formula>
    </cfRule>
    <cfRule type="expression" dxfId="804" priority="806">
      <formula>(AND(BZ35&gt;0,FH35&gt;8.5))</formula>
    </cfRule>
  </conditionalFormatting>
  <conditionalFormatting sqref="FI35">
    <cfRule type="expression" dxfId="803" priority="803">
      <formula>AND(CA35=0,FI35&gt;9)</formula>
    </cfRule>
    <cfRule type="expression" dxfId="802" priority="804">
      <formula>(AND(CA35&gt;0,FI35&gt;8.5))</formula>
    </cfRule>
  </conditionalFormatting>
  <conditionalFormatting sqref="FJ35">
    <cfRule type="expression" dxfId="801" priority="801">
      <formula>AND(CB35=0,FJ35&gt;9)</formula>
    </cfRule>
    <cfRule type="expression" dxfId="800" priority="802">
      <formula>(AND(CB35&gt;0,FJ35&gt;8.5))</formula>
    </cfRule>
  </conditionalFormatting>
  <conditionalFormatting sqref="FK35">
    <cfRule type="expression" dxfId="799" priority="799">
      <formula>AND(CC35=0,FK35&gt;9)</formula>
    </cfRule>
    <cfRule type="expression" dxfId="798" priority="800">
      <formula>(AND(CC35&gt;0,FK35&gt;8.5))</formula>
    </cfRule>
  </conditionalFormatting>
  <conditionalFormatting sqref="FG36">
    <cfRule type="expression" dxfId="797" priority="797">
      <formula>AND(BY36=0,FG36&gt;9)</formula>
    </cfRule>
    <cfRule type="expression" dxfId="796" priority="798">
      <formula>(AND(BY36&gt;0,FG36&gt;8.5))</formula>
    </cfRule>
  </conditionalFormatting>
  <conditionalFormatting sqref="FH36">
    <cfRule type="expression" dxfId="795" priority="795">
      <formula>AND(BZ36=0,FH36&gt;9)</formula>
    </cfRule>
    <cfRule type="expression" dxfId="794" priority="796">
      <formula>(AND(BZ36&gt;0,FH36&gt;8.5))</formula>
    </cfRule>
  </conditionalFormatting>
  <conditionalFormatting sqref="FI36">
    <cfRule type="expression" dxfId="793" priority="793">
      <formula>AND(CA36=0,FI36&gt;9)</formula>
    </cfRule>
    <cfRule type="expression" dxfId="792" priority="794">
      <formula>(AND(CA36&gt;0,FI36&gt;8.5))</formula>
    </cfRule>
  </conditionalFormatting>
  <conditionalFormatting sqref="FJ36">
    <cfRule type="expression" dxfId="791" priority="791">
      <formula>AND(CB36=0,FJ36&gt;9)</formula>
    </cfRule>
    <cfRule type="expression" dxfId="790" priority="792">
      <formula>(AND(CB36&gt;0,FJ36&gt;8.5))</formula>
    </cfRule>
  </conditionalFormatting>
  <conditionalFormatting sqref="FK36">
    <cfRule type="expression" dxfId="789" priority="789">
      <formula>AND(CC36=0,FK36&gt;9)</formula>
    </cfRule>
    <cfRule type="expression" dxfId="788" priority="790">
      <formula>(AND(CC36&gt;0,FK36&gt;8.5))</formula>
    </cfRule>
  </conditionalFormatting>
  <conditionalFormatting sqref="FG37">
    <cfRule type="expression" dxfId="787" priority="787">
      <formula>AND(BY37=0,FG37&gt;9)</formula>
    </cfRule>
    <cfRule type="expression" dxfId="786" priority="788">
      <formula>(AND(BY37&gt;0,FG37&gt;8.5))</formula>
    </cfRule>
  </conditionalFormatting>
  <conditionalFormatting sqref="FH37">
    <cfRule type="expression" dxfId="785" priority="785">
      <formula>AND(BZ37=0,FH37&gt;9)</formula>
    </cfRule>
    <cfRule type="expression" dxfId="784" priority="786">
      <formula>(AND(BZ37&gt;0,FH37&gt;8.5))</formula>
    </cfRule>
  </conditionalFormatting>
  <conditionalFormatting sqref="FI37">
    <cfRule type="expression" dxfId="783" priority="783">
      <formula>AND(CA37=0,FI37&gt;9)</formula>
    </cfRule>
    <cfRule type="expression" dxfId="782" priority="784">
      <formula>(AND(CA37&gt;0,FI37&gt;8.5))</formula>
    </cfRule>
  </conditionalFormatting>
  <conditionalFormatting sqref="FJ37">
    <cfRule type="expression" dxfId="781" priority="781">
      <formula>AND(CB37=0,FJ37&gt;9)</formula>
    </cfRule>
    <cfRule type="expression" dxfId="780" priority="782">
      <formula>(AND(CB37&gt;0,FJ37&gt;8.5))</formula>
    </cfRule>
  </conditionalFormatting>
  <conditionalFormatting sqref="FK37">
    <cfRule type="expression" dxfId="779" priority="779">
      <formula>AND(CC37=0,FK37&gt;9)</formula>
    </cfRule>
    <cfRule type="expression" dxfId="778" priority="780">
      <formula>(AND(CC37&gt;0,FK37&gt;8.5))</formula>
    </cfRule>
  </conditionalFormatting>
  <conditionalFormatting sqref="FG38">
    <cfRule type="expression" dxfId="777" priority="777">
      <formula>AND(BY38=0,FG38&gt;9)</formula>
    </cfRule>
    <cfRule type="expression" dxfId="776" priority="778">
      <formula>(AND(BY38&gt;0,FG38&gt;8.5))</formula>
    </cfRule>
  </conditionalFormatting>
  <conditionalFormatting sqref="FH38">
    <cfRule type="expression" dxfId="775" priority="775">
      <formula>AND(BZ38=0,FH38&gt;9)</formula>
    </cfRule>
    <cfRule type="expression" dxfId="774" priority="776">
      <formula>(AND(BZ38&gt;0,FH38&gt;8.5))</formula>
    </cfRule>
  </conditionalFormatting>
  <conditionalFormatting sqref="FI38">
    <cfRule type="expression" dxfId="773" priority="773">
      <formula>AND(CA38=0,FI38&gt;9)</formula>
    </cfRule>
    <cfRule type="expression" dxfId="772" priority="774">
      <formula>(AND(CA38&gt;0,FI38&gt;8.5))</formula>
    </cfRule>
  </conditionalFormatting>
  <conditionalFormatting sqref="FJ38">
    <cfRule type="expression" dxfId="771" priority="771">
      <formula>AND(CB38=0,FJ38&gt;9)</formula>
    </cfRule>
    <cfRule type="expression" dxfId="770" priority="772">
      <formula>(AND(CB38&gt;0,FJ38&gt;8.5))</formula>
    </cfRule>
  </conditionalFormatting>
  <conditionalFormatting sqref="FK38">
    <cfRule type="expression" dxfId="769" priority="769">
      <formula>AND(CC38=0,FK38&gt;9)</formula>
    </cfRule>
    <cfRule type="expression" dxfId="768" priority="770">
      <formula>(AND(CC38&gt;0,FK38&gt;8.5))</formula>
    </cfRule>
  </conditionalFormatting>
  <conditionalFormatting sqref="FG39">
    <cfRule type="expression" dxfId="767" priority="767">
      <formula>AND(BY39=0,FG39&gt;9)</formula>
    </cfRule>
    <cfRule type="expression" dxfId="766" priority="768">
      <formula>(AND(BY39&gt;0,FG39&gt;8.5))</formula>
    </cfRule>
  </conditionalFormatting>
  <conditionalFormatting sqref="FH39">
    <cfRule type="expression" dxfId="765" priority="765">
      <formula>AND(BZ39=0,FH39&gt;9)</formula>
    </cfRule>
    <cfRule type="expression" dxfId="764" priority="766">
      <formula>(AND(BZ39&gt;0,FH39&gt;8.5))</formula>
    </cfRule>
  </conditionalFormatting>
  <conditionalFormatting sqref="FI39">
    <cfRule type="expression" dxfId="763" priority="763">
      <formula>AND(CA39=0,FI39&gt;9)</formula>
    </cfRule>
    <cfRule type="expression" dxfId="762" priority="764">
      <formula>(AND(CA39&gt;0,FI39&gt;8.5))</formula>
    </cfRule>
  </conditionalFormatting>
  <conditionalFormatting sqref="FJ39">
    <cfRule type="expression" dxfId="761" priority="761">
      <formula>AND(CB39=0,FJ39&gt;9)</formula>
    </cfRule>
    <cfRule type="expression" dxfId="760" priority="762">
      <formula>(AND(CB39&gt;0,FJ39&gt;8.5))</formula>
    </cfRule>
  </conditionalFormatting>
  <conditionalFormatting sqref="FK39">
    <cfRule type="expression" dxfId="759" priority="759">
      <formula>AND(CC39=0,FK39&gt;9)</formula>
    </cfRule>
    <cfRule type="expression" dxfId="758" priority="760">
      <formula>(AND(CC39&gt;0,FK39&gt;8.5))</formula>
    </cfRule>
  </conditionalFormatting>
  <conditionalFormatting sqref="FG40">
    <cfRule type="expression" dxfId="757" priority="757">
      <formula>AND(BY40=0,FG40&gt;9)</formula>
    </cfRule>
    <cfRule type="expression" dxfId="756" priority="758">
      <formula>(AND(BY40&gt;0,FG40&gt;8.5))</formula>
    </cfRule>
  </conditionalFormatting>
  <conditionalFormatting sqref="FH40">
    <cfRule type="expression" dxfId="755" priority="755">
      <formula>AND(BZ40=0,FH40&gt;9)</formula>
    </cfRule>
    <cfRule type="expression" dxfId="754" priority="756">
      <formula>(AND(BZ40&gt;0,FH40&gt;8.5))</formula>
    </cfRule>
  </conditionalFormatting>
  <conditionalFormatting sqref="FI40">
    <cfRule type="expression" dxfId="753" priority="753">
      <formula>AND(CA40=0,FI40&gt;9)</formula>
    </cfRule>
    <cfRule type="expression" dxfId="752" priority="754">
      <formula>(AND(CA40&gt;0,FI40&gt;8.5))</formula>
    </cfRule>
  </conditionalFormatting>
  <conditionalFormatting sqref="FJ40">
    <cfRule type="expression" dxfId="751" priority="751">
      <formula>AND(CB40=0,FJ40&gt;9)</formula>
    </cfRule>
    <cfRule type="expression" dxfId="750" priority="752">
      <formula>(AND(CB40&gt;0,FJ40&gt;8.5))</formula>
    </cfRule>
  </conditionalFormatting>
  <conditionalFormatting sqref="FK40">
    <cfRule type="expression" dxfId="749" priority="749">
      <formula>AND(CC40=0,FK40&gt;9)</formula>
    </cfRule>
    <cfRule type="expression" dxfId="748" priority="750">
      <formula>(AND(CC40&gt;0,FK40&gt;8.5))</formula>
    </cfRule>
  </conditionalFormatting>
  <conditionalFormatting sqref="FG41">
    <cfRule type="expression" dxfId="747" priority="747">
      <formula>AND(BY41=0,FG41&gt;9)</formula>
    </cfRule>
    <cfRule type="expression" dxfId="746" priority="748">
      <formula>(AND(BY41&gt;0,FG41&gt;8.5))</formula>
    </cfRule>
  </conditionalFormatting>
  <conditionalFormatting sqref="FH41">
    <cfRule type="expression" dxfId="745" priority="745">
      <formula>AND(BZ41=0,FH41&gt;9)</formula>
    </cfRule>
    <cfRule type="expression" dxfId="744" priority="746">
      <formula>(AND(BZ41&gt;0,FH41&gt;8.5))</formula>
    </cfRule>
  </conditionalFormatting>
  <conditionalFormatting sqref="FI41">
    <cfRule type="expression" dxfId="743" priority="743">
      <formula>AND(CA41=0,FI41&gt;9)</formula>
    </cfRule>
    <cfRule type="expression" dxfId="742" priority="744">
      <formula>(AND(CA41&gt;0,FI41&gt;8.5))</formula>
    </cfRule>
  </conditionalFormatting>
  <conditionalFormatting sqref="FJ41">
    <cfRule type="expression" dxfId="741" priority="741">
      <formula>AND(CB41=0,FJ41&gt;9)</formula>
    </cfRule>
    <cfRule type="expression" dxfId="740" priority="742">
      <formula>(AND(CB41&gt;0,FJ41&gt;8.5))</formula>
    </cfRule>
  </conditionalFormatting>
  <conditionalFormatting sqref="FK41">
    <cfRule type="expression" dxfId="739" priority="739">
      <formula>AND(CC41=0,FK41&gt;9)</formula>
    </cfRule>
    <cfRule type="expression" dxfId="738" priority="740">
      <formula>(AND(CC41&gt;0,FK41&gt;8.5))</formula>
    </cfRule>
  </conditionalFormatting>
  <conditionalFormatting sqref="FG42">
    <cfRule type="expression" dxfId="737" priority="737">
      <formula>AND(BY42=0,FG42&gt;9)</formula>
    </cfRule>
    <cfRule type="expression" dxfId="736" priority="738">
      <formula>(AND(BY42&gt;0,FG42&gt;8.5))</formula>
    </cfRule>
  </conditionalFormatting>
  <conditionalFormatting sqref="FH42">
    <cfRule type="expression" dxfId="735" priority="735">
      <formula>AND(BZ42=0,FH42&gt;9)</formula>
    </cfRule>
    <cfRule type="expression" dxfId="734" priority="736">
      <formula>(AND(BZ42&gt;0,FH42&gt;8.5))</formula>
    </cfRule>
  </conditionalFormatting>
  <conditionalFormatting sqref="FI42">
    <cfRule type="expression" dxfId="733" priority="733">
      <formula>AND(CA42=0,FI42&gt;9)</formula>
    </cfRule>
    <cfRule type="expression" dxfId="732" priority="734">
      <formula>(AND(CA42&gt;0,FI42&gt;8.5))</formula>
    </cfRule>
  </conditionalFormatting>
  <conditionalFormatting sqref="FJ42">
    <cfRule type="expression" dxfId="731" priority="731">
      <formula>AND(CB42=0,FJ42&gt;9)</formula>
    </cfRule>
    <cfRule type="expression" dxfId="730" priority="732">
      <formula>(AND(CB42&gt;0,FJ42&gt;8.5))</formula>
    </cfRule>
  </conditionalFormatting>
  <conditionalFormatting sqref="FK42">
    <cfRule type="expression" dxfId="729" priority="729">
      <formula>AND(CC42=0,FK42&gt;9)</formula>
    </cfRule>
    <cfRule type="expression" dxfId="728" priority="730">
      <formula>(AND(CC42&gt;0,FK42&gt;8.5))</formula>
    </cfRule>
  </conditionalFormatting>
  <conditionalFormatting sqref="FG43">
    <cfRule type="expression" dxfId="727" priority="727">
      <formula>AND(BY43=0,FG43&gt;9)</formula>
    </cfRule>
    <cfRule type="expression" dxfId="726" priority="728">
      <formula>(AND(BY43&gt;0,FG43&gt;8.5))</formula>
    </cfRule>
  </conditionalFormatting>
  <conditionalFormatting sqref="FH43">
    <cfRule type="expression" dxfId="725" priority="725">
      <formula>AND(BZ43=0,FH43&gt;9)</formula>
    </cfRule>
    <cfRule type="expression" dxfId="724" priority="726">
      <formula>(AND(BZ43&gt;0,FH43&gt;8.5))</formula>
    </cfRule>
  </conditionalFormatting>
  <conditionalFormatting sqref="FI43">
    <cfRule type="expression" dxfId="723" priority="723">
      <formula>AND(CA43=0,FI43&gt;9)</formula>
    </cfRule>
    <cfRule type="expression" dxfId="722" priority="724">
      <formula>(AND(CA43&gt;0,FI43&gt;8.5))</formula>
    </cfRule>
  </conditionalFormatting>
  <conditionalFormatting sqref="FJ43">
    <cfRule type="expression" dxfId="721" priority="721">
      <formula>AND(CB43=0,FJ43&gt;9)</formula>
    </cfRule>
    <cfRule type="expression" dxfId="720" priority="722">
      <formula>(AND(CB43&gt;0,FJ43&gt;8.5))</formula>
    </cfRule>
  </conditionalFormatting>
  <conditionalFormatting sqref="FK43">
    <cfRule type="expression" dxfId="719" priority="719">
      <formula>AND(CC43=0,FK43&gt;9)</formula>
    </cfRule>
    <cfRule type="expression" dxfId="718" priority="720">
      <formula>(AND(CC43&gt;0,FK43&gt;8.5))</formula>
    </cfRule>
  </conditionalFormatting>
  <conditionalFormatting sqref="FG44">
    <cfRule type="expression" dxfId="717" priority="717">
      <formula>AND(BY44=0,FG44&gt;9)</formula>
    </cfRule>
    <cfRule type="expression" dxfId="716" priority="718">
      <formula>(AND(BY44&gt;0,FG44&gt;8.5))</formula>
    </cfRule>
  </conditionalFormatting>
  <conditionalFormatting sqref="FH44">
    <cfRule type="expression" dxfId="715" priority="715">
      <formula>AND(BZ44=0,FH44&gt;9)</formula>
    </cfRule>
    <cfRule type="expression" dxfId="714" priority="716">
      <formula>(AND(BZ44&gt;0,FH44&gt;8.5))</formula>
    </cfRule>
  </conditionalFormatting>
  <conditionalFormatting sqref="FI44">
    <cfRule type="expression" dxfId="713" priority="713">
      <formula>AND(CA44=0,FI44&gt;9)</formula>
    </cfRule>
    <cfRule type="expression" dxfId="712" priority="714">
      <formula>(AND(CA44&gt;0,FI44&gt;8.5))</formula>
    </cfRule>
  </conditionalFormatting>
  <conditionalFormatting sqref="FJ44">
    <cfRule type="expression" dxfId="711" priority="711">
      <formula>AND(CB44=0,FJ44&gt;9)</formula>
    </cfRule>
    <cfRule type="expression" dxfId="710" priority="712">
      <formula>(AND(CB44&gt;0,FJ44&gt;8.5))</formula>
    </cfRule>
  </conditionalFormatting>
  <conditionalFormatting sqref="FK44">
    <cfRule type="expression" dxfId="709" priority="709">
      <formula>AND(CC44=0,FK44&gt;9)</formula>
    </cfRule>
    <cfRule type="expression" dxfId="708" priority="710">
      <formula>(AND(CC44&gt;0,FK44&gt;8.5))</formula>
    </cfRule>
  </conditionalFormatting>
  <conditionalFormatting sqref="FG45">
    <cfRule type="expression" dxfId="707" priority="707">
      <formula>AND(BY45=0,FG45&gt;9)</formula>
    </cfRule>
    <cfRule type="expression" dxfId="706" priority="708">
      <formula>(AND(BY45&gt;0,FG45&gt;8.5))</formula>
    </cfRule>
  </conditionalFormatting>
  <conditionalFormatting sqref="FH45">
    <cfRule type="expression" dxfId="705" priority="705">
      <formula>AND(BZ45=0,FH45&gt;9)</formula>
    </cfRule>
    <cfRule type="expression" dxfId="704" priority="706">
      <formula>(AND(BZ45&gt;0,FH45&gt;8.5))</formula>
    </cfRule>
  </conditionalFormatting>
  <conditionalFormatting sqref="FI45">
    <cfRule type="expression" dxfId="703" priority="703">
      <formula>AND(CA45=0,FI45&gt;9)</formula>
    </cfRule>
    <cfRule type="expression" dxfId="702" priority="704">
      <formula>(AND(CA45&gt;0,FI45&gt;8.5))</formula>
    </cfRule>
  </conditionalFormatting>
  <conditionalFormatting sqref="FJ45">
    <cfRule type="expression" dxfId="701" priority="701">
      <formula>AND(CB45=0,FJ45&gt;9)</formula>
    </cfRule>
    <cfRule type="expression" dxfId="700" priority="702">
      <formula>(AND(CB45&gt;0,FJ45&gt;8.5))</formula>
    </cfRule>
  </conditionalFormatting>
  <conditionalFormatting sqref="FK45">
    <cfRule type="expression" dxfId="699" priority="699">
      <formula>AND(CC45=0,FK45&gt;9)</formula>
    </cfRule>
    <cfRule type="expression" dxfId="698" priority="700">
      <formula>(AND(CC45&gt;0,FK45&gt;8.5))</formula>
    </cfRule>
  </conditionalFormatting>
  <conditionalFormatting sqref="FG46">
    <cfRule type="expression" dxfId="697" priority="697">
      <formula>AND(BY46=0,FG46&gt;9)</formula>
    </cfRule>
    <cfRule type="expression" dxfId="696" priority="698">
      <formula>(AND(BY46&gt;0,FG46&gt;8.5))</formula>
    </cfRule>
  </conditionalFormatting>
  <conditionalFormatting sqref="FH46">
    <cfRule type="expression" dxfId="695" priority="695">
      <formula>AND(BZ46=0,FH46&gt;9)</formula>
    </cfRule>
    <cfRule type="expression" dxfId="694" priority="696">
      <formula>(AND(BZ46&gt;0,FH46&gt;8.5))</formula>
    </cfRule>
  </conditionalFormatting>
  <conditionalFormatting sqref="FI46">
    <cfRule type="expression" dxfId="693" priority="693">
      <formula>AND(CA46=0,FI46&gt;9)</formula>
    </cfRule>
    <cfRule type="expression" dxfId="692" priority="694">
      <formula>(AND(CA46&gt;0,FI46&gt;8.5))</formula>
    </cfRule>
  </conditionalFormatting>
  <conditionalFormatting sqref="FJ46">
    <cfRule type="expression" dxfId="691" priority="691">
      <formula>AND(CB46=0,FJ46&gt;9)</formula>
    </cfRule>
    <cfRule type="expression" dxfId="690" priority="692">
      <formula>(AND(CB46&gt;0,FJ46&gt;8.5))</formula>
    </cfRule>
  </conditionalFormatting>
  <conditionalFormatting sqref="FK46">
    <cfRule type="expression" dxfId="689" priority="689">
      <formula>AND(CC46=0,FK46&gt;9)</formula>
    </cfRule>
    <cfRule type="expression" dxfId="688" priority="690">
      <formula>(AND(CC46&gt;0,FK46&gt;8.5))</formula>
    </cfRule>
  </conditionalFormatting>
  <conditionalFormatting sqref="FG47">
    <cfRule type="expression" dxfId="687" priority="687">
      <formula>AND(BY47=0,FG47&gt;9)</formula>
    </cfRule>
    <cfRule type="expression" dxfId="686" priority="688">
      <formula>(AND(BY47&gt;0,FG47&gt;8.5))</formula>
    </cfRule>
  </conditionalFormatting>
  <conditionalFormatting sqref="FH47">
    <cfRule type="expression" dxfId="685" priority="685">
      <formula>AND(BZ47=0,FH47&gt;9)</formula>
    </cfRule>
    <cfRule type="expression" dxfId="684" priority="686">
      <formula>(AND(BZ47&gt;0,FH47&gt;8.5))</formula>
    </cfRule>
  </conditionalFormatting>
  <conditionalFormatting sqref="FI47">
    <cfRule type="expression" dxfId="683" priority="683">
      <formula>AND(CA47=0,FI47&gt;9)</formula>
    </cfRule>
    <cfRule type="expression" dxfId="682" priority="684">
      <formula>(AND(CA47&gt;0,FI47&gt;8.5))</formula>
    </cfRule>
  </conditionalFormatting>
  <conditionalFormatting sqref="FJ47">
    <cfRule type="expression" dxfId="681" priority="681">
      <formula>AND(CB47=0,FJ47&gt;9)</formula>
    </cfRule>
    <cfRule type="expression" dxfId="680" priority="682">
      <formula>(AND(CB47&gt;0,FJ47&gt;8.5))</formula>
    </cfRule>
  </conditionalFormatting>
  <conditionalFormatting sqref="FK47">
    <cfRule type="expression" dxfId="679" priority="679">
      <formula>AND(CC47=0,FK47&gt;9)</formula>
    </cfRule>
    <cfRule type="expression" dxfId="678" priority="680">
      <formula>(AND(CC47&gt;0,FK47&gt;8.5))</formula>
    </cfRule>
  </conditionalFormatting>
  <conditionalFormatting sqref="FG48">
    <cfRule type="expression" dxfId="677" priority="677">
      <formula>AND(BY48=0,FG48&gt;9)</formula>
    </cfRule>
    <cfRule type="expression" dxfId="676" priority="678">
      <formula>(AND(BY48&gt;0,FG48&gt;8.5))</formula>
    </cfRule>
  </conditionalFormatting>
  <conditionalFormatting sqref="FH48">
    <cfRule type="expression" dxfId="675" priority="675">
      <formula>AND(BZ48=0,FH48&gt;9)</formula>
    </cfRule>
    <cfRule type="expression" dxfId="674" priority="676">
      <formula>(AND(BZ48&gt;0,FH48&gt;8.5))</formula>
    </cfRule>
  </conditionalFormatting>
  <conditionalFormatting sqref="FI48">
    <cfRule type="expression" dxfId="673" priority="673">
      <formula>AND(CA48=0,FI48&gt;9)</formula>
    </cfRule>
    <cfRule type="expression" dxfId="672" priority="674">
      <formula>(AND(CA48&gt;0,FI48&gt;8.5))</formula>
    </cfRule>
  </conditionalFormatting>
  <conditionalFormatting sqref="FJ48">
    <cfRule type="expression" dxfId="671" priority="671">
      <formula>AND(CB48=0,FJ48&gt;9)</formula>
    </cfRule>
    <cfRule type="expression" dxfId="670" priority="672">
      <formula>(AND(CB48&gt;0,FJ48&gt;8.5))</formula>
    </cfRule>
  </conditionalFormatting>
  <conditionalFormatting sqref="FK48">
    <cfRule type="expression" dxfId="669" priority="669">
      <formula>AND(CC48=0,FK48&gt;9)</formula>
    </cfRule>
    <cfRule type="expression" dxfId="668" priority="670">
      <formula>(AND(CC48&gt;0,FK48&gt;8.5))</formula>
    </cfRule>
  </conditionalFormatting>
  <conditionalFormatting sqref="FG49">
    <cfRule type="expression" dxfId="667" priority="667">
      <formula>AND(BY49=0,FG49&gt;9)</formula>
    </cfRule>
    <cfRule type="expression" dxfId="666" priority="668">
      <formula>(AND(BY49&gt;0,FG49&gt;8.5))</formula>
    </cfRule>
  </conditionalFormatting>
  <conditionalFormatting sqref="FH49">
    <cfRule type="expression" dxfId="665" priority="665">
      <formula>AND(BZ49=0,FH49&gt;9)</formula>
    </cfRule>
    <cfRule type="expression" dxfId="664" priority="666">
      <formula>(AND(BZ49&gt;0,FH49&gt;8.5))</formula>
    </cfRule>
  </conditionalFormatting>
  <conditionalFormatting sqref="FI49">
    <cfRule type="expression" dxfId="663" priority="663">
      <formula>AND(CA49=0,FI49&gt;9)</formula>
    </cfRule>
    <cfRule type="expression" dxfId="662" priority="664">
      <formula>(AND(CA49&gt;0,FI49&gt;8.5))</formula>
    </cfRule>
  </conditionalFormatting>
  <conditionalFormatting sqref="FJ49">
    <cfRule type="expression" dxfId="661" priority="661">
      <formula>AND(CB49=0,FJ49&gt;9)</formula>
    </cfRule>
    <cfRule type="expression" dxfId="660" priority="662">
      <formula>(AND(CB49&gt;0,FJ49&gt;8.5))</formula>
    </cfRule>
  </conditionalFormatting>
  <conditionalFormatting sqref="FK49">
    <cfRule type="expression" dxfId="659" priority="659">
      <formula>AND(CC49=0,FK49&gt;9)</formula>
    </cfRule>
    <cfRule type="expression" dxfId="658" priority="660">
      <formula>(AND(CC49&gt;0,FK49&gt;8.5))</formula>
    </cfRule>
  </conditionalFormatting>
  <conditionalFormatting sqref="FG50">
    <cfRule type="expression" dxfId="657" priority="657">
      <formula>AND(BY50=0,FG50&gt;9)</formula>
    </cfRule>
    <cfRule type="expression" dxfId="656" priority="658">
      <formula>(AND(BY50&gt;0,FG50&gt;8.5))</formula>
    </cfRule>
  </conditionalFormatting>
  <conditionalFormatting sqref="FH50">
    <cfRule type="expression" dxfId="655" priority="655">
      <formula>AND(BZ50=0,FH50&gt;9)</formula>
    </cfRule>
    <cfRule type="expression" dxfId="654" priority="656">
      <formula>(AND(BZ50&gt;0,FH50&gt;8.5))</formula>
    </cfRule>
  </conditionalFormatting>
  <conditionalFormatting sqref="FI50">
    <cfRule type="expression" dxfId="653" priority="653">
      <formula>AND(CA50=0,FI50&gt;9)</formula>
    </cfRule>
    <cfRule type="expression" dxfId="652" priority="654">
      <formula>(AND(CA50&gt;0,FI50&gt;8.5))</formula>
    </cfRule>
  </conditionalFormatting>
  <conditionalFormatting sqref="FJ50">
    <cfRule type="expression" dxfId="651" priority="651">
      <formula>AND(CB50=0,FJ50&gt;9)</formula>
    </cfRule>
    <cfRule type="expression" dxfId="650" priority="652">
      <formula>(AND(CB50&gt;0,FJ50&gt;8.5))</formula>
    </cfRule>
  </conditionalFormatting>
  <conditionalFormatting sqref="FK50">
    <cfRule type="expression" dxfId="649" priority="649">
      <formula>AND(CC50=0,FK50&gt;9)</formula>
    </cfRule>
    <cfRule type="expression" dxfId="648" priority="650">
      <formula>(AND(CC50&gt;0,FK50&gt;8.5))</formula>
    </cfRule>
  </conditionalFormatting>
  <conditionalFormatting sqref="FG51">
    <cfRule type="expression" dxfId="647" priority="647">
      <formula>AND(BY51=0,FG51&gt;9)</formula>
    </cfRule>
    <cfRule type="expression" dxfId="646" priority="648">
      <formula>(AND(BY51&gt;0,FG51&gt;8.5))</formula>
    </cfRule>
  </conditionalFormatting>
  <conditionalFormatting sqref="FH51">
    <cfRule type="expression" dxfId="645" priority="645">
      <formula>AND(BZ51=0,FH51&gt;9)</formula>
    </cfRule>
    <cfRule type="expression" dxfId="644" priority="646">
      <formula>(AND(BZ51&gt;0,FH51&gt;8.5))</formula>
    </cfRule>
  </conditionalFormatting>
  <conditionalFormatting sqref="FI51">
    <cfRule type="expression" dxfId="643" priority="643">
      <formula>AND(CA51=0,FI51&gt;9)</formula>
    </cfRule>
    <cfRule type="expression" dxfId="642" priority="644">
      <formula>(AND(CA51&gt;0,FI51&gt;8.5))</formula>
    </cfRule>
  </conditionalFormatting>
  <conditionalFormatting sqref="FJ51">
    <cfRule type="expression" dxfId="641" priority="641">
      <formula>AND(CB51=0,FJ51&gt;9)</formula>
    </cfRule>
    <cfRule type="expression" dxfId="640" priority="642">
      <formula>(AND(CB51&gt;0,FJ51&gt;8.5))</formula>
    </cfRule>
  </conditionalFormatting>
  <conditionalFormatting sqref="FK51">
    <cfRule type="expression" dxfId="639" priority="639">
      <formula>AND(CC51=0,FK51&gt;9)</formula>
    </cfRule>
    <cfRule type="expression" dxfId="638" priority="640">
      <formula>(AND(CC51&gt;0,FK51&gt;8.5))</formula>
    </cfRule>
  </conditionalFormatting>
  <conditionalFormatting sqref="FG52">
    <cfRule type="expression" dxfId="637" priority="637">
      <formula>AND(BY52=0,FG52&gt;9)</formula>
    </cfRule>
    <cfRule type="expression" dxfId="636" priority="638">
      <formula>(AND(BY52&gt;0,FG52&gt;8.5))</formula>
    </cfRule>
  </conditionalFormatting>
  <conditionalFormatting sqref="FH52">
    <cfRule type="expression" dxfId="635" priority="635">
      <formula>AND(BZ52=0,FH52&gt;9)</formula>
    </cfRule>
    <cfRule type="expression" dxfId="634" priority="636">
      <formula>(AND(BZ52&gt;0,FH52&gt;8.5))</formula>
    </cfRule>
  </conditionalFormatting>
  <conditionalFormatting sqref="FI52">
    <cfRule type="expression" dxfId="633" priority="633">
      <formula>AND(CA52=0,FI52&gt;9)</formula>
    </cfRule>
    <cfRule type="expression" dxfId="632" priority="634">
      <formula>(AND(CA52&gt;0,FI52&gt;8.5))</formula>
    </cfRule>
  </conditionalFormatting>
  <conditionalFormatting sqref="FJ52">
    <cfRule type="expression" dxfId="631" priority="631">
      <formula>AND(CB52=0,FJ52&gt;9)</formula>
    </cfRule>
    <cfRule type="expression" dxfId="630" priority="632">
      <formula>(AND(CB52&gt;0,FJ52&gt;8.5))</formula>
    </cfRule>
  </conditionalFormatting>
  <conditionalFormatting sqref="FK52">
    <cfRule type="expression" dxfId="629" priority="629">
      <formula>AND(CC52=0,FK52&gt;9)</formula>
    </cfRule>
    <cfRule type="expression" dxfId="628" priority="630">
      <formula>(AND(CC52&gt;0,FK52&gt;8.5))</formula>
    </cfRule>
  </conditionalFormatting>
  <conditionalFormatting sqref="FG53">
    <cfRule type="expression" dxfId="627" priority="627">
      <formula>AND(BY53=0,FG53&gt;9)</formula>
    </cfRule>
    <cfRule type="expression" dxfId="626" priority="628">
      <formula>(AND(BY53&gt;0,FG53&gt;8.5))</formula>
    </cfRule>
  </conditionalFormatting>
  <conditionalFormatting sqref="FH53">
    <cfRule type="expression" dxfId="625" priority="625">
      <formula>AND(BZ53=0,FH53&gt;9)</formula>
    </cfRule>
    <cfRule type="expression" dxfId="624" priority="626">
      <formula>(AND(BZ53&gt;0,FH53&gt;8.5))</formula>
    </cfRule>
  </conditionalFormatting>
  <conditionalFormatting sqref="FI53">
    <cfRule type="expression" dxfId="623" priority="623">
      <formula>AND(CA53=0,FI53&gt;9)</formula>
    </cfRule>
    <cfRule type="expression" dxfId="622" priority="624">
      <formula>(AND(CA53&gt;0,FI53&gt;8.5))</formula>
    </cfRule>
  </conditionalFormatting>
  <conditionalFormatting sqref="FJ53">
    <cfRule type="expression" dxfId="621" priority="621">
      <formula>AND(CB53=0,FJ53&gt;9)</formula>
    </cfRule>
    <cfRule type="expression" dxfId="620" priority="622">
      <formula>(AND(CB53&gt;0,FJ53&gt;8.5))</formula>
    </cfRule>
  </conditionalFormatting>
  <conditionalFormatting sqref="FK53">
    <cfRule type="expression" dxfId="619" priority="619">
      <formula>AND(CC53=0,FK53&gt;9)</formula>
    </cfRule>
    <cfRule type="expression" dxfId="618" priority="620">
      <formula>(AND(CC53&gt;0,FK53&gt;8.5))</formula>
    </cfRule>
  </conditionalFormatting>
  <conditionalFormatting sqref="FG54">
    <cfRule type="expression" dxfId="617" priority="617">
      <formula>AND(BY54=0,FG54&gt;9)</formula>
    </cfRule>
    <cfRule type="expression" dxfId="616" priority="618">
      <formula>(AND(BY54&gt;0,FG54&gt;8.5))</formula>
    </cfRule>
  </conditionalFormatting>
  <conditionalFormatting sqref="FH54">
    <cfRule type="expression" dxfId="615" priority="615">
      <formula>AND(BZ54=0,FH54&gt;9)</formula>
    </cfRule>
    <cfRule type="expression" dxfId="614" priority="616">
      <formula>(AND(BZ54&gt;0,FH54&gt;8.5))</formula>
    </cfRule>
  </conditionalFormatting>
  <conditionalFormatting sqref="FI54">
    <cfRule type="expression" dxfId="613" priority="613">
      <formula>AND(CA54=0,FI54&gt;9)</formula>
    </cfRule>
    <cfRule type="expression" dxfId="612" priority="614">
      <formula>(AND(CA54&gt;0,FI54&gt;8.5))</formula>
    </cfRule>
  </conditionalFormatting>
  <conditionalFormatting sqref="FJ54">
    <cfRule type="expression" dxfId="611" priority="611">
      <formula>AND(CB54=0,FJ54&gt;9)</formula>
    </cfRule>
    <cfRule type="expression" dxfId="610" priority="612">
      <formula>(AND(CB54&gt;0,FJ54&gt;8.5))</formula>
    </cfRule>
  </conditionalFormatting>
  <conditionalFormatting sqref="FK54">
    <cfRule type="expression" dxfId="609" priority="609">
      <formula>AND(CC54=0,FK54&gt;9)</formula>
    </cfRule>
    <cfRule type="expression" dxfId="608" priority="610">
      <formula>(AND(CC54&gt;0,FK54&gt;8.5))</formula>
    </cfRule>
  </conditionalFormatting>
  <conditionalFormatting sqref="FG55">
    <cfRule type="expression" dxfId="607" priority="607">
      <formula>AND(BY55=0,FG55&gt;9)</formula>
    </cfRule>
    <cfRule type="expression" dxfId="606" priority="608">
      <formula>(AND(BY55&gt;0,FG55&gt;8.5))</formula>
    </cfRule>
  </conditionalFormatting>
  <conditionalFormatting sqref="FH55">
    <cfRule type="expression" dxfId="605" priority="605">
      <formula>AND(BZ55=0,FH55&gt;9)</formula>
    </cfRule>
    <cfRule type="expression" dxfId="604" priority="606">
      <formula>(AND(BZ55&gt;0,FH55&gt;8.5))</formula>
    </cfRule>
  </conditionalFormatting>
  <conditionalFormatting sqref="FI55">
    <cfRule type="expression" dxfId="603" priority="603">
      <formula>AND(CA55=0,FI55&gt;9)</formula>
    </cfRule>
    <cfRule type="expression" dxfId="602" priority="604">
      <formula>(AND(CA55&gt;0,FI55&gt;8.5))</formula>
    </cfRule>
  </conditionalFormatting>
  <conditionalFormatting sqref="FJ55">
    <cfRule type="expression" dxfId="601" priority="601">
      <formula>AND(CB55=0,FJ55&gt;9)</formula>
    </cfRule>
    <cfRule type="expression" dxfId="600" priority="602">
      <formula>(AND(CB55&gt;0,FJ55&gt;8.5))</formula>
    </cfRule>
  </conditionalFormatting>
  <conditionalFormatting sqref="FK55">
    <cfRule type="expression" dxfId="599" priority="599">
      <formula>AND(CC55=0,FK55&gt;9)</formula>
    </cfRule>
    <cfRule type="expression" dxfId="598" priority="600">
      <formula>(AND(CC55&gt;0,FK55&gt;8.5))</formula>
    </cfRule>
  </conditionalFormatting>
  <conditionalFormatting sqref="FG56">
    <cfRule type="expression" dxfId="597" priority="597">
      <formula>AND(BY56=0,FG56&gt;9)</formula>
    </cfRule>
    <cfRule type="expression" dxfId="596" priority="598">
      <formula>(AND(BY56&gt;0,FG56&gt;8.5))</formula>
    </cfRule>
  </conditionalFormatting>
  <conditionalFormatting sqref="FH56">
    <cfRule type="expression" dxfId="595" priority="595">
      <formula>AND(BZ56=0,FH56&gt;9)</formula>
    </cfRule>
    <cfRule type="expression" dxfId="594" priority="596">
      <formula>(AND(BZ56&gt;0,FH56&gt;8.5))</formula>
    </cfRule>
  </conditionalFormatting>
  <conditionalFormatting sqref="FI56">
    <cfRule type="expression" dxfId="593" priority="593">
      <formula>AND(CA56=0,FI56&gt;9)</formula>
    </cfRule>
    <cfRule type="expression" dxfId="592" priority="594">
      <formula>(AND(CA56&gt;0,FI56&gt;8.5))</formula>
    </cfRule>
  </conditionalFormatting>
  <conditionalFormatting sqref="FJ56">
    <cfRule type="expression" dxfId="591" priority="591">
      <formula>AND(CB56=0,FJ56&gt;9)</formula>
    </cfRule>
    <cfRule type="expression" dxfId="590" priority="592">
      <formula>(AND(CB56&gt;0,FJ56&gt;8.5))</formula>
    </cfRule>
  </conditionalFormatting>
  <conditionalFormatting sqref="FK56">
    <cfRule type="expression" dxfId="589" priority="589">
      <formula>AND(CC56=0,FK56&gt;9)</formula>
    </cfRule>
    <cfRule type="expression" dxfId="588" priority="590">
      <formula>(AND(CC56&gt;0,FK56&gt;8.5))</formula>
    </cfRule>
  </conditionalFormatting>
  <conditionalFormatting sqref="FG57">
    <cfRule type="expression" dxfId="587" priority="587">
      <formula>AND(BY57=0,FG57&gt;9)</formula>
    </cfRule>
    <cfRule type="expression" dxfId="586" priority="588">
      <formula>(AND(BY57&gt;0,FG57&gt;8.5))</formula>
    </cfRule>
  </conditionalFormatting>
  <conditionalFormatting sqref="FH57">
    <cfRule type="expression" dxfId="585" priority="585">
      <formula>AND(BZ57=0,FH57&gt;9)</formula>
    </cfRule>
    <cfRule type="expression" dxfId="584" priority="586">
      <formula>(AND(BZ57&gt;0,FH57&gt;8.5))</formula>
    </cfRule>
  </conditionalFormatting>
  <conditionalFormatting sqref="FI57">
    <cfRule type="expression" dxfId="583" priority="583">
      <formula>AND(CA57=0,FI57&gt;9)</formula>
    </cfRule>
    <cfRule type="expression" dxfId="582" priority="584">
      <formula>(AND(CA57&gt;0,FI57&gt;8.5))</formula>
    </cfRule>
  </conditionalFormatting>
  <conditionalFormatting sqref="FJ57">
    <cfRule type="expression" dxfId="581" priority="581">
      <formula>AND(CB57=0,FJ57&gt;9)</formula>
    </cfRule>
    <cfRule type="expression" dxfId="580" priority="582">
      <formula>(AND(CB57&gt;0,FJ57&gt;8.5))</formula>
    </cfRule>
  </conditionalFormatting>
  <conditionalFormatting sqref="FK57">
    <cfRule type="expression" dxfId="579" priority="579">
      <formula>AND(CC57=0,FK57&gt;9)</formula>
    </cfRule>
    <cfRule type="expression" dxfId="578" priority="580">
      <formula>(AND(CC57&gt;0,FK57&gt;8.5))</formula>
    </cfRule>
  </conditionalFormatting>
  <conditionalFormatting sqref="FG58">
    <cfRule type="expression" dxfId="577" priority="577">
      <formula>AND(BY58=0,FG58&gt;9)</formula>
    </cfRule>
    <cfRule type="expression" dxfId="576" priority="578">
      <formula>(AND(BY58&gt;0,FG58&gt;8.5))</formula>
    </cfRule>
  </conditionalFormatting>
  <conditionalFormatting sqref="FH58">
    <cfRule type="expression" dxfId="575" priority="575">
      <formula>AND(BZ58=0,FH58&gt;9)</formula>
    </cfRule>
    <cfRule type="expression" dxfId="574" priority="576">
      <formula>(AND(BZ58&gt;0,FH58&gt;8.5))</formula>
    </cfRule>
  </conditionalFormatting>
  <conditionalFormatting sqref="FI58">
    <cfRule type="expression" dxfId="573" priority="573">
      <formula>AND(CA58=0,FI58&gt;9)</formula>
    </cfRule>
    <cfRule type="expression" dxfId="572" priority="574">
      <formula>(AND(CA58&gt;0,FI58&gt;8.5))</formula>
    </cfRule>
  </conditionalFormatting>
  <conditionalFormatting sqref="FJ58">
    <cfRule type="expression" dxfId="571" priority="571">
      <formula>AND(CB58=0,FJ58&gt;9)</formula>
    </cfRule>
    <cfRule type="expression" dxfId="570" priority="572">
      <formula>(AND(CB58&gt;0,FJ58&gt;8.5))</formula>
    </cfRule>
  </conditionalFormatting>
  <conditionalFormatting sqref="FK58">
    <cfRule type="expression" dxfId="569" priority="569">
      <formula>AND(CC58=0,FK58&gt;9)</formula>
    </cfRule>
    <cfRule type="expression" dxfId="568" priority="570">
      <formula>(AND(CC58&gt;0,FK58&gt;8.5))</formula>
    </cfRule>
  </conditionalFormatting>
  <conditionalFormatting sqref="FG59">
    <cfRule type="expression" dxfId="567" priority="567">
      <formula>AND(BY59=0,FG59&gt;9)</formula>
    </cfRule>
    <cfRule type="expression" dxfId="566" priority="568">
      <formula>(AND(BY59&gt;0,FG59&gt;8.5))</formula>
    </cfRule>
  </conditionalFormatting>
  <conditionalFormatting sqref="FH59">
    <cfRule type="expression" dxfId="565" priority="565">
      <formula>AND(BZ59=0,FH59&gt;9)</formula>
    </cfRule>
    <cfRule type="expression" dxfId="564" priority="566">
      <formula>(AND(BZ59&gt;0,FH59&gt;8.5))</formula>
    </cfRule>
  </conditionalFormatting>
  <conditionalFormatting sqref="FI59">
    <cfRule type="expression" dxfId="563" priority="563">
      <formula>AND(CA59=0,FI59&gt;9)</formula>
    </cfRule>
    <cfRule type="expression" dxfId="562" priority="564">
      <formula>(AND(CA59&gt;0,FI59&gt;8.5))</formula>
    </cfRule>
  </conditionalFormatting>
  <conditionalFormatting sqref="FJ59">
    <cfRule type="expression" dxfId="561" priority="561">
      <formula>AND(CB59=0,FJ59&gt;9)</formula>
    </cfRule>
    <cfRule type="expression" dxfId="560" priority="562">
      <formula>(AND(CB59&gt;0,FJ59&gt;8.5))</formula>
    </cfRule>
  </conditionalFormatting>
  <conditionalFormatting sqref="FK59">
    <cfRule type="expression" dxfId="559" priority="559">
      <formula>AND(CC59=0,FK59&gt;9)</formula>
    </cfRule>
    <cfRule type="expression" dxfId="558" priority="560">
      <formula>(AND(CC59&gt;0,FK59&gt;8.5))</formula>
    </cfRule>
  </conditionalFormatting>
  <conditionalFormatting sqref="FG60">
    <cfRule type="expression" dxfId="557" priority="557">
      <formula>AND(BY60=0,FG60&gt;9)</formula>
    </cfRule>
    <cfRule type="expression" dxfId="556" priority="558">
      <formula>(AND(BY60&gt;0,FG60&gt;8.5))</formula>
    </cfRule>
  </conditionalFormatting>
  <conditionalFormatting sqref="FH60">
    <cfRule type="expression" dxfId="555" priority="555">
      <formula>AND(BZ60=0,FH60&gt;9)</formula>
    </cfRule>
    <cfRule type="expression" dxfId="554" priority="556">
      <formula>(AND(BZ60&gt;0,FH60&gt;8.5))</formula>
    </cfRule>
  </conditionalFormatting>
  <conditionalFormatting sqref="FI60">
    <cfRule type="expression" dxfId="553" priority="553">
      <formula>AND(CA60=0,FI60&gt;9)</formula>
    </cfRule>
    <cfRule type="expression" dxfId="552" priority="554">
      <formula>(AND(CA60&gt;0,FI60&gt;8.5))</formula>
    </cfRule>
  </conditionalFormatting>
  <conditionalFormatting sqref="FJ60">
    <cfRule type="expression" dxfId="551" priority="551">
      <formula>AND(CB60=0,FJ60&gt;9)</formula>
    </cfRule>
    <cfRule type="expression" dxfId="550" priority="552">
      <formula>(AND(CB60&gt;0,FJ60&gt;8.5))</formula>
    </cfRule>
  </conditionalFormatting>
  <conditionalFormatting sqref="FK60">
    <cfRule type="expression" dxfId="549" priority="549">
      <formula>AND(CC60=0,FK60&gt;9)</formula>
    </cfRule>
    <cfRule type="expression" dxfId="548" priority="550">
      <formula>(AND(CC60&gt;0,FK60&gt;8.5))</formula>
    </cfRule>
  </conditionalFormatting>
  <conditionalFormatting sqref="FG61">
    <cfRule type="expression" dxfId="547" priority="547">
      <formula>AND(BY61=0,FG61&gt;9)</formula>
    </cfRule>
    <cfRule type="expression" dxfId="546" priority="548">
      <formula>(AND(BY61&gt;0,FG61&gt;8.5))</formula>
    </cfRule>
  </conditionalFormatting>
  <conditionalFormatting sqref="FH61">
    <cfRule type="expression" dxfId="545" priority="545">
      <formula>AND(BZ61=0,FH61&gt;9)</formula>
    </cfRule>
    <cfRule type="expression" dxfId="544" priority="546">
      <formula>(AND(BZ61&gt;0,FH61&gt;8.5))</formula>
    </cfRule>
  </conditionalFormatting>
  <conditionalFormatting sqref="FI61">
    <cfRule type="expression" dxfId="543" priority="543">
      <formula>AND(CA61=0,FI61&gt;9)</formula>
    </cfRule>
    <cfRule type="expression" dxfId="542" priority="544">
      <formula>(AND(CA61&gt;0,FI61&gt;8.5))</formula>
    </cfRule>
  </conditionalFormatting>
  <conditionalFormatting sqref="FJ61">
    <cfRule type="expression" dxfId="541" priority="541">
      <formula>AND(CB61=0,FJ61&gt;9)</formula>
    </cfRule>
    <cfRule type="expression" dxfId="540" priority="542">
      <formula>(AND(CB61&gt;0,FJ61&gt;8.5))</formula>
    </cfRule>
  </conditionalFormatting>
  <conditionalFormatting sqref="FK61">
    <cfRule type="expression" dxfId="539" priority="539">
      <formula>AND(CC61=0,FK61&gt;9)</formula>
    </cfRule>
    <cfRule type="expression" dxfId="538" priority="540">
      <formula>(AND(CC61&gt;0,FK61&gt;8.5))</formula>
    </cfRule>
  </conditionalFormatting>
  <conditionalFormatting sqref="FG62">
    <cfRule type="expression" dxfId="537" priority="537">
      <formula>AND(BY62=0,FG62&gt;9)</formula>
    </cfRule>
    <cfRule type="expression" dxfId="536" priority="538">
      <formula>(AND(BY62&gt;0,FG62&gt;8.5))</formula>
    </cfRule>
  </conditionalFormatting>
  <conditionalFormatting sqref="FH62">
    <cfRule type="expression" dxfId="535" priority="535">
      <formula>AND(BZ62=0,FH62&gt;9)</formula>
    </cfRule>
    <cfRule type="expression" dxfId="534" priority="536">
      <formula>(AND(BZ62&gt;0,FH62&gt;8.5))</formula>
    </cfRule>
  </conditionalFormatting>
  <conditionalFormatting sqref="FI62">
    <cfRule type="expression" dxfId="533" priority="533">
      <formula>AND(CA62=0,FI62&gt;9)</formula>
    </cfRule>
    <cfRule type="expression" dxfId="532" priority="534">
      <formula>(AND(CA62&gt;0,FI62&gt;8.5))</formula>
    </cfRule>
  </conditionalFormatting>
  <conditionalFormatting sqref="FJ62">
    <cfRule type="expression" dxfId="531" priority="531">
      <formula>AND(CB62=0,FJ62&gt;9)</formula>
    </cfRule>
    <cfRule type="expression" dxfId="530" priority="532">
      <formula>(AND(CB62&gt;0,FJ62&gt;8.5))</formula>
    </cfRule>
  </conditionalFormatting>
  <conditionalFormatting sqref="FK62">
    <cfRule type="expression" dxfId="529" priority="529">
      <formula>AND(CC62=0,FK62&gt;9)</formula>
    </cfRule>
    <cfRule type="expression" dxfId="528" priority="530">
      <formula>(AND(CC62&gt;0,FK62&gt;8.5))</formula>
    </cfRule>
  </conditionalFormatting>
  <conditionalFormatting sqref="FG63">
    <cfRule type="expression" dxfId="527" priority="527">
      <formula>AND(BY63=0,FG63&gt;9)</formula>
    </cfRule>
    <cfRule type="expression" dxfId="526" priority="528">
      <formula>(AND(BY63&gt;0,FG63&gt;8.5))</formula>
    </cfRule>
  </conditionalFormatting>
  <conditionalFormatting sqref="FH63">
    <cfRule type="expression" dxfId="525" priority="525">
      <formula>AND(BZ63=0,FH63&gt;9)</formula>
    </cfRule>
    <cfRule type="expression" dxfId="524" priority="526">
      <formula>(AND(BZ63&gt;0,FH63&gt;8.5))</formula>
    </cfRule>
  </conditionalFormatting>
  <conditionalFormatting sqref="FI63">
    <cfRule type="expression" dxfId="523" priority="523">
      <formula>AND(CA63=0,FI63&gt;9)</formula>
    </cfRule>
    <cfRule type="expression" dxfId="522" priority="524">
      <formula>(AND(CA63&gt;0,FI63&gt;8.5))</formula>
    </cfRule>
  </conditionalFormatting>
  <conditionalFormatting sqref="FJ63">
    <cfRule type="expression" dxfId="521" priority="521">
      <formula>AND(CB63=0,FJ63&gt;9)</formula>
    </cfRule>
    <cfRule type="expression" dxfId="520" priority="522">
      <formula>(AND(CB63&gt;0,FJ63&gt;8.5))</formula>
    </cfRule>
  </conditionalFormatting>
  <conditionalFormatting sqref="FK63">
    <cfRule type="expression" dxfId="519" priority="519">
      <formula>AND(CC63=0,FK63&gt;9)</formula>
    </cfRule>
    <cfRule type="expression" dxfId="518" priority="520">
      <formula>(AND(CC63&gt;0,FK63&gt;8.5))</formula>
    </cfRule>
  </conditionalFormatting>
  <conditionalFormatting sqref="FG64">
    <cfRule type="expression" dxfId="517" priority="517">
      <formula>AND(BY64=0,FG64&gt;9)</formula>
    </cfRule>
    <cfRule type="expression" dxfId="516" priority="518">
      <formula>(AND(BY64&gt;0,FG64&gt;8.5))</formula>
    </cfRule>
  </conditionalFormatting>
  <conditionalFormatting sqref="FH64">
    <cfRule type="expression" dxfId="515" priority="515">
      <formula>AND(BZ64=0,FH64&gt;9)</formula>
    </cfRule>
    <cfRule type="expression" dxfId="514" priority="516">
      <formula>(AND(BZ64&gt;0,FH64&gt;8.5))</formula>
    </cfRule>
  </conditionalFormatting>
  <conditionalFormatting sqref="FI64">
    <cfRule type="expression" dxfId="513" priority="513">
      <formula>AND(CA64=0,FI64&gt;9)</formula>
    </cfRule>
    <cfRule type="expression" dxfId="512" priority="514">
      <formula>(AND(CA64&gt;0,FI64&gt;8.5))</formula>
    </cfRule>
  </conditionalFormatting>
  <conditionalFormatting sqref="FJ64">
    <cfRule type="expression" dxfId="511" priority="511">
      <formula>AND(CB64=0,FJ64&gt;9)</formula>
    </cfRule>
    <cfRule type="expression" dxfId="510" priority="512">
      <formula>(AND(CB64&gt;0,FJ64&gt;8.5))</formula>
    </cfRule>
  </conditionalFormatting>
  <conditionalFormatting sqref="FK64">
    <cfRule type="expression" dxfId="509" priority="509">
      <formula>AND(CC64=0,FK64&gt;9)</formula>
    </cfRule>
    <cfRule type="expression" dxfId="508" priority="510">
      <formula>(AND(CC64&gt;0,FK64&gt;8.5))</formula>
    </cfRule>
  </conditionalFormatting>
  <conditionalFormatting sqref="FG65">
    <cfRule type="expression" dxfId="507" priority="507">
      <formula>AND(BY65=0,FG65&gt;9)</formula>
    </cfRule>
    <cfRule type="expression" dxfId="506" priority="508">
      <formula>(AND(BY65&gt;0,FG65&gt;8.5))</formula>
    </cfRule>
  </conditionalFormatting>
  <conditionalFormatting sqref="FH65">
    <cfRule type="expression" dxfId="505" priority="505">
      <formula>AND(BZ65=0,FH65&gt;9)</formula>
    </cfRule>
    <cfRule type="expression" dxfId="504" priority="506">
      <formula>(AND(BZ65&gt;0,FH65&gt;8.5))</formula>
    </cfRule>
  </conditionalFormatting>
  <conditionalFormatting sqref="FI65">
    <cfRule type="expression" dxfId="503" priority="503">
      <formula>AND(CA65=0,FI65&gt;9)</formula>
    </cfRule>
    <cfRule type="expression" dxfId="502" priority="504">
      <formula>(AND(CA65&gt;0,FI65&gt;8.5))</formula>
    </cfRule>
  </conditionalFormatting>
  <conditionalFormatting sqref="FJ65">
    <cfRule type="expression" dxfId="501" priority="501">
      <formula>AND(CB65=0,FJ65&gt;9)</formula>
    </cfRule>
    <cfRule type="expression" dxfId="500" priority="502">
      <formula>(AND(CB65&gt;0,FJ65&gt;8.5))</formula>
    </cfRule>
  </conditionalFormatting>
  <conditionalFormatting sqref="FK65">
    <cfRule type="expression" dxfId="499" priority="499">
      <formula>AND(CC65=0,FK65&gt;9)</formula>
    </cfRule>
    <cfRule type="expression" dxfId="498" priority="500">
      <formula>(AND(CC65&gt;0,FK65&gt;8.5))</formula>
    </cfRule>
  </conditionalFormatting>
  <conditionalFormatting sqref="CJ16:FF65">
    <cfRule type="expression" dxfId="497" priority="497">
      <formula>#REF!="pré"</formula>
    </cfRule>
  </conditionalFormatting>
  <conditionalFormatting sqref="CJ16:FF65">
    <cfRule type="expression" dxfId="496" priority="498">
      <formula>#REF!="para"</formula>
    </cfRule>
  </conditionalFormatting>
  <conditionalFormatting sqref="CJ16:CN16">
    <cfRule type="expression" dxfId="495" priority="495">
      <formula>$CJ$14="parascolaire"</formula>
    </cfRule>
    <cfRule type="expression" dxfId="494" priority="496">
      <formula>$CJ$14="préscolaire"</formula>
    </cfRule>
  </conditionalFormatting>
  <conditionalFormatting sqref="CO16:CS16">
    <cfRule type="expression" dxfId="493" priority="493">
      <formula>$CO$14="parascolaire"</formula>
    </cfRule>
    <cfRule type="expression" dxfId="492" priority="494">
      <formula>$CO$14="préscolaire"</formula>
    </cfRule>
  </conditionalFormatting>
  <conditionalFormatting sqref="CT16:CX16">
    <cfRule type="expression" dxfId="491" priority="491">
      <formula>$CT$14="parascolaire"</formula>
    </cfRule>
    <cfRule type="expression" dxfId="490" priority="492">
      <formula>$CT$14="préscolaire"</formula>
    </cfRule>
  </conditionalFormatting>
  <conditionalFormatting sqref="CJ17:CN17">
    <cfRule type="expression" dxfId="489" priority="489">
      <formula>$CJ$14="parascolaire"</formula>
    </cfRule>
    <cfRule type="expression" dxfId="488" priority="490">
      <formula>$CJ$14="préscolaire"</formula>
    </cfRule>
  </conditionalFormatting>
  <conditionalFormatting sqref="CY16:DC16">
    <cfRule type="expression" dxfId="487" priority="487">
      <formula>$CY$14="parascolaire"</formula>
    </cfRule>
    <cfRule type="expression" dxfId="486" priority="488">
      <formula>$CY$14="préscolaire"</formula>
    </cfRule>
  </conditionalFormatting>
  <conditionalFormatting sqref="DD16:DH16">
    <cfRule type="expression" dxfId="485" priority="485">
      <formula>$DD$14="parascolaire"</formula>
    </cfRule>
    <cfRule type="expression" dxfId="484" priority="486">
      <formula>$DD$14="préscolaire"</formula>
    </cfRule>
  </conditionalFormatting>
  <conditionalFormatting sqref="DI16:DM16">
    <cfRule type="expression" dxfId="483" priority="483">
      <formula>$DI$14="parascolaire"</formula>
    </cfRule>
    <cfRule type="expression" dxfId="482" priority="484">
      <formula>$DI$14="préscolaire"</formula>
    </cfRule>
  </conditionalFormatting>
  <conditionalFormatting sqref="DN16:DR16">
    <cfRule type="expression" dxfId="481" priority="481">
      <formula>$DN$14="parascolaire"</formula>
    </cfRule>
    <cfRule type="expression" dxfId="480" priority="482">
      <formula>$DN$14="préscolaire"</formula>
    </cfRule>
  </conditionalFormatting>
  <conditionalFormatting sqref="DS16:DW16">
    <cfRule type="expression" dxfId="479" priority="479">
      <formula>$DS$14="parascolaire"</formula>
    </cfRule>
    <cfRule type="expression" dxfId="478" priority="480">
      <formula>$DS$14="préscolaire"</formula>
    </cfRule>
  </conditionalFormatting>
  <conditionalFormatting sqref="DX16:EB16">
    <cfRule type="expression" dxfId="477" priority="477">
      <formula>$DX$14="parascolaire"</formula>
    </cfRule>
    <cfRule type="expression" dxfId="476" priority="478">
      <formula>$DX$14="préscolaire"</formula>
    </cfRule>
  </conditionalFormatting>
  <conditionalFormatting sqref="EC16:EG16">
    <cfRule type="expression" dxfId="475" priority="475">
      <formula>$EC$14="parascolaire"</formula>
    </cfRule>
    <cfRule type="expression" dxfId="474" priority="476">
      <formula>$EC$14="préscolaire"</formula>
    </cfRule>
  </conditionalFormatting>
  <conditionalFormatting sqref="EH16:EL16">
    <cfRule type="expression" dxfId="473" priority="473">
      <formula>$EH$14="parascolaire"</formula>
    </cfRule>
    <cfRule type="expression" dxfId="472" priority="474">
      <formula>$EH$14="préscolaire"</formula>
    </cfRule>
  </conditionalFormatting>
  <conditionalFormatting sqref="EM16:EQ16">
    <cfRule type="expression" dxfId="471" priority="471">
      <formula>$EM$14="parascolaire"</formula>
    </cfRule>
    <cfRule type="expression" dxfId="470" priority="472">
      <formula>$EM$14="préscolaire"</formula>
    </cfRule>
  </conditionalFormatting>
  <conditionalFormatting sqref="ER16:EV16">
    <cfRule type="expression" dxfId="469" priority="469">
      <formula>$ER$14="parascolaire"</formula>
    </cfRule>
    <cfRule type="expression" dxfId="468" priority="470">
      <formula>$ER$14="préscolaire"</formula>
    </cfRule>
  </conditionalFormatting>
  <conditionalFormatting sqref="EW16:FA16">
    <cfRule type="expression" dxfId="467" priority="467">
      <formula>$EW$14="parascolaire"</formula>
    </cfRule>
    <cfRule type="expression" dxfId="466" priority="468">
      <formula>$EW$14="préscolaire"</formula>
    </cfRule>
  </conditionalFormatting>
  <conditionalFormatting sqref="FB16:FF16">
    <cfRule type="expression" dxfId="465" priority="465">
      <formula>$FB$14="parascolaire"</formula>
    </cfRule>
    <cfRule type="expression" dxfId="464" priority="466">
      <formula>$FB$14="préscolaire"</formula>
    </cfRule>
  </conditionalFormatting>
  <conditionalFormatting sqref="CJ17:CN17">
    <cfRule type="expression" dxfId="463" priority="463">
      <formula>$CJ$14="parascolaire"</formula>
    </cfRule>
    <cfRule type="expression" dxfId="462" priority="464">
      <formula>$CJ$14="préscolaire"</formula>
    </cfRule>
  </conditionalFormatting>
  <conditionalFormatting sqref="CO17:CS17">
    <cfRule type="expression" dxfId="461" priority="461">
      <formula>$CO$14="parascolaire"</formula>
    </cfRule>
    <cfRule type="expression" dxfId="460" priority="462">
      <formula>$CO$14="préscolaire"</formula>
    </cfRule>
  </conditionalFormatting>
  <conditionalFormatting sqref="CT17:CX17">
    <cfRule type="expression" dxfId="459" priority="459">
      <formula>$CT$14="parascolaire"</formula>
    </cfRule>
    <cfRule type="expression" dxfId="458" priority="460">
      <formula>$CT$14="préscolaire"</formula>
    </cfRule>
  </conditionalFormatting>
  <conditionalFormatting sqref="CY17:DC17">
    <cfRule type="expression" dxfId="457" priority="457">
      <formula>$CY$14="parascolaire"</formula>
    </cfRule>
    <cfRule type="expression" dxfId="456" priority="458">
      <formula>$CY$14="préscolaire"</formula>
    </cfRule>
  </conditionalFormatting>
  <conditionalFormatting sqref="DD17:DH17">
    <cfRule type="expression" dxfId="455" priority="455">
      <formula>$DD$14="parascolaire"</formula>
    </cfRule>
    <cfRule type="expression" dxfId="454" priority="456">
      <formula>$DD$14="préscolaire"</formula>
    </cfRule>
  </conditionalFormatting>
  <conditionalFormatting sqref="DI17:DM17">
    <cfRule type="expression" dxfId="453" priority="453">
      <formula>$DI$14="parascolaire"</formula>
    </cfRule>
    <cfRule type="expression" dxfId="452" priority="454">
      <formula>$DI$14="préscolaire"</formula>
    </cfRule>
  </conditionalFormatting>
  <conditionalFormatting sqref="DN17:DR17">
    <cfRule type="expression" dxfId="451" priority="451">
      <formula>$DN$14="parascolaire"</formula>
    </cfRule>
    <cfRule type="expression" dxfId="450" priority="452">
      <formula>$DN$14="préscolaire"</formula>
    </cfRule>
  </conditionalFormatting>
  <conditionalFormatting sqref="DS17:DW17">
    <cfRule type="expression" dxfId="449" priority="449">
      <formula>$DS$14="parascolaire"</formula>
    </cfRule>
    <cfRule type="expression" dxfId="448" priority="450">
      <formula>$DS$14="préscolaire"</formula>
    </cfRule>
  </conditionalFormatting>
  <conditionalFormatting sqref="DX17:EB17">
    <cfRule type="expression" dxfId="447" priority="447">
      <formula>$DX$14="parascolaire"</formula>
    </cfRule>
    <cfRule type="expression" dxfId="446" priority="448">
      <formula>$DX$14="préscolaire"</formula>
    </cfRule>
  </conditionalFormatting>
  <conditionalFormatting sqref="EC17:EG17">
    <cfRule type="expression" dxfId="445" priority="445">
      <formula>$EC$14="parascolaire"</formula>
    </cfRule>
    <cfRule type="expression" dxfId="444" priority="446">
      <formula>$EC$14="préscolaire"</formula>
    </cfRule>
  </conditionalFormatting>
  <conditionalFormatting sqref="EH17:EL17">
    <cfRule type="expression" dxfId="443" priority="443">
      <formula>$EH$14="parascolaire"</formula>
    </cfRule>
    <cfRule type="expression" dxfId="442" priority="444">
      <formula>$EH$14="préscolaire"</formula>
    </cfRule>
  </conditionalFormatting>
  <conditionalFormatting sqref="EM17:EQ17">
    <cfRule type="expression" dxfId="441" priority="441">
      <formula>$EM$14="parascolaire"</formula>
    </cfRule>
    <cfRule type="expression" dxfId="440" priority="442">
      <formula>$EM$14="préscolaire"</formula>
    </cfRule>
  </conditionalFormatting>
  <conditionalFormatting sqref="ER17:EV17">
    <cfRule type="expression" dxfId="439" priority="439">
      <formula>$ER$14="parascolaire"</formula>
    </cfRule>
    <cfRule type="expression" dxfId="438" priority="440">
      <formula>$ER$14="préscolaire"</formula>
    </cfRule>
  </conditionalFormatting>
  <conditionalFormatting sqref="EW17:FA17">
    <cfRule type="expression" dxfId="437" priority="437">
      <formula>$EW$14="parascolaire"</formula>
    </cfRule>
    <cfRule type="expression" dxfId="436" priority="438">
      <formula>$EW$14="préscolaire"</formula>
    </cfRule>
  </conditionalFormatting>
  <conditionalFormatting sqref="FB17:FF17">
    <cfRule type="expression" dxfId="435" priority="435">
      <formula>$FB$14="parascolaire"</formula>
    </cfRule>
    <cfRule type="expression" dxfId="434" priority="436">
      <formula>$FB$14="préscolaire"</formula>
    </cfRule>
  </conditionalFormatting>
  <conditionalFormatting sqref="CJ18:CN18">
    <cfRule type="expression" dxfId="433" priority="433">
      <formula>$CJ$14="parascolaire"</formula>
    </cfRule>
    <cfRule type="expression" dxfId="432" priority="434">
      <formula>$CJ$14="préscolaire"</formula>
    </cfRule>
  </conditionalFormatting>
  <conditionalFormatting sqref="CO18:CS18">
    <cfRule type="expression" dxfId="431" priority="431">
      <formula>$CO$14="parascolaire"</formula>
    </cfRule>
    <cfRule type="expression" dxfId="430" priority="432">
      <formula>$CO$14="préscolaire"</formula>
    </cfRule>
  </conditionalFormatting>
  <conditionalFormatting sqref="CT18:CX18">
    <cfRule type="expression" dxfId="429" priority="429">
      <formula>$CT$14="parascolaire"</formula>
    </cfRule>
    <cfRule type="expression" dxfId="428" priority="430">
      <formula>$CT$14="préscolaire"</formula>
    </cfRule>
  </conditionalFormatting>
  <conditionalFormatting sqref="CJ19:CN19">
    <cfRule type="expression" dxfId="427" priority="427">
      <formula>$CJ$14="parascolaire"</formula>
    </cfRule>
    <cfRule type="expression" dxfId="426" priority="428">
      <formula>$CJ$14="préscolaire"</formula>
    </cfRule>
  </conditionalFormatting>
  <conditionalFormatting sqref="CY18:DC18">
    <cfRule type="expression" dxfId="425" priority="425">
      <formula>$CY$14="parascolaire"</formula>
    </cfRule>
    <cfRule type="expression" dxfId="424" priority="426">
      <formula>$CY$14="préscolaire"</formula>
    </cfRule>
  </conditionalFormatting>
  <conditionalFormatting sqref="DD18:DH18">
    <cfRule type="expression" dxfId="423" priority="423">
      <formula>$DD$14="parascolaire"</formula>
    </cfRule>
    <cfRule type="expression" dxfId="422" priority="424">
      <formula>$DD$14="préscolaire"</formula>
    </cfRule>
  </conditionalFormatting>
  <conditionalFormatting sqref="DI18:DM18">
    <cfRule type="expression" dxfId="421" priority="421">
      <formula>$DI$14="parascolaire"</formula>
    </cfRule>
    <cfRule type="expression" dxfId="420" priority="422">
      <formula>$DI$14="préscolaire"</formula>
    </cfRule>
  </conditionalFormatting>
  <conditionalFormatting sqref="DN18:DR18">
    <cfRule type="expression" dxfId="419" priority="419">
      <formula>$DN$14="parascolaire"</formula>
    </cfRule>
    <cfRule type="expression" dxfId="418" priority="420">
      <formula>$DN$14="préscolaire"</formula>
    </cfRule>
  </conditionalFormatting>
  <conditionalFormatting sqref="DS18:DW18">
    <cfRule type="expression" dxfId="417" priority="417">
      <formula>$DS$14="parascolaire"</formula>
    </cfRule>
    <cfRule type="expression" dxfId="416" priority="418">
      <formula>$DS$14="préscolaire"</formula>
    </cfRule>
  </conditionalFormatting>
  <conditionalFormatting sqref="DX18:EB18">
    <cfRule type="expression" dxfId="415" priority="415">
      <formula>$DX$14="parascolaire"</formula>
    </cfRule>
    <cfRule type="expression" dxfId="414" priority="416">
      <formula>$DX$14="préscolaire"</formula>
    </cfRule>
  </conditionalFormatting>
  <conditionalFormatting sqref="EC18:EG18">
    <cfRule type="expression" dxfId="413" priority="413">
      <formula>$EC$14="parascolaire"</formula>
    </cfRule>
    <cfRule type="expression" dxfId="412" priority="414">
      <formula>$EC$14="préscolaire"</formula>
    </cfRule>
  </conditionalFormatting>
  <conditionalFormatting sqref="EH18:EL18">
    <cfRule type="expression" dxfId="411" priority="411">
      <formula>$EH$14="parascolaire"</formula>
    </cfRule>
    <cfRule type="expression" dxfId="410" priority="412">
      <formula>$EH$14="préscolaire"</formula>
    </cfRule>
  </conditionalFormatting>
  <conditionalFormatting sqref="EM18:EQ18">
    <cfRule type="expression" dxfId="409" priority="409">
      <formula>$EM$14="parascolaire"</formula>
    </cfRule>
    <cfRule type="expression" dxfId="408" priority="410">
      <formula>$EM$14="préscolaire"</formula>
    </cfRule>
  </conditionalFormatting>
  <conditionalFormatting sqref="ER18:EV18">
    <cfRule type="expression" dxfId="407" priority="407">
      <formula>$ER$14="parascolaire"</formula>
    </cfRule>
    <cfRule type="expression" dxfId="406" priority="408">
      <formula>$ER$14="préscolaire"</formula>
    </cfRule>
  </conditionalFormatting>
  <conditionalFormatting sqref="EW18:FA18">
    <cfRule type="expression" dxfId="405" priority="405">
      <formula>$EW$14="parascolaire"</formula>
    </cfRule>
    <cfRule type="expression" dxfId="404" priority="406">
      <formula>$EW$14="préscolaire"</formula>
    </cfRule>
  </conditionalFormatting>
  <conditionalFormatting sqref="FB18:FF18">
    <cfRule type="expression" dxfId="403" priority="403">
      <formula>$FB$14="parascolaire"</formula>
    </cfRule>
    <cfRule type="expression" dxfId="402" priority="404">
      <formula>$FB$14="préscolaire"</formula>
    </cfRule>
  </conditionalFormatting>
  <conditionalFormatting sqref="CJ19:CN19">
    <cfRule type="expression" dxfId="401" priority="401">
      <formula>$CJ$14="parascolaire"</formula>
    </cfRule>
    <cfRule type="expression" dxfId="400" priority="402">
      <formula>$CJ$14="préscolaire"</formula>
    </cfRule>
  </conditionalFormatting>
  <conditionalFormatting sqref="CO19:CS19">
    <cfRule type="expression" dxfId="399" priority="399">
      <formula>$CO$14="parascolaire"</formula>
    </cfRule>
    <cfRule type="expression" dxfId="398" priority="400">
      <formula>$CO$14="préscolaire"</formula>
    </cfRule>
  </conditionalFormatting>
  <conditionalFormatting sqref="CT19:CX19">
    <cfRule type="expression" dxfId="397" priority="397">
      <formula>$CT$14="parascolaire"</formula>
    </cfRule>
    <cfRule type="expression" dxfId="396" priority="398">
      <formula>$CT$14="préscolaire"</formula>
    </cfRule>
  </conditionalFormatting>
  <conditionalFormatting sqref="CY19:DC19">
    <cfRule type="expression" dxfId="395" priority="395">
      <formula>$CY$14="parascolaire"</formula>
    </cfRule>
    <cfRule type="expression" dxfId="394" priority="396">
      <formula>$CY$14="préscolaire"</formula>
    </cfRule>
  </conditionalFormatting>
  <conditionalFormatting sqref="DD19:DH19">
    <cfRule type="expression" dxfId="393" priority="393">
      <formula>$DD$14="parascolaire"</formula>
    </cfRule>
    <cfRule type="expression" dxfId="392" priority="394">
      <formula>$DD$14="préscolaire"</formula>
    </cfRule>
  </conditionalFormatting>
  <conditionalFormatting sqref="DI19:DM19">
    <cfRule type="expression" dxfId="391" priority="391">
      <formula>$DI$14="parascolaire"</formula>
    </cfRule>
    <cfRule type="expression" dxfId="390" priority="392">
      <formula>$DI$14="préscolaire"</formula>
    </cfRule>
  </conditionalFormatting>
  <conditionalFormatting sqref="DN19:DR19">
    <cfRule type="expression" dxfId="389" priority="389">
      <formula>$DN$14="parascolaire"</formula>
    </cfRule>
    <cfRule type="expression" dxfId="388" priority="390">
      <formula>$DN$14="préscolaire"</formula>
    </cfRule>
  </conditionalFormatting>
  <conditionalFormatting sqref="DS19:DW19">
    <cfRule type="expression" dxfId="387" priority="387">
      <formula>$DS$14="parascolaire"</formula>
    </cfRule>
    <cfRule type="expression" dxfId="386" priority="388">
      <formula>$DS$14="préscolaire"</formula>
    </cfRule>
  </conditionalFormatting>
  <conditionalFormatting sqref="DX19:EB19">
    <cfRule type="expression" dxfId="385" priority="385">
      <formula>$DX$14="parascolaire"</formula>
    </cfRule>
    <cfRule type="expression" dxfId="384" priority="386">
      <formula>$DX$14="préscolaire"</formula>
    </cfRule>
  </conditionalFormatting>
  <conditionalFormatting sqref="EC19:EG19">
    <cfRule type="expression" dxfId="383" priority="383">
      <formula>$EC$14="parascolaire"</formula>
    </cfRule>
    <cfRule type="expression" dxfId="382" priority="384">
      <formula>$EC$14="préscolaire"</formula>
    </cfRule>
  </conditionalFormatting>
  <conditionalFormatting sqref="EH19:EL19">
    <cfRule type="expression" dxfId="381" priority="381">
      <formula>$EH$14="parascolaire"</formula>
    </cfRule>
    <cfRule type="expression" dxfId="380" priority="382">
      <formula>$EH$14="préscolaire"</formula>
    </cfRule>
  </conditionalFormatting>
  <conditionalFormatting sqref="EM19:EQ19">
    <cfRule type="expression" dxfId="379" priority="379">
      <formula>$EM$14="parascolaire"</formula>
    </cfRule>
    <cfRule type="expression" dxfId="378" priority="380">
      <formula>$EM$14="préscolaire"</formula>
    </cfRule>
  </conditionalFormatting>
  <conditionalFormatting sqref="ER19:EV19">
    <cfRule type="expression" dxfId="377" priority="377">
      <formula>$ER$14="parascolaire"</formula>
    </cfRule>
    <cfRule type="expression" dxfId="376" priority="378">
      <formula>$ER$14="préscolaire"</formula>
    </cfRule>
  </conditionalFormatting>
  <conditionalFormatting sqref="EW19:FA19">
    <cfRule type="expression" dxfId="375" priority="375">
      <formula>$EW$14="parascolaire"</formula>
    </cfRule>
    <cfRule type="expression" dxfId="374" priority="376">
      <formula>$EW$14="préscolaire"</formula>
    </cfRule>
  </conditionalFormatting>
  <conditionalFormatting sqref="FB19:FF19">
    <cfRule type="expression" dxfId="373" priority="373">
      <formula>$FB$14="parascolaire"</formula>
    </cfRule>
    <cfRule type="expression" dxfId="372" priority="374">
      <formula>$FB$14="préscolaire"</formula>
    </cfRule>
  </conditionalFormatting>
  <conditionalFormatting sqref="CJ20:CN20">
    <cfRule type="expression" dxfId="371" priority="371">
      <formula>$CJ$14="parascolaire"</formula>
    </cfRule>
    <cfRule type="expression" dxfId="370" priority="372">
      <formula>$CJ$14="préscolaire"</formula>
    </cfRule>
  </conditionalFormatting>
  <conditionalFormatting sqref="CO20:CS20">
    <cfRule type="expression" dxfId="369" priority="369">
      <formula>$CO$14="parascolaire"</formula>
    </cfRule>
    <cfRule type="expression" dxfId="368" priority="370">
      <formula>$CO$14="préscolaire"</formula>
    </cfRule>
  </conditionalFormatting>
  <conditionalFormatting sqref="CT20:CX20">
    <cfRule type="expression" dxfId="367" priority="367">
      <formula>$CT$14="parascolaire"</formula>
    </cfRule>
    <cfRule type="expression" dxfId="366" priority="368">
      <formula>$CT$14="préscolaire"</formula>
    </cfRule>
  </conditionalFormatting>
  <conditionalFormatting sqref="CJ21:CN21">
    <cfRule type="expression" dxfId="365" priority="365">
      <formula>$CJ$14="parascolaire"</formula>
    </cfRule>
    <cfRule type="expression" dxfId="364" priority="366">
      <formula>$CJ$14="préscolaire"</formula>
    </cfRule>
  </conditionalFormatting>
  <conditionalFormatting sqref="CY20:DC20">
    <cfRule type="expression" dxfId="363" priority="363">
      <formula>$CY$14="parascolaire"</formula>
    </cfRule>
    <cfRule type="expression" dxfId="362" priority="364">
      <formula>$CY$14="préscolaire"</formula>
    </cfRule>
  </conditionalFormatting>
  <conditionalFormatting sqref="DD20:DH20">
    <cfRule type="expression" dxfId="361" priority="361">
      <formula>$DD$14="parascolaire"</formula>
    </cfRule>
    <cfRule type="expression" dxfId="360" priority="362">
      <formula>$DD$14="préscolaire"</formula>
    </cfRule>
  </conditionalFormatting>
  <conditionalFormatting sqref="DI20:DM20">
    <cfRule type="expression" dxfId="359" priority="359">
      <formula>$DI$14="parascolaire"</formula>
    </cfRule>
    <cfRule type="expression" dxfId="358" priority="360">
      <formula>$DI$14="préscolaire"</formula>
    </cfRule>
  </conditionalFormatting>
  <conditionalFormatting sqref="DN20:DR20">
    <cfRule type="expression" dxfId="357" priority="357">
      <formula>$DN$14="parascolaire"</formula>
    </cfRule>
    <cfRule type="expression" dxfId="356" priority="358">
      <formula>$DN$14="préscolaire"</formula>
    </cfRule>
  </conditionalFormatting>
  <conditionalFormatting sqref="DS20:DW20">
    <cfRule type="expression" dxfId="355" priority="355">
      <formula>$DS$14="parascolaire"</formula>
    </cfRule>
    <cfRule type="expression" dxfId="354" priority="356">
      <formula>$DS$14="préscolaire"</formula>
    </cfRule>
  </conditionalFormatting>
  <conditionalFormatting sqref="DX20:EB20">
    <cfRule type="expression" dxfId="353" priority="353">
      <formula>$DX$14="parascolaire"</formula>
    </cfRule>
    <cfRule type="expression" dxfId="352" priority="354">
      <formula>$DX$14="préscolaire"</formula>
    </cfRule>
  </conditionalFormatting>
  <conditionalFormatting sqref="EC20:EG20">
    <cfRule type="expression" dxfId="351" priority="351">
      <formula>$EC$14="parascolaire"</formula>
    </cfRule>
    <cfRule type="expression" dxfId="350" priority="352">
      <formula>$EC$14="préscolaire"</formula>
    </cfRule>
  </conditionalFormatting>
  <conditionalFormatting sqref="EH20:EL20">
    <cfRule type="expression" dxfId="349" priority="349">
      <formula>$EH$14="parascolaire"</formula>
    </cfRule>
    <cfRule type="expression" dxfId="348" priority="350">
      <formula>$EH$14="préscolaire"</formula>
    </cfRule>
  </conditionalFormatting>
  <conditionalFormatting sqref="EM20:EQ20">
    <cfRule type="expression" dxfId="347" priority="347">
      <formula>$EM$14="parascolaire"</formula>
    </cfRule>
    <cfRule type="expression" dxfId="346" priority="348">
      <formula>$EM$14="préscolaire"</formula>
    </cfRule>
  </conditionalFormatting>
  <conditionalFormatting sqref="ER20:EV20">
    <cfRule type="expression" dxfId="345" priority="345">
      <formula>$ER$14="parascolaire"</formula>
    </cfRule>
    <cfRule type="expression" dxfId="344" priority="346">
      <formula>$ER$14="préscolaire"</formula>
    </cfRule>
  </conditionalFormatting>
  <conditionalFormatting sqref="EW20:FA20">
    <cfRule type="expression" dxfId="343" priority="343">
      <formula>$EW$14="parascolaire"</formula>
    </cfRule>
    <cfRule type="expression" dxfId="342" priority="344">
      <formula>$EW$14="préscolaire"</formula>
    </cfRule>
  </conditionalFormatting>
  <conditionalFormatting sqref="FB20:FF20">
    <cfRule type="expression" dxfId="341" priority="341">
      <formula>$FB$14="parascolaire"</formula>
    </cfRule>
    <cfRule type="expression" dxfId="340" priority="342">
      <formula>$FB$14="préscolaire"</formula>
    </cfRule>
  </conditionalFormatting>
  <conditionalFormatting sqref="CJ21:CN21">
    <cfRule type="expression" dxfId="339" priority="339">
      <formula>$CJ$14="parascolaire"</formula>
    </cfRule>
    <cfRule type="expression" dxfId="338" priority="340">
      <formula>$CJ$14="préscolaire"</formula>
    </cfRule>
  </conditionalFormatting>
  <conditionalFormatting sqref="CO21:CS21">
    <cfRule type="expression" dxfId="337" priority="337">
      <formula>$CO$14="parascolaire"</formula>
    </cfRule>
    <cfRule type="expression" dxfId="336" priority="338">
      <formula>$CO$14="préscolaire"</formula>
    </cfRule>
  </conditionalFormatting>
  <conditionalFormatting sqref="CT21:CX21">
    <cfRule type="expression" dxfId="335" priority="335">
      <formula>$CT$14="parascolaire"</formula>
    </cfRule>
    <cfRule type="expression" dxfId="334" priority="336">
      <formula>$CT$14="préscolaire"</formula>
    </cfRule>
  </conditionalFormatting>
  <conditionalFormatting sqref="CY21:DC21">
    <cfRule type="expression" dxfId="333" priority="333">
      <formula>$CY$14="parascolaire"</formula>
    </cfRule>
    <cfRule type="expression" dxfId="332" priority="334">
      <formula>$CY$14="préscolaire"</formula>
    </cfRule>
  </conditionalFormatting>
  <conditionalFormatting sqref="DD21:DH21">
    <cfRule type="expression" dxfId="331" priority="331">
      <formula>$DD$14="parascolaire"</formula>
    </cfRule>
    <cfRule type="expression" dxfId="330" priority="332">
      <formula>$DD$14="préscolaire"</formula>
    </cfRule>
  </conditionalFormatting>
  <conditionalFormatting sqref="DI21:DM21">
    <cfRule type="expression" dxfId="329" priority="329">
      <formula>$DI$14="parascolaire"</formula>
    </cfRule>
    <cfRule type="expression" dxfId="328" priority="330">
      <formula>$DI$14="préscolaire"</formula>
    </cfRule>
  </conditionalFormatting>
  <conditionalFormatting sqref="DN21:DR21">
    <cfRule type="expression" dxfId="327" priority="327">
      <formula>$DN$14="parascolaire"</formula>
    </cfRule>
    <cfRule type="expression" dxfId="326" priority="328">
      <formula>$DN$14="préscolaire"</formula>
    </cfRule>
  </conditionalFormatting>
  <conditionalFormatting sqref="DS21:DW21">
    <cfRule type="expression" dxfId="325" priority="325">
      <formula>$DS$14="parascolaire"</formula>
    </cfRule>
    <cfRule type="expression" dxfId="324" priority="326">
      <formula>$DS$14="préscolaire"</formula>
    </cfRule>
  </conditionalFormatting>
  <conditionalFormatting sqref="DX21:EB21">
    <cfRule type="expression" dxfId="323" priority="323">
      <formula>$DX$14="parascolaire"</formula>
    </cfRule>
    <cfRule type="expression" dxfId="322" priority="324">
      <formula>$DX$14="préscolaire"</formula>
    </cfRule>
  </conditionalFormatting>
  <conditionalFormatting sqref="EC21:EG21">
    <cfRule type="expression" dxfId="321" priority="321">
      <formula>$EC$14="parascolaire"</formula>
    </cfRule>
    <cfRule type="expression" dxfId="320" priority="322">
      <formula>$EC$14="préscolaire"</formula>
    </cfRule>
  </conditionalFormatting>
  <conditionalFormatting sqref="EH21:EL21">
    <cfRule type="expression" dxfId="319" priority="319">
      <formula>$EH$14="parascolaire"</formula>
    </cfRule>
    <cfRule type="expression" dxfId="318" priority="320">
      <formula>$EH$14="préscolaire"</formula>
    </cfRule>
  </conditionalFormatting>
  <conditionalFormatting sqref="EM21:EQ21">
    <cfRule type="expression" dxfId="317" priority="317">
      <formula>$EM$14="parascolaire"</formula>
    </cfRule>
    <cfRule type="expression" dxfId="316" priority="318">
      <formula>$EM$14="préscolaire"</formula>
    </cfRule>
  </conditionalFormatting>
  <conditionalFormatting sqref="ER21:EV21">
    <cfRule type="expression" dxfId="315" priority="315">
      <formula>$ER$14="parascolaire"</formula>
    </cfRule>
    <cfRule type="expression" dxfId="314" priority="316">
      <formula>$ER$14="préscolaire"</formula>
    </cfRule>
  </conditionalFormatting>
  <conditionalFormatting sqref="EW21:FA21">
    <cfRule type="expression" dxfId="313" priority="313">
      <formula>$EW$14="parascolaire"</formula>
    </cfRule>
    <cfRule type="expression" dxfId="312" priority="314">
      <formula>$EW$14="préscolaire"</formula>
    </cfRule>
  </conditionalFormatting>
  <conditionalFormatting sqref="FB21:FF21">
    <cfRule type="expression" dxfId="311" priority="311">
      <formula>$FB$14="parascolaire"</formula>
    </cfRule>
    <cfRule type="expression" dxfId="310" priority="312">
      <formula>$FB$14="préscolaire"</formula>
    </cfRule>
  </conditionalFormatting>
  <conditionalFormatting sqref="CJ22:CN22">
    <cfRule type="expression" dxfId="309" priority="309">
      <formula>$CJ$14="parascolaire"</formula>
    </cfRule>
    <cfRule type="expression" dxfId="308" priority="310">
      <formula>$CJ$14="préscolaire"</formula>
    </cfRule>
  </conditionalFormatting>
  <conditionalFormatting sqref="CO22:CS22">
    <cfRule type="expression" dxfId="307" priority="307">
      <formula>$CO$14="parascolaire"</formula>
    </cfRule>
    <cfRule type="expression" dxfId="306" priority="308">
      <formula>$CO$14="préscolaire"</formula>
    </cfRule>
  </conditionalFormatting>
  <conditionalFormatting sqref="CT22:CX22">
    <cfRule type="expression" dxfId="305" priority="305">
      <formula>$CT$14="parascolaire"</formula>
    </cfRule>
    <cfRule type="expression" dxfId="304" priority="306">
      <formula>$CT$14="préscolaire"</formula>
    </cfRule>
  </conditionalFormatting>
  <conditionalFormatting sqref="CJ23:CN23">
    <cfRule type="expression" dxfId="303" priority="303">
      <formula>$CJ$14="parascolaire"</formula>
    </cfRule>
    <cfRule type="expression" dxfId="302" priority="304">
      <formula>$CJ$14="préscolaire"</formula>
    </cfRule>
  </conditionalFormatting>
  <conditionalFormatting sqref="CY22:DC22">
    <cfRule type="expression" dxfId="301" priority="301">
      <formula>$CY$14="parascolaire"</formula>
    </cfRule>
    <cfRule type="expression" dxfId="300" priority="302">
      <formula>$CY$14="préscolaire"</formula>
    </cfRule>
  </conditionalFormatting>
  <conditionalFormatting sqref="DD22:DH22">
    <cfRule type="expression" dxfId="299" priority="299">
      <formula>$DD$14="parascolaire"</formula>
    </cfRule>
    <cfRule type="expression" dxfId="298" priority="300">
      <formula>$DD$14="préscolaire"</formula>
    </cfRule>
  </conditionalFormatting>
  <conditionalFormatting sqref="DI22:DM22">
    <cfRule type="expression" dxfId="297" priority="297">
      <formula>$DI$14="parascolaire"</formula>
    </cfRule>
    <cfRule type="expression" dxfId="296" priority="298">
      <formula>$DI$14="préscolaire"</formula>
    </cfRule>
  </conditionalFormatting>
  <conditionalFormatting sqref="DN22:DR22">
    <cfRule type="expression" dxfId="295" priority="295">
      <formula>$DN$14="parascolaire"</formula>
    </cfRule>
    <cfRule type="expression" dxfId="294" priority="296">
      <formula>$DN$14="préscolaire"</formula>
    </cfRule>
  </conditionalFormatting>
  <conditionalFormatting sqref="DS22:DW22">
    <cfRule type="expression" dxfId="293" priority="293">
      <formula>$DS$14="parascolaire"</formula>
    </cfRule>
    <cfRule type="expression" dxfId="292" priority="294">
      <formula>$DS$14="préscolaire"</formula>
    </cfRule>
  </conditionalFormatting>
  <conditionalFormatting sqref="DX22:EB22">
    <cfRule type="expression" dxfId="291" priority="291">
      <formula>$DX$14="parascolaire"</formula>
    </cfRule>
    <cfRule type="expression" dxfId="290" priority="292">
      <formula>$DX$14="préscolaire"</formula>
    </cfRule>
  </conditionalFormatting>
  <conditionalFormatting sqref="EC22:EG22">
    <cfRule type="expression" dxfId="289" priority="289">
      <formula>$EC$14="parascolaire"</formula>
    </cfRule>
    <cfRule type="expression" dxfId="288" priority="290">
      <formula>$EC$14="préscolaire"</formula>
    </cfRule>
  </conditionalFormatting>
  <conditionalFormatting sqref="EH22:EL22">
    <cfRule type="expression" dxfId="287" priority="287">
      <formula>$EH$14="parascolaire"</formula>
    </cfRule>
    <cfRule type="expression" dxfId="286" priority="288">
      <formula>$EH$14="préscolaire"</formula>
    </cfRule>
  </conditionalFormatting>
  <conditionalFormatting sqref="EM22:EQ22">
    <cfRule type="expression" dxfId="285" priority="285">
      <formula>$EM$14="parascolaire"</formula>
    </cfRule>
    <cfRule type="expression" dxfId="284" priority="286">
      <formula>$EM$14="préscolaire"</formula>
    </cfRule>
  </conditionalFormatting>
  <conditionalFormatting sqref="ER22:EV22">
    <cfRule type="expression" dxfId="283" priority="283">
      <formula>$ER$14="parascolaire"</formula>
    </cfRule>
    <cfRule type="expression" dxfId="282" priority="284">
      <formula>$ER$14="préscolaire"</formula>
    </cfRule>
  </conditionalFormatting>
  <conditionalFormatting sqref="EW22:FA22">
    <cfRule type="expression" dxfId="281" priority="281">
      <formula>$EW$14="parascolaire"</formula>
    </cfRule>
    <cfRule type="expression" dxfId="280" priority="282">
      <formula>$EW$14="préscolaire"</formula>
    </cfRule>
  </conditionalFormatting>
  <conditionalFormatting sqref="FB22:FF22">
    <cfRule type="expression" dxfId="279" priority="279">
      <formula>$FB$14="parascolaire"</formula>
    </cfRule>
    <cfRule type="expression" dxfId="278" priority="280">
      <formula>$FB$14="préscolaire"</formula>
    </cfRule>
  </conditionalFormatting>
  <conditionalFormatting sqref="CJ23:CN23">
    <cfRule type="expression" dxfId="277" priority="277">
      <formula>$CJ$14="parascolaire"</formula>
    </cfRule>
    <cfRule type="expression" dxfId="276" priority="278">
      <formula>$CJ$14="préscolaire"</formula>
    </cfRule>
  </conditionalFormatting>
  <conditionalFormatting sqref="CO23:CS23">
    <cfRule type="expression" dxfId="275" priority="275">
      <formula>$CO$14="parascolaire"</formula>
    </cfRule>
    <cfRule type="expression" dxfId="274" priority="276">
      <formula>$CO$14="préscolaire"</formula>
    </cfRule>
  </conditionalFormatting>
  <conditionalFormatting sqref="CT23:CX23">
    <cfRule type="expression" dxfId="273" priority="273">
      <formula>$CT$14="parascolaire"</formula>
    </cfRule>
    <cfRule type="expression" dxfId="272" priority="274">
      <formula>$CT$14="préscolaire"</formula>
    </cfRule>
  </conditionalFormatting>
  <conditionalFormatting sqref="CY23:DC23">
    <cfRule type="expression" dxfId="271" priority="271">
      <formula>$CY$14="parascolaire"</formula>
    </cfRule>
    <cfRule type="expression" dxfId="270" priority="272">
      <formula>$CY$14="préscolaire"</formula>
    </cfRule>
  </conditionalFormatting>
  <conditionalFormatting sqref="DD23:DH23">
    <cfRule type="expression" dxfId="269" priority="269">
      <formula>$DD$14="parascolaire"</formula>
    </cfRule>
    <cfRule type="expression" dxfId="268" priority="270">
      <formula>$DD$14="préscolaire"</formula>
    </cfRule>
  </conditionalFormatting>
  <conditionalFormatting sqref="DI23:DM23">
    <cfRule type="expression" dxfId="267" priority="267">
      <formula>$DI$14="parascolaire"</formula>
    </cfRule>
    <cfRule type="expression" dxfId="266" priority="268">
      <formula>$DI$14="préscolaire"</formula>
    </cfRule>
  </conditionalFormatting>
  <conditionalFormatting sqref="DN23:DR23">
    <cfRule type="expression" dxfId="265" priority="265">
      <formula>$DN$14="parascolaire"</formula>
    </cfRule>
    <cfRule type="expression" dxfId="264" priority="266">
      <formula>$DN$14="préscolaire"</formula>
    </cfRule>
  </conditionalFormatting>
  <conditionalFormatting sqref="DS23:DW23">
    <cfRule type="expression" dxfId="263" priority="263">
      <formula>$DS$14="parascolaire"</formula>
    </cfRule>
    <cfRule type="expression" dxfId="262" priority="264">
      <formula>$DS$14="préscolaire"</formula>
    </cfRule>
  </conditionalFormatting>
  <conditionalFormatting sqref="DX23:EB23">
    <cfRule type="expression" dxfId="261" priority="261">
      <formula>$DX$14="parascolaire"</formula>
    </cfRule>
    <cfRule type="expression" dxfId="260" priority="262">
      <formula>$DX$14="préscolaire"</formula>
    </cfRule>
  </conditionalFormatting>
  <conditionalFormatting sqref="EC23:EG23">
    <cfRule type="expression" dxfId="259" priority="259">
      <formula>$EC$14="parascolaire"</formula>
    </cfRule>
    <cfRule type="expression" dxfId="258" priority="260">
      <formula>$EC$14="préscolaire"</formula>
    </cfRule>
  </conditionalFormatting>
  <conditionalFormatting sqref="EH23:EL23">
    <cfRule type="expression" dxfId="257" priority="257">
      <formula>$EH$14="parascolaire"</formula>
    </cfRule>
    <cfRule type="expression" dxfId="256" priority="258">
      <formula>$EH$14="préscolaire"</formula>
    </cfRule>
  </conditionalFormatting>
  <conditionalFormatting sqref="EM23:EQ23">
    <cfRule type="expression" dxfId="255" priority="255">
      <formula>$EM$14="parascolaire"</formula>
    </cfRule>
    <cfRule type="expression" dxfId="254" priority="256">
      <formula>$EM$14="préscolaire"</formula>
    </cfRule>
  </conditionalFormatting>
  <conditionalFormatting sqref="ER23:EV23">
    <cfRule type="expression" dxfId="253" priority="253">
      <formula>$ER$14="parascolaire"</formula>
    </cfRule>
    <cfRule type="expression" dxfId="252" priority="254">
      <formula>$ER$14="préscolaire"</formula>
    </cfRule>
  </conditionalFormatting>
  <conditionalFormatting sqref="EW23:FA23">
    <cfRule type="expression" dxfId="251" priority="251">
      <formula>$EW$14="parascolaire"</formula>
    </cfRule>
    <cfRule type="expression" dxfId="250" priority="252">
      <formula>$EW$14="préscolaire"</formula>
    </cfRule>
  </conditionalFormatting>
  <conditionalFormatting sqref="FB23:FF23">
    <cfRule type="expression" dxfId="249" priority="249">
      <formula>$FB$14="parascolaire"</formula>
    </cfRule>
    <cfRule type="expression" dxfId="248" priority="250">
      <formula>$FB$14="préscolaire"</formula>
    </cfRule>
  </conditionalFormatting>
  <conditionalFormatting sqref="CJ24:CN24 CJ32:CN32 CJ40:CN40 CJ48:CN48 CJ56:CN56 CJ64:CN64">
    <cfRule type="expression" dxfId="247" priority="247">
      <formula>$CJ$14="parascolaire"</formula>
    </cfRule>
    <cfRule type="expression" dxfId="246" priority="248">
      <formula>$CJ$14="préscolaire"</formula>
    </cfRule>
  </conditionalFormatting>
  <conditionalFormatting sqref="CO24:CS24 CO32:CS32 CO40:CS40 CO48:CS48 CO56:CS56 CO64:CS64">
    <cfRule type="expression" dxfId="245" priority="245">
      <formula>$CO$14="parascolaire"</formula>
    </cfRule>
    <cfRule type="expression" dxfId="244" priority="246">
      <formula>$CO$14="préscolaire"</formula>
    </cfRule>
  </conditionalFormatting>
  <conditionalFormatting sqref="CT24:CX24 CT32:CX32 CT40:CX40 CT48:CX48 CT56:CX56 CT64:CX64">
    <cfRule type="expression" dxfId="243" priority="243">
      <formula>$CT$14="parascolaire"</formula>
    </cfRule>
    <cfRule type="expression" dxfId="242" priority="244">
      <formula>$CT$14="préscolaire"</formula>
    </cfRule>
  </conditionalFormatting>
  <conditionalFormatting sqref="CJ25:CN25 CJ33:CN33 CJ41:CN41 CJ49:CN49 CJ57:CN57 CJ65:CN65">
    <cfRule type="expression" dxfId="241" priority="241">
      <formula>$CJ$14="parascolaire"</formula>
    </cfRule>
    <cfRule type="expression" dxfId="240" priority="242">
      <formula>$CJ$14="préscolaire"</formula>
    </cfRule>
  </conditionalFormatting>
  <conditionalFormatting sqref="CY24:DC24 CY32:DC32 CY40:DC40 CY48:DC48 CY56:DC56 CY64:DC64">
    <cfRule type="expression" dxfId="239" priority="239">
      <formula>$CY$14="parascolaire"</formula>
    </cfRule>
    <cfRule type="expression" dxfId="238" priority="240">
      <formula>$CY$14="préscolaire"</formula>
    </cfRule>
  </conditionalFormatting>
  <conditionalFormatting sqref="DD24:DH24 DD32:DH32 DD40:DH40 DD48:DH48 DD56:DH56 DD64:DH64">
    <cfRule type="expression" dxfId="237" priority="237">
      <formula>$DD$14="parascolaire"</formula>
    </cfRule>
    <cfRule type="expression" dxfId="236" priority="238">
      <formula>$DD$14="préscolaire"</formula>
    </cfRule>
  </conditionalFormatting>
  <conditionalFormatting sqref="DI24:DM24 DI32:DM32 DI40:DM40 DI48:DM48 DI56:DM56 DI64:DM64">
    <cfRule type="expression" dxfId="235" priority="235">
      <formula>$DI$14="parascolaire"</formula>
    </cfRule>
    <cfRule type="expression" dxfId="234" priority="236">
      <formula>$DI$14="préscolaire"</formula>
    </cfRule>
  </conditionalFormatting>
  <conditionalFormatting sqref="DN24:DR24 DN32:DR32 DN40:DR40 DN48:DR48 DN56:DR56 DN64:DR64">
    <cfRule type="expression" dxfId="233" priority="233">
      <formula>$DN$14="parascolaire"</formula>
    </cfRule>
    <cfRule type="expression" dxfId="232" priority="234">
      <formula>$DN$14="préscolaire"</formula>
    </cfRule>
  </conditionalFormatting>
  <conditionalFormatting sqref="DS24:DW24 DS32:DW32 DS40:DW40 DS48:DW48 DS56:DW56 DS64:DW64">
    <cfRule type="expression" dxfId="231" priority="231">
      <formula>$DS$14="parascolaire"</formula>
    </cfRule>
    <cfRule type="expression" dxfId="230" priority="232">
      <formula>$DS$14="préscolaire"</formula>
    </cfRule>
  </conditionalFormatting>
  <conditionalFormatting sqref="DX24:EB24 DX32:EB32 DX40:EB40 DX48:EB48 DX56:EB56 DX64:EB64">
    <cfRule type="expression" dxfId="229" priority="229">
      <formula>$DX$14="parascolaire"</formula>
    </cfRule>
    <cfRule type="expression" dxfId="228" priority="230">
      <formula>$DX$14="préscolaire"</formula>
    </cfRule>
  </conditionalFormatting>
  <conditionalFormatting sqref="EC24:EG24 EC32:EG32 EC40:EG40 EC48:EG48 EC56:EG56 EC64:EG64">
    <cfRule type="expression" dxfId="227" priority="227">
      <formula>$EC$14="parascolaire"</formula>
    </cfRule>
    <cfRule type="expression" dxfId="226" priority="228">
      <formula>$EC$14="préscolaire"</formula>
    </cfRule>
  </conditionalFormatting>
  <conditionalFormatting sqref="EH24:EL24 EH32:EL32 EH40:EL40 EH48:EL48 EH56:EL56 EH64:EL64">
    <cfRule type="expression" dxfId="225" priority="225">
      <formula>$EH$14="parascolaire"</formula>
    </cfRule>
    <cfRule type="expression" dxfId="224" priority="226">
      <formula>$EH$14="préscolaire"</formula>
    </cfRule>
  </conditionalFormatting>
  <conditionalFormatting sqref="EM24:EQ24 EM32:EQ32 EM40:EQ40 EM48:EQ48 EM56:EQ56 EM64:EQ64">
    <cfRule type="expression" dxfId="223" priority="223">
      <formula>$EM$14="parascolaire"</formula>
    </cfRule>
    <cfRule type="expression" dxfId="222" priority="224">
      <formula>$EM$14="préscolaire"</formula>
    </cfRule>
  </conditionalFormatting>
  <conditionalFormatting sqref="ER24:EV24 ER32:EV32 ER40:EV40 ER48:EV48 ER56:EV56 ER64:EV64">
    <cfRule type="expression" dxfId="221" priority="221">
      <formula>$ER$14="parascolaire"</formula>
    </cfRule>
    <cfRule type="expression" dxfId="220" priority="222">
      <formula>$ER$14="préscolaire"</formula>
    </cfRule>
  </conditionalFormatting>
  <conditionalFormatting sqref="EW24:FA24 EW32:FA32 EW40:FA40 EW48:FA48 EW56:FA56 EW64:FA64">
    <cfRule type="expression" dxfId="219" priority="219">
      <formula>$EW$14="parascolaire"</formula>
    </cfRule>
    <cfRule type="expression" dxfId="218" priority="220">
      <formula>$EW$14="préscolaire"</formula>
    </cfRule>
  </conditionalFormatting>
  <conditionalFormatting sqref="FB24:FF24 FB32:FF32 FB40:FF40 FB48:FF48 FB56:FF56 FB64:FF64">
    <cfRule type="expression" dxfId="217" priority="217">
      <formula>$FB$14="parascolaire"</formula>
    </cfRule>
    <cfRule type="expression" dxfId="216" priority="218">
      <formula>$FB$14="préscolaire"</formula>
    </cfRule>
  </conditionalFormatting>
  <conditionalFormatting sqref="CJ25:CN25 CJ33:CN33 CJ41:CN41 CJ49:CN49 CJ57:CN57 CJ65:CN65">
    <cfRule type="expression" dxfId="215" priority="215">
      <formula>$CJ$14="parascolaire"</formula>
    </cfRule>
    <cfRule type="expression" dxfId="214" priority="216">
      <formula>$CJ$14="préscolaire"</formula>
    </cfRule>
  </conditionalFormatting>
  <conditionalFormatting sqref="CO25:CS25 CO33:CS33 CO41:CS41 CO49:CS49 CO57:CS57 CO65:CS65">
    <cfRule type="expression" dxfId="213" priority="213">
      <formula>$CO$14="parascolaire"</formula>
    </cfRule>
    <cfRule type="expression" dxfId="212" priority="214">
      <formula>$CO$14="préscolaire"</formula>
    </cfRule>
  </conditionalFormatting>
  <conditionalFormatting sqref="CT25:CX25 CT33:CX33 CT41:CX41 CT49:CX49 CT57:CX57 CT65:CX65">
    <cfRule type="expression" dxfId="211" priority="211">
      <formula>$CT$14="parascolaire"</formula>
    </cfRule>
    <cfRule type="expression" dxfId="210" priority="212">
      <formula>$CT$14="préscolaire"</formula>
    </cfRule>
  </conditionalFormatting>
  <conditionalFormatting sqref="CY25:DC25 CY33:DC33 CY41:DC41 CY49:DC49 CY57:DC57 CY65:DC65">
    <cfRule type="expression" dxfId="209" priority="209">
      <formula>$CY$14="parascolaire"</formula>
    </cfRule>
    <cfRule type="expression" dxfId="208" priority="210">
      <formula>$CY$14="préscolaire"</formula>
    </cfRule>
  </conditionalFormatting>
  <conditionalFormatting sqref="DD25:DH25 DD33:DH33 DD41:DH41 DD49:DH49 DD57:DH57 DD65:DH65">
    <cfRule type="expression" dxfId="207" priority="207">
      <formula>$DD$14="parascolaire"</formula>
    </cfRule>
    <cfRule type="expression" dxfId="206" priority="208">
      <formula>$DD$14="préscolaire"</formula>
    </cfRule>
  </conditionalFormatting>
  <conditionalFormatting sqref="DI25:DM25 DI33:DM33 DI41:DM41 DI49:DM49 DI57:DM57 DI65:DM65">
    <cfRule type="expression" dxfId="205" priority="205">
      <formula>$DI$14="parascolaire"</formula>
    </cfRule>
    <cfRule type="expression" dxfId="204" priority="206">
      <formula>$DI$14="préscolaire"</formula>
    </cfRule>
  </conditionalFormatting>
  <conditionalFormatting sqref="DN25:DR25 DN33:DR33 DN41:DR41 DN49:DR49 DN57:DR57 DN65:DR65">
    <cfRule type="expression" dxfId="203" priority="203">
      <formula>$DN$14="parascolaire"</formula>
    </cfRule>
    <cfRule type="expression" dxfId="202" priority="204">
      <formula>$DN$14="préscolaire"</formula>
    </cfRule>
  </conditionalFormatting>
  <conditionalFormatting sqref="DS25:DW25 DS33:DW33 DS41:DW41 DS49:DW49 DS57:DW57 DS65:DW65">
    <cfRule type="expression" dxfId="201" priority="201">
      <formula>$DS$14="parascolaire"</formula>
    </cfRule>
    <cfRule type="expression" dxfId="200" priority="202">
      <formula>$DS$14="préscolaire"</formula>
    </cfRule>
  </conditionalFormatting>
  <conditionalFormatting sqref="DX25:EB25 DX33:EB33 DX41:EB41 DX49:EB49 DX57:EB57 DX65:EB65">
    <cfRule type="expression" dxfId="199" priority="199">
      <formula>$DX$14="parascolaire"</formula>
    </cfRule>
    <cfRule type="expression" dxfId="198" priority="200">
      <formula>$DX$14="préscolaire"</formula>
    </cfRule>
  </conditionalFormatting>
  <conditionalFormatting sqref="EC25:EG25 EC33:EG33 EC41:EG41 EC49:EG49 EC57:EG57 EC65:EG65">
    <cfRule type="expression" dxfId="197" priority="197">
      <formula>$EC$14="parascolaire"</formula>
    </cfRule>
    <cfRule type="expression" dxfId="196" priority="198">
      <formula>$EC$14="préscolaire"</formula>
    </cfRule>
  </conditionalFormatting>
  <conditionalFormatting sqref="EH25:EL25 EH33:EL33 EH41:EL41 EH49:EL49 EH57:EL57 EH65:EL65">
    <cfRule type="expression" dxfId="195" priority="195">
      <formula>$EH$14="parascolaire"</formula>
    </cfRule>
    <cfRule type="expression" dxfId="194" priority="196">
      <formula>$EH$14="préscolaire"</formula>
    </cfRule>
  </conditionalFormatting>
  <conditionalFormatting sqref="EM25:EQ25 EM33:EQ33 EM41:EQ41 EM49:EQ49 EM57:EQ57 EM65:EQ65">
    <cfRule type="expression" dxfId="193" priority="193">
      <formula>$EM$14="parascolaire"</formula>
    </cfRule>
    <cfRule type="expression" dxfId="192" priority="194">
      <formula>$EM$14="préscolaire"</formula>
    </cfRule>
  </conditionalFormatting>
  <conditionalFormatting sqref="ER25:EV25 ER33:EV33 ER41:EV41 ER49:EV49 ER57:EV57 ER65:EV65">
    <cfRule type="expression" dxfId="191" priority="191">
      <formula>$ER$14="parascolaire"</formula>
    </cfRule>
    <cfRule type="expression" dxfId="190" priority="192">
      <formula>$ER$14="préscolaire"</formula>
    </cfRule>
  </conditionalFormatting>
  <conditionalFormatting sqref="EW25:FA25 EW33:FA33 EW41:FA41 EW49:FA49 EW57:FA57 EW65:FA65">
    <cfRule type="expression" dxfId="189" priority="189">
      <formula>$EW$14="parascolaire"</formula>
    </cfRule>
    <cfRule type="expression" dxfId="188" priority="190">
      <formula>$EW$14="préscolaire"</formula>
    </cfRule>
  </conditionalFormatting>
  <conditionalFormatting sqref="FB25:FF25 FB33:FF33 FB41:FF41 FB49:FF49 FB57:FF57 FB65:FF65">
    <cfRule type="expression" dxfId="187" priority="187">
      <formula>$FB$14="parascolaire"</formula>
    </cfRule>
    <cfRule type="expression" dxfId="186" priority="188">
      <formula>$FB$14="préscolaire"</formula>
    </cfRule>
  </conditionalFormatting>
  <conditionalFormatting sqref="CJ26:CN26 CJ34:CN34 CJ42:CN42 CJ50:CN50 CJ58:CN58">
    <cfRule type="expression" dxfId="185" priority="185">
      <formula>$CJ$14="parascolaire"</formula>
    </cfRule>
    <cfRule type="expression" dxfId="184" priority="186">
      <formula>$CJ$14="préscolaire"</formula>
    </cfRule>
  </conditionalFormatting>
  <conditionalFormatting sqref="CO26:CS26 CO34:CS34 CO42:CS42 CO50:CS50 CO58:CS58">
    <cfRule type="expression" dxfId="183" priority="183">
      <formula>$CO$14="parascolaire"</formula>
    </cfRule>
    <cfRule type="expression" dxfId="182" priority="184">
      <formula>$CO$14="préscolaire"</formula>
    </cfRule>
  </conditionalFormatting>
  <conditionalFormatting sqref="CT26:CX26 CT34:CX34 CT42:CX42 CT50:CX50 CT58:CX58">
    <cfRule type="expression" dxfId="181" priority="181">
      <formula>$CT$14="parascolaire"</formula>
    </cfRule>
    <cfRule type="expression" dxfId="180" priority="182">
      <formula>$CT$14="préscolaire"</formula>
    </cfRule>
  </conditionalFormatting>
  <conditionalFormatting sqref="CJ27:CN27 CJ35:CN35 CJ43:CN43 CJ51:CN51 CJ59:CN59">
    <cfRule type="expression" dxfId="179" priority="179">
      <formula>$CJ$14="parascolaire"</formula>
    </cfRule>
    <cfRule type="expression" dxfId="178" priority="180">
      <formula>$CJ$14="préscolaire"</formula>
    </cfRule>
  </conditionalFormatting>
  <conditionalFormatting sqref="CY26:DC26 CY34:DC34 CY42:DC42 CY50:DC50 CY58:DC58">
    <cfRule type="expression" dxfId="177" priority="177">
      <formula>$CY$14="parascolaire"</formula>
    </cfRule>
    <cfRule type="expression" dxfId="176" priority="178">
      <formula>$CY$14="préscolaire"</formula>
    </cfRule>
  </conditionalFormatting>
  <conditionalFormatting sqref="DD26:DH26 DD34:DH34 DD42:DH42 DD50:DH50 DD58:DH58">
    <cfRule type="expression" dxfId="175" priority="175">
      <formula>$DD$14="parascolaire"</formula>
    </cfRule>
    <cfRule type="expression" dxfId="174" priority="176">
      <formula>$DD$14="préscolaire"</formula>
    </cfRule>
  </conditionalFormatting>
  <conditionalFormatting sqref="DI26:DM26 DI34:DM34 DI42:DM42 DI50:DM50 DI58:DM58">
    <cfRule type="expression" dxfId="173" priority="173">
      <formula>$DI$14="parascolaire"</formula>
    </cfRule>
    <cfRule type="expression" dxfId="172" priority="174">
      <formula>$DI$14="préscolaire"</formula>
    </cfRule>
  </conditionalFormatting>
  <conditionalFormatting sqref="DN26:DR26 DN34:DR34 DN42:DR42 DN50:DR50 DN58:DR58">
    <cfRule type="expression" dxfId="171" priority="171">
      <formula>$DN$14="parascolaire"</formula>
    </cfRule>
    <cfRule type="expression" dxfId="170" priority="172">
      <formula>$DN$14="préscolaire"</formula>
    </cfRule>
  </conditionalFormatting>
  <conditionalFormatting sqref="DS26:DW26 DS34:DW34 DS42:DW42 DS50:DW50 DS58:DW58">
    <cfRule type="expression" dxfId="169" priority="169">
      <formula>$DS$14="parascolaire"</formula>
    </cfRule>
    <cfRule type="expression" dxfId="168" priority="170">
      <formula>$DS$14="préscolaire"</formula>
    </cfRule>
  </conditionalFormatting>
  <conditionalFormatting sqref="DX26:EB26 DX34:EB34 DX42:EB42 DX50:EB50 DX58:EB58">
    <cfRule type="expression" dxfId="167" priority="167">
      <formula>$DX$14="parascolaire"</formula>
    </cfRule>
    <cfRule type="expression" dxfId="166" priority="168">
      <formula>$DX$14="préscolaire"</formula>
    </cfRule>
  </conditionalFormatting>
  <conditionalFormatting sqref="EC26:EG26 EC34:EG34 EC42:EG42 EC50:EG50 EC58:EG58">
    <cfRule type="expression" dxfId="165" priority="165">
      <formula>$EC$14="parascolaire"</formula>
    </cfRule>
    <cfRule type="expression" dxfId="164" priority="166">
      <formula>$EC$14="préscolaire"</formula>
    </cfRule>
  </conditionalFormatting>
  <conditionalFormatting sqref="EH26:EL26 EH34:EL34 EH42:EL42 EH50:EL50 EH58:EL58">
    <cfRule type="expression" dxfId="163" priority="163">
      <formula>$EH$14="parascolaire"</formula>
    </cfRule>
    <cfRule type="expression" dxfId="162" priority="164">
      <formula>$EH$14="préscolaire"</formula>
    </cfRule>
  </conditionalFormatting>
  <conditionalFormatting sqref="EM26:EQ26 EM34:EQ34 EM42:EQ42 EM50:EQ50 EM58:EQ58">
    <cfRule type="expression" dxfId="161" priority="161">
      <formula>$EM$14="parascolaire"</formula>
    </cfRule>
    <cfRule type="expression" dxfId="160" priority="162">
      <formula>$EM$14="préscolaire"</formula>
    </cfRule>
  </conditionalFormatting>
  <conditionalFormatting sqref="ER26:EV26 ER34:EV34 ER42:EV42 ER50:EV50 ER58:EV58">
    <cfRule type="expression" dxfId="159" priority="159">
      <formula>$ER$14="parascolaire"</formula>
    </cfRule>
    <cfRule type="expression" dxfId="158" priority="160">
      <formula>$ER$14="préscolaire"</formula>
    </cfRule>
  </conditionalFormatting>
  <conditionalFormatting sqref="EW26:FA26 EW34:FA34 EW42:FA42 EW50:FA50 EW58:FA58">
    <cfRule type="expression" dxfId="157" priority="157">
      <formula>$EW$14="parascolaire"</formula>
    </cfRule>
    <cfRule type="expression" dxfId="156" priority="158">
      <formula>$EW$14="préscolaire"</formula>
    </cfRule>
  </conditionalFormatting>
  <conditionalFormatting sqref="FB26:FF26 FB34:FF34 FB42:FF42 FB50:FF50 FB58:FF58">
    <cfRule type="expression" dxfId="155" priority="155">
      <formula>$FB$14="parascolaire"</formula>
    </cfRule>
    <cfRule type="expression" dxfId="154" priority="156">
      <formula>$FB$14="préscolaire"</formula>
    </cfRule>
  </conditionalFormatting>
  <conditionalFormatting sqref="CJ27:CN27 CJ35:CN35 CJ43:CN43 CJ51:CN51 CJ59:CN59">
    <cfRule type="expression" dxfId="153" priority="153">
      <formula>$CJ$14="parascolaire"</formula>
    </cfRule>
    <cfRule type="expression" dxfId="152" priority="154">
      <formula>$CJ$14="préscolaire"</formula>
    </cfRule>
  </conditionalFormatting>
  <conditionalFormatting sqref="CO27:CS27 CO35:CS35 CO43:CS43 CO51:CS51 CO59:CS59">
    <cfRule type="expression" dxfId="151" priority="151">
      <formula>$CO$14="parascolaire"</formula>
    </cfRule>
    <cfRule type="expression" dxfId="150" priority="152">
      <formula>$CO$14="préscolaire"</formula>
    </cfRule>
  </conditionalFormatting>
  <conditionalFormatting sqref="CT27:CX27 CT35:CX35 CT43:CX43 CT51:CX51 CT59:CX59">
    <cfRule type="expression" dxfId="149" priority="149">
      <formula>$CT$14="parascolaire"</formula>
    </cfRule>
    <cfRule type="expression" dxfId="148" priority="150">
      <formula>$CT$14="préscolaire"</formula>
    </cfRule>
  </conditionalFormatting>
  <conditionalFormatting sqref="CY27:DC27 CY35:DC35 CY43:DC43 CY51:DC51 CY59:DC59">
    <cfRule type="expression" dxfId="147" priority="147">
      <formula>$CY$14="parascolaire"</formula>
    </cfRule>
    <cfRule type="expression" dxfId="146" priority="148">
      <formula>$CY$14="préscolaire"</formula>
    </cfRule>
  </conditionalFormatting>
  <conditionalFormatting sqref="DD27:DH27 DD35:DH35 DD43:DH43 DD51:DH51 DD59:DH59">
    <cfRule type="expression" dxfId="145" priority="145">
      <formula>$DD$14="parascolaire"</formula>
    </cfRule>
    <cfRule type="expression" dxfId="144" priority="146">
      <formula>$DD$14="préscolaire"</formula>
    </cfRule>
  </conditionalFormatting>
  <conditionalFormatting sqref="DI27:DM27 DI35:DM35 DI43:DM43 DI51:DM51 DI59:DM59">
    <cfRule type="expression" dxfId="143" priority="143">
      <formula>$DI$14="parascolaire"</formula>
    </cfRule>
    <cfRule type="expression" dxfId="142" priority="144">
      <formula>$DI$14="préscolaire"</formula>
    </cfRule>
  </conditionalFormatting>
  <conditionalFormatting sqref="DN27:DR27 DN35:DR35 DN43:DR43 DN51:DR51 DN59:DR59">
    <cfRule type="expression" dxfId="141" priority="141">
      <formula>$DN$14="parascolaire"</formula>
    </cfRule>
    <cfRule type="expression" dxfId="140" priority="142">
      <formula>$DN$14="préscolaire"</formula>
    </cfRule>
  </conditionalFormatting>
  <conditionalFormatting sqref="DS27:DW27 DS35:DW35 DS43:DW43 DS51:DW51 DS59:DW59">
    <cfRule type="expression" dxfId="139" priority="139">
      <formula>$DS$14="parascolaire"</formula>
    </cfRule>
    <cfRule type="expression" dxfId="138" priority="140">
      <formula>$DS$14="préscolaire"</formula>
    </cfRule>
  </conditionalFormatting>
  <conditionalFormatting sqref="DX27:EB27 DX35:EB35 DX43:EB43 DX51:EB51 DX59:EB59">
    <cfRule type="expression" dxfId="137" priority="137">
      <formula>$DX$14="parascolaire"</formula>
    </cfRule>
    <cfRule type="expression" dxfId="136" priority="138">
      <formula>$DX$14="préscolaire"</formula>
    </cfRule>
  </conditionalFormatting>
  <conditionalFormatting sqref="EC27:EG27 EC35:EG35 EC43:EG43 EC51:EG51 EC59:EG59">
    <cfRule type="expression" dxfId="135" priority="135">
      <formula>$EC$14="parascolaire"</formula>
    </cfRule>
    <cfRule type="expression" dxfId="134" priority="136">
      <formula>$EC$14="préscolaire"</formula>
    </cfRule>
  </conditionalFormatting>
  <conditionalFormatting sqref="EH27:EL27 EH35:EL35 EH43:EL43 EH51:EL51 EH59:EL59">
    <cfRule type="expression" dxfId="133" priority="133">
      <formula>$EH$14="parascolaire"</formula>
    </cfRule>
    <cfRule type="expression" dxfId="132" priority="134">
      <formula>$EH$14="préscolaire"</formula>
    </cfRule>
  </conditionalFormatting>
  <conditionalFormatting sqref="EM27:EQ27 EM35:EQ35 EM43:EQ43 EM51:EQ51 EM59:EQ59">
    <cfRule type="expression" dxfId="131" priority="131">
      <formula>$EM$14="parascolaire"</formula>
    </cfRule>
    <cfRule type="expression" dxfId="130" priority="132">
      <formula>$EM$14="préscolaire"</formula>
    </cfRule>
  </conditionalFormatting>
  <conditionalFormatting sqref="ER27:EV27 ER35:EV35 ER43:EV43 ER51:EV51 ER59:EV59">
    <cfRule type="expression" dxfId="129" priority="129">
      <formula>$ER$14="parascolaire"</formula>
    </cfRule>
    <cfRule type="expression" dxfId="128" priority="130">
      <formula>$ER$14="préscolaire"</formula>
    </cfRule>
  </conditionalFormatting>
  <conditionalFormatting sqref="EW27:FA27 EW35:FA35 EW43:FA43 EW51:FA51 EW59:FA59">
    <cfRule type="expression" dxfId="127" priority="127">
      <formula>$EW$14="parascolaire"</formula>
    </cfRule>
    <cfRule type="expression" dxfId="126" priority="128">
      <formula>$EW$14="préscolaire"</formula>
    </cfRule>
  </conditionalFormatting>
  <conditionalFormatting sqref="FB27:FF27 FB35:FF35 FB43:FF43 FB51:FF51 FB59:FF59">
    <cfRule type="expression" dxfId="125" priority="125">
      <formula>$FB$14="parascolaire"</formula>
    </cfRule>
    <cfRule type="expression" dxfId="124" priority="126">
      <formula>$FB$14="préscolaire"</formula>
    </cfRule>
  </conditionalFormatting>
  <conditionalFormatting sqref="CJ28:CN28 CJ36:CN36 CJ44:CN44 CJ52:CN52 CJ60:CN60">
    <cfRule type="expression" dxfId="123" priority="123">
      <formula>$CJ$14="parascolaire"</formula>
    </cfRule>
    <cfRule type="expression" dxfId="122" priority="124">
      <formula>$CJ$14="préscolaire"</formula>
    </cfRule>
  </conditionalFormatting>
  <conditionalFormatting sqref="CO28:CS28 CO36:CS36 CO44:CS44 CO52:CS52 CO60:CS60">
    <cfRule type="expression" dxfId="121" priority="121">
      <formula>$CO$14="parascolaire"</formula>
    </cfRule>
    <cfRule type="expression" dxfId="120" priority="122">
      <formula>$CO$14="préscolaire"</formula>
    </cfRule>
  </conditionalFormatting>
  <conditionalFormatting sqref="CT28:CX28 CT36:CX36 CT44:CX44 CT52:CX52 CT60:CX60">
    <cfRule type="expression" dxfId="119" priority="119">
      <formula>$CT$14="parascolaire"</formula>
    </cfRule>
    <cfRule type="expression" dxfId="118" priority="120">
      <formula>$CT$14="préscolaire"</formula>
    </cfRule>
  </conditionalFormatting>
  <conditionalFormatting sqref="CJ29:CN29 CJ37:CN37 CJ45:CN45 CJ53:CN53 CJ61:CN61">
    <cfRule type="expression" dxfId="117" priority="117">
      <formula>$CJ$14="parascolaire"</formula>
    </cfRule>
    <cfRule type="expression" dxfId="116" priority="118">
      <formula>$CJ$14="préscolaire"</formula>
    </cfRule>
  </conditionalFormatting>
  <conditionalFormatting sqref="CY28:DC28 CY36:DC36 CY44:DC44 CY52:DC52 CY60:DC60">
    <cfRule type="expression" dxfId="115" priority="115">
      <formula>$CY$14="parascolaire"</formula>
    </cfRule>
    <cfRule type="expression" dxfId="114" priority="116">
      <formula>$CY$14="préscolaire"</formula>
    </cfRule>
  </conditionalFormatting>
  <conditionalFormatting sqref="DD28:DH28 DD36:DH36 DD44:DH44 DD52:DH52 DD60:DH60">
    <cfRule type="expression" dxfId="113" priority="113">
      <formula>$DD$14="parascolaire"</formula>
    </cfRule>
    <cfRule type="expression" dxfId="112" priority="114">
      <formula>$DD$14="préscolaire"</formula>
    </cfRule>
  </conditionalFormatting>
  <conditionalFormatting sqref="DI28:DM28 DI36:DM36 DI44:DM44 DI52:DM52 DI60:DM60">
    <cfRule type="expression" dxfId="111" priority="111">
      <formula>$DI$14="parascolaire"</formula>
    </cfRule>
    <cfRule type="expression" dxfId="110" priority="112">
      <formula>$DI$14="préscolaire"</formula>
    </cfRule>
  </conditionalFormatting>
  <conditionalFormatting sqref="DN28:DR28 DN36:DR36 DN44:DR44 DN52:DR52 DN60:DR60">
    <cfRule type="expression" dxfId="109" priority="109">
      <formula>$DN$14="parascolaire"</formula>
    </cfRule>
    <cfRule type="expression" dxfId="108" priority="110">
      <formula>$DN$14="préscolaire"</formula>
    </cfRule>
  </conditionalFormatting>
  <conditionalFormatting sqref="DS28:DW28 DS36:DW36 DS44:DW44 DS52:DW52 DS60:DW60">
    <cfRule type="expression" dxfId="107" priority="107">
      <formula>$DS$14="parascolaire"</formula>
    </cfRule>
    <cfRule type="expression" dxfId="106" priority="108">
      <formula>$DS$14="préscolaire"</formula>
    </cfRule>
  </conditionalFormatting>
  <conditionalFormatting sqref="DX28:EB28 DX36:EB36 DX44:EB44 DX52:EB52 DX60:EB60">
    <cfRule type="expression" dxfId="105" priority="105">
      <formula>$DX$14="parascolaire"</formula>
    </cfRule>
    <cfRule type="expression" dxfId="104" priority="106">
      <formula>$DX$14="préscolaire"</formula>
    </cfRule>
  </conditionalFormatting>
  <conditionalFormatting sqref="EC28:EG28 EC36:EG36 EC44:EG44 EC52:EG52 EC60:EG60">
    <cfRule type="expression" dxfId="103" priority="103">
      <formula>$EC$14="parascolaire"</formula>
    </cfRule>
    <cfRule type="expression" dxfId="102" priority="104">
      <formula>$EC$14="préscolaire"</formula>
    </cfRule>
  </conditionalFormatting>
  <conditionalFormatting sqref="EH28:EL28 EH36:EL36 EH44:EL44 EH52:EL52 EH60:EL60">
    <cfRule type="expression" dxfId="101" priority="101">
      <formula>$EH$14="parascolaire"</formula>
    </cfRule>
    <cfRule type="expression" dxfId="100" priority="102">
      <formula>$EH$14="préscolaire"</formula>
    </cfRule>
  </conditionalFormatting>
  <conditionalFormatting sqref="EM28:EQ28 EM36:EQ36 EM44:EQ44 EM52:EQ52 EM60:EQ60">
    <cfRule type="expression" dxfId="99" priority="99">
      <formula>$EM$14="parascolaire"</formula>
    </cfRule>
    <cfRule type="expression" dxfId="98" priority="100">
      <formula>$EM$14="préscolaire"</formula>
    </cfRule>
  </conditionalFormatting>
  <conditionalFormatting sqref="ER28:EV28 ER36:EV36 ER44:EV44 ER52:EV52 ER60:EV60">
    <cfRule type="expression" dxfId="97" priority="97">
      <formula>$ER$14="parascolaire"</formula>
    </cfRule>
    <cfRule type="expression" dxfId="96" priority="98">
      <formula>$ER$14="préscolaire"</formula>
    </cfRule>
  </conditionalFormatting>
  <conditionalFormatting sqref="EW28:FA28 EW36:FA36 EW44:FA44 EW52:FA52 EW60:FA60">
    <cfRule type="expression" dxfId="95" priority="95">
      <formula>$EW$14="parascolaire"</formula>
    </cfRule>
    <cfRule type="expression" dxfId="94" priority="96">
      <formula>$EW$14="préscolaire"</formula>
    </cfRule>
  </conditionalFormatting>
  <conditionalFormatting sqref="FB28:FF28 FB36:FF36 FB44:FF44 FB52:FF52 FB60:FF60">
    <cfRule type="expression" dxfId="93" priority="93">
      <formula>$FB$14="parascolaire"</formula>
    </cfRule>
    <cfRule type="expression" dxfId="92" priority="94">
      <formula>$FB$14="préscolaire"</formula>
    </cfRule>
  </conditionalFormatting>
  <conditionalFormatting sqref="CJ29:CN29 CJ37:CN37 CJ45:CN45 CJ53:CN53 CJ61:CN61">
    <cfRule type="expression" dxfId="91" priority="91">
      <formula>$CJ$14="parascolaire"</formula>
    </cfRule>
    <cfRule type="expression" dxfId="90" priority="92">
      <formula>$CJ$14="préscolaire"</formula>
    </cfRule>
  </conditionalFormatting>
  <conditionalFormatting sqref="CO29:CS29 CO37:CS37 CO45:CS45 CO53:CS53 CO61:CS61">
    <cfRule type="expression" dxfId="89" priority="89">
      <formula>$CO$14="parascolaire"</formula>
    </cfRule>
    <cfRule type="expression" dxfId="88" priority="90">
      <formula>$CO$14="préscolaire"</formula>
    </cfRule>
  </conditionalFormatting>
  <conditionalFormatting sqref="CT29:CX29 CT37:CX37 CT45:CX45 CT53:CX53 CT61:CX61">
    <cfRule type="expression" dxfId="87" priority="87">
      <formula>$CT$14="parascolaire"</formula>
    </cfRule>
    <cfRule type="expression" dxfId="86" priority="88">
      <formula>$CT$14="préscolaire"</formula>
    </cfRule>
  </conditionalFormatting>
  <conditionalFormatting sqref="CY29:DC29 CY37:DC37 CY45:DC45 CY53:DC53 CY61:DC61">
    <cfRule type="expression" dxfId="85" priority="85">
      <formula>$CY$14="parascolaire"</formula>
    </cfRule>
    <cfRule type="expression" dxfId="84" priority="86">
      <formula>$CY$14="préscolaire"</formula>
    </cfRule>
  </conditionalFormatting>
  <conditionalFormatting sqref="DD29:DH29 DD37:DH37 DD45:DH45 DD53:DH53 DD61:DH61">
    <cfRule type="expression" dxfId="83" priority="83">
      <formula>$DD$14="parascolaire"</formula>
    </cfRule>
    <cfRule type="expression" dxfId="82" priority="84">
      <formula>$DD$14="préscolaire"</formula>
    </cfRule>
  </conditionalFormatting>
  <conditionalFormatting sqref="DI29:DM29 DI37:DM37 DI45:DM45 DI53:DM53 DI61:DM61">
    <cfRule type="expression" dxfId="81" priority="81">
      <formula>$DI$14="parascolaire"</formula>
    </cfRule>
    <cfRule type="expression" dxfId="80" priority="82">
      <formula>$DI$14="préscolaire"</formula>
    </cfRule>
  </conditionalFormatting>
  <conditionalFormatting sqref="DN29:DR29 DN37:DR37 DN45:DR45 DN53:DR53 DN61:DR61">
    <cfRule type="expression" dxfId="79" priority="79">
      <formula>$DN$14="parascolaire"</formula>
    </cfRule>
    <cfRule type="expression" dxfId="78" priority="80">
      <formula>$DN$14="préscolaire"</formula>
    </cfRule>
  </conditionalFormatting>
  <conditionalFormatting sqref="DS29:DW29 DS37:DW37 DS45:DW45 DS53:DW53 DS61:DW61">
    <cfRule type="expression" dxfId="77" priority="77">
      <formula>$DS$14="parascolaire"</formula>
    </cfRule>
    <cfRule type="expression" dxfId="76" priority="78">
      <formula>$DS$14="préscolaire"</formula>
    </cfRule>
  </conditionalFormatting>
  <conditionalFormatting sqref="DX29:EB29 DX37:EB37 DX45:EB45 DX53:EB53 DX61:EB61">
    <cfRule type="expression" dxfId="75" priority="75">
      <formula>$DX$14="parascolaire"</formula>
    </cfRule>
    <cfRule type="expression" dxfId="74" priority="76">
      <formula>$DX$14="préscolaire"</formula>
    </cfRule>
  </conditionalFormatting>
  <conditionalFormatting sqref="EC29:EG29 EC37:EG37 EC45:EG45 EC53:EG53 EC61:EG61">
    <cfRule type="expression" dxfId="73" priority="73">
      <formula>$EC$14="parascolaire"</formula>
    </cfRule>
    <cfRule type="expression" dxfId="72" priority="74">
      <formula>$EC$14="préscolaire"</formula>
    </cfRule>
  </conditionalFormatting>
  <conditionalFormatting sqref="EH29:EL29 EH37:EL37 EH45:EL45 EH53:EL53 EH61:EL61">
    <cfRule type="expression" dxfId="71" priority="71">
      <formula>$EH$14="parascolaire"</formula>
    </cfRule>
    <cfRule type="expression" dxfId="70" priority="72">
      <formula>$EH$14="préscolaire"</formula>
    </cfRule>
  </conditionalFormatting>
  <conditionalFormatting sqref="EM29:EQ29 EM37:EQ37 EM45:EQ45 EM53:EQ53 EM61:EQ61">
    <cfRule type="expression" dxfId="69" priority="69">
      <formula>$EM$14="parascolaire"</formula>
    </cfRule>
    <cfRule type="expression" dxfId="68" priority="70">
      <formula>$EM$14="préscolaire"</formula>
    </cfRule>
  </conditionalFormatting>
  <conditionalFormatting sqref="ER29:EV29 ER37:EV37 ER45:EV45 ER53:EV53 ER61:EV61">
    <cfRule type="expression" dxfId="67" priority="67">
      <formula>$ER$14="parascolaire"</formula>
    </cfRule>
    <cfRule type="expression" dxfId="66" priority="68">
      <formula>$ER$14="préscolaire"</formula>
    </cfRule>
  </conditionalFormatting>
  <conditionalFormatting sqref="EW29:FA29 EW37:FA37 EW45:FA45 EW53:FA53 EW61:FA61">
    <cfRule type="expression" dxfId="65" priority="65">
      <formula>$EW$14="parascolaire"</formula>
    </cfRule>
    <cfRule type="expression" dxfId="64" priority="66">
      <formula>$EW$14="préscolaire"</formula>
    </cfRule>
  </conditionalFormatting>
  <conditionalFormatting sqref="FB29:FF29 FB37:FF37 FB45:FF45 FB53:FF53 FB61:FF61">
    <cfRule type="expression" dxfId="63" priority="63">
      <formula>$FB$14="parascolaire"</formula>
    </cfRule>
    <cfRule type="expression" dxfId="62" priority="64">
      <formula>$FB$14="préscolaire"</formula>
    </cfRule>
  </conditionalFormatting>
  <conditionalFormatting sqref="CJ30:CN30 CJ38:CN38 CJ46:CN46 CJ54:CN54 CJ62:CN62">
    <cfRule type="expression" dxfId="61" priority="61">
      <formula>$CJ$14="parascolaire"</formula>
    </cfRule>
    <cfRule type="expression" dxfId="60" priority="62">
      <formula>$CJ$14="préscolaire"</formula>
    </cfRule>
  </conditionalFormatting>
  <conditionalFormatting sqref="CO30:CS30 CO38:CS38 CO46:CS46 CO54:CS54 CO62:CS62">
    <cfRule type="expression" dxfId="59" priority="59">
      <formula>$CO$14="parascolaire"</formula>
    </cfRule>
    <cfRule type="expression" dxfId="58" priority="60">
      <formula>$CO$14="préscolaire"</formula>
    </cfRule>
  </conditionalFormatting>
  <conditionalFormatting sqref="CT30:CX30 CT38:CX38 CT46:CX46 CT54:CX54 CT62:CX62">
    <cfRule type="expression" dxfId="57" priority="57">
      <formula>$CT$14="parascolaire"</formula>
    </cfRule>
    <cfRule type="expression" dxfId="56" priority="58">
      <formula>$CT$14="préscolaire"</formula>
    </cfRule>
  </conditionalFormatting>
  <conditionalFormatting sqref="CJ31:CN31 CJ39:CN39 CJ47:CN47 CJ55:CN55 CJ63:CN63">
    <cfRule type="expression" dxfId="55" priority="55">
      <formula>$CJ$14="parascolaire"</formula>
    </cfRule>
    <cfRule type="expression" dxfId="54" priority="56">
      <formula>$CJ$14="préscolaire"</formula>
    </cfRule>
  </conditionalFormatting>
  <conditionalFormatting sqref="CY30:DC30 CY38:DC38 CY46:DC46 CY54:DC54 CY62:DC62">
    <cfRule type="expression" dxfId="53" priority="53">
      <formula>$CY$14="parascolaire"</formula>
    </cfRule>
    <cfRule type="expression" dxfId="52" priority="54">
      <formula>$CY$14="préscolaire"</formula>
    </cfRule>
  </conditionalFormatting>
  <conditionalFormatting sqref="DD30:DH30 DD38:DH38 DD46:DH46 DD54:DH54 DD62:DH62">
    <cfRule type="expression" dxfId="51" priority="51">
      <formula>$DD$14="parascolaire"</formula>
    </cfRule>
    <cfRule type="expression" dxfId="50" priority="52">
      <formula>$DD$14="préscolaire"</formula>
    </cfRule>
  </conditionalFormatting>
  <conditionalFormatting sqref="DI30:DM30 DI38:DM38 DI46:DM46 DI54:DM54 DI62:DM62">
    <cfRule type="expression" dxfId="49" priority="49">
      <formula>$DI$14="parascolaire"</formula>
    </cfRule>
    <cfRule type="expression" dxfId="48" priority="50">
      <formula>$DI$14="préscolaire"</formula>
    </cfRule>
  </conditionalFormatting>
  <conditionalFormatting sqref="DN30:DR30 DN38:DR38 DN46:DR46 DN54:DR54 DN62:DR62">
    <cfRule type="expression" dxfId="47" priority="47">
      <formula>$DN$14="parascolaire"</formula>
    </cfRule>
    <cfRule type="expression" dxfId="46" priority="48">
      <formula>$DN$14="préscolaire"</formula>
    </cfRule>
  </conditionalFormatting>
  <conditionalFormatting sqref="DS30:DW30 DS38:DW38 DS46:DW46 DS54:DW54 DS62:DW62">
    <cfRule type="expression" dxfId="45" priority="45">
      <formula>$DS$14="parascolaire"</formula>
    </cfRule>
    <cfRule type="expression" dxfId="44" priority="46">
      <formula>$DS$14="préscolaire"</formula>
    </cfRule>
  </conditionalFormatting>
  <conditionalFormatting sqref="DX30:EB30 DX38:EB38 DX46:EB46 DX54:EB54 DX62:EB62">
    <cfRule type="expression" dxfId="43" priority="43">
      <formula>$DX$14="parascolaire"</formula>
    </cfRule>
    <cfRule type="expression" dxfId="42" priority="44">
      <formula>$DX$14="préscolaire"</formula>
    </cfRule>
  </conditionalFormatting>
  <conditionalFormatting sqref="EC30:EG30 EC38:EG38 EC46:EG46 EC54:EG54 EC62:EG62">
    <cfRule type="expression" dxfId="41" priority="41">
      <formula>$EC$14="parascolaire"</formula>
    </cfRule>
    <cfRule type="expression" dxfId="40" priority="42">
      <formula>$EC$14="préscolaire"</formula>
    </cfRule>
  </conditionalFormatting>
  <conditionalFormatting sqref="EH30:EL30 EH38:EL38 EH46:EL46 EH54:EL54 EH62:EL62">
    <cfRule type="expression" dxfId="39" priority="39">
      <formula>$EH$14="parascolaire"</formula>
    </cfRule>
    <cfRule type="expression" dxfId="38" priority="40">
      <formula>$EH$14="préscolaire"</formula>
    </cfRule>
  </conditionalFormatting>
  <conditionalFormatting sqref="EM30:EQ30 EM38:EQ38 EM46:EQ46 EM54:EQ54 EM62:EQ62">
    <cfRule type="expression" dxfId="37" priority="37">
      <formula>$EM$14="parascolaire"</formula>
    </cfRule>
    <cfRule type="expression" dxfId="36" priority="38">
      <formula>$EM$14="préscolaire"</formula>
    </cfRule>
  </conditionalFormatting>
  <conditionalFormatting sqref="ER30:EV30 ER38:EV38 ER46:EV46 ER54:EV54 ER62:EV62">
    <cfRule type="expression" dxfId="35" priority="35">
      <formula>$ER$14="parascolaire"</formula>
    </cfRule>
    <cfRule type="expression" dxfId="34" priority="36">
      <formula>$ER$14="préscolaire"</formula>
    </cfRule>
  </conditionalFormatting>
  <conditionalFormatting sqref="EW30:FA30 EW38:FA38 EW46:FA46 EW54:FA54 EW62:FA62">
    <cfRule type="expression" dxfId="33" priority="33">
      <formula>$EW$14="parascolaire"</formula>
    </cfRule>
    <cfRule type="expression" dxfId="32" priority="34">
      <formula>$EW$14="préscolaire"</formula>
    </cfRule>
  </conditionalFormatting>
  <conditionalFormatting sqref="FB30:FF30 FB38:FF38 FB46:FF46 FB54:FF54 FB62:FF62">
    <cfRule type="expression" dxfId="31" priority="31">
      <formula>$FB$14="parascolaire"</formula>
    </cfRule>
    <cfRule type="expression" dxfId="30" priority="32">
      <formula>$FB$14="préscolaire"</formula>
    </cfRule>
  </conditionalFormatting>
  <conditionalFormatting sqref="CJ31:CN31 CJ39:CN39 CJ47:CN47 CJ55:CN55 CJ63:CN63">
    <cfRule type="expression" dxfId="29" priority="29">
      <formula>$CJ$14="parascolaire"</formula>
    </cfRule>
    <cfRule type="expression" dxfId="28" priority="30">
      <formula>$CJ$14="préscolaire"</formula>
    </cfRule>
  </conditionalFormatting>
  <conditionalFormatting sqref="CO31:CS31 CO39:CS39 CO47:CS47 CO55:CS55 CO63:CS63">
    <cfRule type="expression" dxfId="27" priority="27">
      <formula>$CO$14="parascolaire"</formula>
    </cfRule>
    <cfRule type="expression" dxfId="26" priority="28">
      <formula>$CO$14="préscolaire"</formula>
    </cfRule>
  </conditionalFormatting>
  <conditionalFormatting sqref="CT31:CX31 CT39:CX39 CT47:CX47 CT55:CX55 CT63:CX63">
    <cfRule type="expression" dxfId="25" priority="25">
      <formula>$CT$14="parascolaire"</formula>
    </cfRule>
    <cfRule type="expression" dxfId="24" priority="26">
      <formula>$CT$14="préscolaire"</formula>
    </cfRule>
  </conditionalFormatting>
  <conditionalFormatting sqref="CY31:DC31 CY39:DC39 CY47:DC47 CY55:DC55 CY63:DC63">
    <cfRule type="expression" dxfId="23" priority="23">
      <formula>$CY$14="parascolaire"</formula>
    </cfRule>
    <cfRule type="expression" dxfId="22" priority="24">
      <formula>$CY$14="préscolaire"</formula>
    </cfRule>
  </conditionalFormatting>
  <conditionalFormatting sqref="DD31:DH31 DD39:DH39 DD47:DH47 DD55:DH55 DD63:DH63">
    <cfRule type="expression" dxfId="21" priority="21">
      <formula>$DD$14="parascolaire"</formula>
    </cfRule>
    <cfRule type="expression" dxfId="20" priority="22">
      <formula>$DD$14="préscolaire"</formula>
    </cfRule>
  </conditionalFormatting>
  <conditionalFormatting sqref="DI31:DM31 DI39:DM39 DI47:DM47 DI55:DM55 DI63:DM63">
    <cfRule type="expression" dxfId="19" priority="19">
      <formula>$DI$14="parascolaire"</formula>
    </cfRule>
    <cfRule type="expression" dxfId="18" priority="20">
      <formula>$DI$14="préscolaire"</formula>
    </cfRule>
  </conditionalFormatting>
  <conditionalFormatting sqref="DN31:DR31 DN39:DR39 DN47:DR47 DN55:DR55 DN63:DR63">
    <cfRule type="expression" dxfId="17" priority="17">
      <formula>$DN$14="parascolaire"</formula>
    </cfRule>
    <cfRule type="expression" dxfId="16" priority="18">
      <formula>$DN$14="préscolaire"</formula>
    </cfRule>
  </conditionalFormatting>
  <conditionalFormatting sqref="DS31:DW31 DS39:DW39 DS47:DW47 DS55:DW55 DS63:DW63">
    <cfRule type="expression" dxfId="15" priority="15">
      <formula>$DS$14="parascolaire"</formula>
    </cfRule>
    <cfRule type="expression" dxfId="14" priority="16">
      <formula>$DS$14="préscolaire"</formula>
    </cfRule>
  </conditionalFormatting>
  <conditionalFormatting sqref="DX31:EB31 DX39:EB39 DX47:EB47 DX55:EB55 DX63:EB63">
    <cfRule type="expression" dxfId="13" priority="13">
      <formula>$DX$14="parascolaire"</formula>
    </cfRule>
    <cfRule type="expression" dxfId="12" priority="14">
      <formula>$DX$14="préscolaire"</formula>
    </cfRule>
  </conditionalFormatting>
  <conditionalFormatting sqref="EC31:EG31 EC39:EG39 EC47:EG47 EC55:EG55 EC63:EG63">
    <cfRule type="expression" dxfId="11" priority="11">
      <formula>$EC$14="parascolaire"</formula>
    </cfRule>
    <cfRule type="expression" dxfId="10" priority="12">
      <formula>$EC$14="préscolaire"</formula>
    </cfRule>
  </conditionalFormatting>
  <conditionalFormatting sqref="EH31:EL31 EH39:EL39 EH47:EL47 EH55:EL55 EH63:EL63">
    <cfRule type="expression" dxfId="9" priority="9">
      <formula>$EH$14="parascolaire"</formula>
    </cfRule>
    <cfRule type="expression" dxfId="8" priority="10">
      <formula>$EH$14="préscolaire"</formula>
    </cfRule>
  </conditionalFormatting>
  <conditionalFormatting sqref="EM31:EQ31 EM39:EQ39 EM47:EQ47 EM55:EQ55 EM63:EQ63">
    <cfRule type="expression" dxfId="7" priority="7">
      <formula>$EM$14="parascolaire"</formula>
    </cfRule>
    <cfRule type="expression" dxfId="6" priority="8">
      <formula>$EM$14="préscolaire"</formula>
    </cfRule>
  </conditionalFormatting>
  <conditionalFormatting sqref="ER31:EV31 ER39:EV39 ER47:EV47 ER55:EV55 ER63:EV63">
    <cfRule type="expression" dxfId="5" priority="5">
      <formula>$ER$14="parascolaire"</formula>
    </cfRule>
    <cfRule type="expression" dxfId="4" priority="6">
      <formula>$ER$14="préscolaire"</formula>
    </cfRule>
  </conditionalFormatting>
  <conditionalFormatting sqref="EW31:FA31 EW39:FA39 EW47:FA47 EW55:FA55 EW63:FA63">
    <cfRule type="expression" dxfId="3" priority="3">
      <formula>$EW$14="parascolaire"</formula>
    </cfRule>
    <cfRule type="expression" dxfId="2" priority="4">
      <formula>$EW$14="préscolaire"</formula>
    </cfRule>
  </conditionalFormatting>
  <conditionalFormatting sqref="FB31:FF31 FB39:FF39 FB47:FF47 FB55:FF55 FB63:FF63">
    <cfRule type="expression" dxfId="1" priority="1">
      <formula>$FB$14="parascolaire"</formula>
    </cfRule>
    <cfRule type="expression" dxfId="0" priority="2">
      <formula>$FB$14="préscolaire"</formula>
    </cfRule>
  </conditionalFormatting>
  <dataValidations count="2">
    <dataValidation showInputMessage="1" showErrorMessage="1" sqref="CI11 DN10:DP11" xr:uid="{B7E148B1-A798-4077-9EDC-25A18B034C63}"/>
    <dataValidation type="decimal" allowBlank="1" showInputMessage="1" showErrorMessage="1" sqref="CI16:CI65" xr:uid="{B2B8C00C-17D9-44AA-913E-6BACA463E27D}">
      <formula1>0</formula1>
      <formula2>1</formula2>
    </dataValidation>
  </dataValidations>
  <pageMargins left="0.39370078740157483" right="0.39370078740157483" top="0.39370078740157483" bottom="0.70866141732283461" header="0.31496062992125984" footer="0.31496062992125984"/>
  <pageSetup paperSize="9" scale="57" fitToHeight="0" orientation="landscape" r:id="rId1"/>
  <headerFooter>
    <oddFooter>&amp;L&amp;A&amp;CPage &amp;P de &amp;N&amp;R&amp;F</oddFooter>
  </headerFooter>
  <rowBreaks count="1" manualBreakCount="1">
    <brk id="9" min="83" max="9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0">
    <tabColor rgb="FFFFFF00"/>
  </sheetPr>
  <dimension ref="A1:H77"/>
  <sheetViews>
    <sheetView zoomScale="110" zoomScaleNormal="110" workbookViewId="0">
      <selection activeCell="B10" sqref="B10"/>
    </sheetView>
  </sheetViews>
  <sheetFormatPr baseColWidth="10" defaultColWidth="11.42578125" defaultRowHeight="12.75" x14ac:dyDescent="0.2"/>
  <cols>
    <col min="1" max="1" width="42.28515625" style="15" customWidth="1"/>
    <col min="2" max="2" width="34" style="15" customWidth="1"/>
    <col min="3" max="3" width="37.140625" style="15" customWidth="1"/>
    <col min="4" max="4" width="30" style="15" customWidth="1"/>
    <col min="5" max="5" width="60.42578125" style="15" customWidth="1"/>
    <col min="6" max="6" width="11.42578125" style="15"/>
    <col min="7" max="7" width="16.7109375" style="15" customWidth="1"/>
    <col min="8" max="8" width="28.28515625" style="15" customWidth="1"/>
    <col min="9" max="9" width="21.42578125" style="15" customWidth="1"/>
    <col min="10" max="16384" width="11.42578125" style="15"/>
  </cols>
  <sheetData>
    <row r="1" spans="1:7" ht="20.25" x14ac:dyDescent="0.3">
      <c r="A1" s="185" t="s">
        <v>69</v>
      </c>
    </row>
    <row r="2" spans="1:7" x14ac:dyDescent="0.2">
      <c r="B2" s="225"/>
    </row>
    <row r="3" spans="1:7" ht="21.75" customHeight="1" x14ac:dyDescent="0.2">
      <c r="A3" s="184" t="s">
        <v>33</v>
      </c>
      <c r="C3" s="47" t="s">
        <v>53</v>
      </c>
      <c r="D3" s="45"/>
    </row>
    <row r="4" spans="1:7" x14ac:dyDescent="0.2">
      <c r="A4" s="226" t="s">
        <v>20</v>
      </c>
      <c r="C4" s="59" t="s">
        <v>52</v>
      </c>
      <c r="D4" s="45" t="s">
        <v>87</v>
      </c>
    </row>
    <row r="5" spans="1:7" x14ac:dyDescent="0.2">
      <c r="A5" s="227" t="s">
        <v>22</v>
      </c>
      <c r="C5" s="60" t="s">
        <v>51</v>
      </c>
      <c r="D5" s="45" t="s">
        <v>88</v>
      </c>
      <c r="E5" s="60" t="s">
        <v>385</v>
      </c>
      <c r="F5" s="933" t="s">
        <v>88</v>
      </c>
    </row>
    <row r="6" spans="1:7" x14ac:dyDescent="0.2">
      <c r="A6" s="228" t="s">
        <v>26</v>
      </c>
      <c r="C6" s="489" t="s">
        <v>180</v>
      </c>
      <c r="D6" s="15" t="s">
        <v>174</v>
      </c>
    </row>
    <row r="7" spans="1:7" x14ac:dyDescent="0.2">
      <c r="A7" s="229" t="s">
        <v>21</v>
      </c>
    </row>
    <row r="8" spans="1:7" x14ac:dyDescent="0.2">
      <c r="C8" s="1494" t="s">
        <v>84</v>
      </c>
      <c r="D8" s="1494"/>
    </row>
    <row r="9" spans="1:7" x14ac:dyDescent="0.2">
      <c r="A9" s="230" t="s">
        <v>76</v>
      </c>
      <c r="B9" s="231" t="s">
        <v>91</v>
      </c>
      <c r="C9" s="200" t="s">
        <v>83</v>
      </c>
      <c r="D9" s="200" t="s">
        <v>82</v>
      </c>
      <c r="E9" s="231" t="s">
        <v>90</v>
      </c>
      <c r="F9" s="231" t="s">
        <v>30</v>
      </c>
      <c r="G9" s="231"/>
    </row>
    <row r="10" spans="1:7" s="108" customFormat="1" ht="156.75" customHeight="1" x14ac:dyDescent="0.2">
      <c r="A10" s="232" t="s">
        <v>70</v>
      </c>
      <c r="B10" s="201">
        <v>8.5</v>
      </c>
      <c r="C10" s="233">
        <v>0.4</v>
      </c>
      <c r="D10" s="233">
        <v>0.8</v>
      </c>
      <c r="E10" s="234" t="s">
        <v>96</v>
      </c>
      <c r="F10" s="233">
        <v>0.1</v>
      </c>
      <c r="G10" s="232"/>
    </row>
    <row r="11" spans="1:7" s="108" customFormat="1" ht="156.75" customHeight="1" x14ac:dyDescent="0.2">
      <c r="A11" s="235" t="s">
        <v>71</v>
      </c>
      <c r="B11" s="236">
        <v>9</v>
      </c>
      <c r="C11" s="237" t="s">
        <v>85</v>
      </c>
      <c r="D11" s="237" t="s">
        <v>85</v>
      </c>
      <c r="E11" s="238"/>
      <c r="F11" s="239">
        <v>0.1</v>
      </c>
      <c r="G11" s="235"/>
    </row>
    <row r="12" spans="1:7" x14ac:dyDescent="0.2">
      <c r="A12" s="104" t="s">
        <v>72</v>
      </c>
    </row>
    <row r="14" spans="1:7" x14ac:dyDescent="0.2">
      <c r="A14" s="240" t="s">
        <v>62</v>
      </c>
      <c r="B14" s="184"/>
      <c r="C14" s="184"/>
    </row>
    <row r="15" spans="1:7" x14ac:dyDescent="0.2">
      <c r="A15" s="241" t="s">
        <v>74</v>
      </c>
      <c r="B15" s="241" t="s">
        <v>64</v>
      </c>
      <c r="C15" s="231"/>
    </row>
    <row r="16" spans="1:7" x14ac:dyDescent="0.2">
      <c r="A16" s="242" t="s">
        <v>65</v>
      </c>
      <c r="B16" s="242">
        <v>5</v>
      </c>
      <c r="C16" s="231"/>
    </row>
    <row r="17" spans="1:4" x14ac:dyDescent="0.2">
      <c r="A17" s="242" t="s">
        <v>66</v>
      </c>
      <c r="B17" s="242">
        <v>7</v>
      </c>
      <c r="C17" s="231"/>
    </row>
    <row r="18" spans="1:4" x14ac:dyDescent="0.2">
      <c r="A18" s="242" t="s">
        <v>67</v>
      </c>
      <c r="B18" s="242">
        <v>10</v>
      </c>
      <c r="C18" s="231"/>
    </row>
    <row r="19" spans="1:4" x14ac:dyDescent="0.2">
      <c r="A19" s="200"/>
      <c r="B19" s="200"/>
      <c r="C19" s="231"/>
    </row>
    <row r="21" spans="1:4" x14ac:dyDescent="0.2">
      <c r="A21" s="240" t="s">
        <v>61</v>
      </c>
    </row>
    <row r="22" spans="1:4" x14ac:dyDescent="0.2">
      <c r="A22" s="241" t="s">
        <v>74</v>
      </c>
      <c r="B22" s="241" t="s">
        <v>64</v>
      </c>
      <c r="C22" s="241" t="s">
        <v>90</v>
      </c>
    </row>
    <row r="23" spans="1:4" s="192" customFormat="1" ht="51" customHeight="1" x14ac:dyDescent="0.2">
      <c r="A23" s="243" t="s">
        <v>24</v>
      </c>
      <c r="B23" s="243">
        <v>12</v>
      </c>
      <c r="C23" s="244" t="s">
        <v>92</v>
      </c>
    </row>
    <row r="24" spans="1:4" s="192" customFormat="1" ht="51" customHeight="1" x14ac:dyDescent="0.2">
      <c r="A24" s="243" t="s">
        <v>27</v>
      </c>
      <c r="B24" s="243">
        <v>15</v>
      </c>
      <c r="C24" s="244" t="s">
        <v>93</v>
      </c>
      <c r="D24" s="245"/>
    </row>
    <row r="25" spans="1:4" s="192" customFormat="1" ht="51" customHeight="1" x14ac:dyDescent="0.2">
      <c r="A25" s="243" t="s">
        <v>28</v>
      </c>
      <c r="B25" s="243">
        <v>18</v>
      </c>
      <c r="C25" s="244" t="s">
        <v>94</v>
      </c>
      <c r="D25" s="246"/>
    </row>
    <row r="26" spans="1:4" x14ac:dyDescent="0.2">
      <c r="A26" s="200"/>
      <c r="B26" s="200"/>
      <c r="C26" s="200"/>
      <c r="D26" s="247"/>
    </row>
    <row r="27" spans="1:4" x14ac:dyDescent="0.2">
      <c r="A27" s="248"/>
      <c r="B27" s="248"/>
      <c r="C27" s="248"/>
      <c r="D27" s="249"/>
    </row>
    <row r="28" spans="1:4" x14ac:dyDescent="0.2">
      <c r="A28" s="250" t="s">
        <v>68</v>
      </c>
    </row>
    <row r="29" spans="1:4" x14ac:dyDescent="0.2">
      <c r="A29" s="251">
        <v>1</v>
      </c>
      <c r="B29" s="105"/>
      <c r="C29" s="105"/>
    </row>
    <row r="30" spans="1:4" x14ac:dyDescent="0.2">
      <c r="A30" s="251">
        <v>2</v>
      </c>
      <c r="B30" s="249"/>
      <c r="C30" s="252"/>
    </row>
    <row r="31" spans="1:4" x14ac:dyDescent="0.2">
      <c r="A31" s="251">
        <v>3</v>
      </c>
      <c r="B31" s="253"/>
      <c r="C31" s="253"/>
    </row>
    <row r="32" spans="1:4" x14ac:dyDescent="0.2">
      <c r="A32" s="251">
        <v>4</v>
      </c>
      <c r="B32" s="249"/>
      <c r="C32" s="252"/>
    </row>
    <row r="33" spans="1:7" x14ac:dyDescent="0.2">
      <c r="A33" s="251">
        <v>5</v>
      </c>
      <c r="B33" s="249"/>
      <c r="C33" s="249"/>
    </row>
    <row r="34" spans="1:7" x14ac:dyDescent="0.2">
      <c r="A34" s="251">
        <v>6</v>
      </c>
    </row>
    <row r="35" spans="1:7" x14ac:dyDescent="0.2">
      <c r="A35" s="251">
        <v>7</v>
      </c>
      <c r="E35" s="28"/>
    </row>
    <row r="36" spans="1:7" x14ac:dyDescent="0.2">
      <c r="A36" s="251">
        <v>8</v>
      </c>
      <c r="E36" s="1"/>
    </row>
    <row r="37" spans="1:7" x14ac:dyDescent="0.2">
      <c r="E37" s="28"/>
    </row>
    <row r="38" spans="1:7" x14ac:dyDescent="0.2">
      <c r="A38" s="184" t="s">
        <v>167</v>
      </c>
      <c r="B38" s="184" t="s">
        <v>104</v>
      </c>
      <c r="E38" s="1"/>
    </row>
    <row r="39" spans="1:7" x14ac:dyDescent="0.2">
      <c r="A39" s="254" t="s">
        <v>107</v>
      </c>
      <c r="B39" s="255" t="s">
        <v>138</v>
      </c>
      <c r="C39" s="256"/>
      <c r="D39" s="256"/>
      <c r="E39" s="553"/>
    </row>
    <row r="40" spans="1:7" x14ac:dyDescent="0.2">
      <c r="A40" s="254" t="s">
        <v>105</v>
      </c>
      <c r="B40" s="255" t="s">
        <v>267</v>
      </c>
      <c r="C40" s="256"/>
      <c r="D40" s="256"/>
      <c r="E40" s="553"/>
    </row>
    <row r="41" spans="1:7" x14ac:dyDescent="0.2">
      <c r="A41" s="254" t="s">
        <v>148</v>
      </c>
      <c r="B41" s="255" t="s">
        <v>268</v>
      </c>
      <c r="C41" s="256"/>
      <c r="D41" s="256"/>
      <c r="E41" s="554"/>
    </row>
    <row r="42" spans="1:7" x14ac:dyDescent="0.2">
      <c r="A42" s="254" t="s">
        <v>106</v>
      </c>
      <c r="B42" s="566" t="s">
        <v>264</v>
      </c>
      <c r="C42" s="256"/>
      <c r="D42" s="256"/>
      <c r="E42" s="553"/>
      <c r="F42" s="874"/>
      <c r="G42" s="15" t="s">
        <v>350</v>
      </c>
    </row>
    <row r="43" spans="1:7" x14ac:dyDescent="0.2">
      <c r="A43" s="377" t="s">
        <v>158</v>
      </c>
      <c r="B43" s="255" t="s">
        <v>137</v>
      </c>
      <c r="C43" s="256"/>
      <c r="D43" s="256"/>
      <c r="E43" s="554"/>
    </row>
    <row r="44" spans="1:7" x14ac:dyDescent="0.2">
      <c r="A44" s="377" t="s">
        <v>159</v>
      </c>
      <c r="B44" s="255" t="s">
        <v>154</v>
      </c>
      <c r="C44" s="256"/>
      <c r="D44" s="256"/>
      <c r="E44" s="257"/>
    </row>
    <row r="45" spans="1:7" x14ac:dyDescent="0.2">
      <c r="A45" s="254" t="s">
        <v>148</v>
      </c>
      <c r="B45" s="255" t="s">
        <v>153</v>
      </c>
      <c r="C45" s="256"/>
      <c r="D45" s="256"/>
      <c r="E45" s="257"/>
    </row>
    <row r="46" spans="1:7" x14ac:dyDescent="0.2">
      <c r="A46" s="254" t="s">
        <v>155</v>
      </c>
      <c r="B46" s="255" t="s">
        <v>380</v>
      </c>
      <c r="C46" s="256"/>
      <c r="D46" s="256"/>
      <c r="E46" s="257"/>
      <c r="F46" s="874"/>
      <c r="G46" s="565" t="s">
        <v>350</v>
      </c>
    </row>
    <row r="47" spans="1:7" x14ac:dyDescent="0.2">
      <c r="A47" s="254" t="s">
        <v>156</v>
      </c>
      <c r="B47" s="255" t="s">
        <v>265</v>
      </c>
      <c r="C47" s="256"/>
      <c r="D47" s="256"/>
      <c r="E47" s="257"/>
      <c r="F47" s="874"/>
      <c r="G47" s="565" t="s">
        <v>350</v>
      </c>
    </row>
    <row r="48" spans="1:7" x14ac:dyDescent="0.2">
      <c r="A48" s="254" t="s">
        <v>97</v>
      </c>
      <c r="B48" s="255" t="s">
        <v>160</v>
      </c>
      <c r="C48" s="256"/>
      <c r="D48" s="256"/>
      <c r="E48" s="257"/>
    </row>
    <row r="49" spans="1:8" x14ac:dyDescent="0.2">
      <c r="A49" s="465" t="s">
        <v>157</v>
      </c>
      <c r="B49" s="255" t="s">
        <v>269</v>
      </c>
      <c r="C49" s="256"/>
      <c r="D49" s="256"/>
      <c r="E49" s="257"/>
    </row>
    <row r="50" spans="1:8" x14ac:dyDescent="0.2">
      <c r="A50" s="551" t="s">
        <v>175</v>
      </c>
      <c r="B50" s="255" t="s">
        <v>271</v>
      </c>
      <c r="C50" s="256"/>
      <c r="D50" s="256"/>
      <c r="E50" s="257"/>
    </row>
    <row r="51" spans="1:8" x14ac:dyDescent="0.2">
      <c r="A51" s="551" t="s">
        <v>175</v>
      </c>
      <c r="B51" s="255" t="s">
        <v>270</v>
      </c>
      <c r="C51" s="256"/>
      <c r="D51" s="256"/>
      <c r="E51" s="257"/>
    </row>
    <row r="52" spans="1:8" x14ac:dyDescent="0.2">
      <c r="A52" s="551" t="s">
        <v>176</v>
      </c>
      <c r="B52" s="255" t="s">
        <v>298</v>
      </c>
      <c r="C52" s="256"/>
      <c r="D52" s="256"/>
      <c r="E52" s="257"/>
    </row>
    <row r="53" spans="1:8" x14ac:dyDescent="0.2">
      <c r="A53" s="551" t="s">
        <v>177</v>
      </c>
      <c r="B53" s="255" t="s">
        <v>299</v>
      </c>
      <c r="C53" s="256"/>
      <c r="D53" s="256"/>
      <c r="E53" s="257"/>
    </row>
    <row r="54" spans="1:8" x14ac:dyDescent="0.2">
      <c r="A54" s="254" t="s">
        <v>182</v>
      </c>
      <c r="B54" s="255" t="s">
        <v>185</v>
      </c>
      <c r="C54" s="256"/>
      <c r="D54" s="256"/>
      <c r="E54" s="257"/>
    </row>
    <row r="55" spans="1:8" x14ac:dyDescent="0.2">
      <c r="A55" s="552" t="s">
        <v>183</v>
      </c>
      <c r="B55" s="255" t="s">
        <v>184</v>
      </c>
      <c r="C55" s="256"/>
      <c r="D55" s="256"/>
      <c r="E55" s="257"/>
    </row>
    <row r="56" spans="1:8" x14ac:dyDescent="0.2">
      <c r="A56" s="565" t="s">
        <v>276</v>
      </c>
      <c r="B56" s="566" t="s">
        <v>309</v>
      </c>
      <c r="C56" s="565"/>
      <c r="D56" s="279"/>
      <c r="E56" s="279"/>
    </row>
    <row r="57" spans="1:8" x14ac:dyDescent="0.2">
      <c r="A57" s="279" t="s">
        <v>379</v>
      </c>
      <c r="B57" s="566" t="s">
        <v>378</v>
      </c>
      <c r="C57" s="279"/>
      <c r="D57" s="279"/>
      <c r="E57" s="279"/>
    </row>
    <row r="58" spans="1:8" x14ac:dyDescent="0.2">
      <c r="A58" s="254" t="s">
        <v>386</v>
      </c>
      <c r="B58" s="566" t="s">
        <v>387</v>
      </c>
    </row>
    <row r="59" spans="1:8" x14ac:dyDescent="0.2">
      <c r="A59" s="184" t="s">
        <v>170</v>
      </c>
    </row>
    <row r="60" spans="1:8" x14ac:dyDescent="0.2">
      <c r="A60" s="258">
        <v>0.1</v>
      </c>
      <c r="B60" s="259" t="s">
        <v>171</v>
      </c>
    </row>
    <row r="61" spans="1:8" x14ac:dyDescent="0.2">
      <c r="A61" s="258">
        <v>0.1</v>
      </c>
      <c r="B61" s="259" t="s">
        <v>172</v>
      </c>
    </row>
    <row r="62" spans="1:8" ht="13.5" thickBot="1" x14ac:dyDescent="0.25"/>
    <row r="63" spans="1:8" ht="13.5" customHeight="1" thickBot="1" x14ac:dyDescent="0.25">
      <c r="A63" s="260" t="s">
        <v>61</v>
      </c>
      <c r="B63" s="261" t="s">
        <v>78</v>
      </c>
      <c r="C63" s="262"/>
      <c r="D63" s="263"/>
      <c r="E63" s="1495" t="s">
        <v>95</v>
      </c>
    </row>
    <row r="64" spans="1:8" ht="13.5" customHeight="1" thickBot="1" x14ac:dyDescent="0.25">
      <c r="A64" s="264" t="s">
        <v>74</v>
      </c>
      <c r="B64" s="265" t="s">
        <v>79</v>
      </c>
      <c r="C64" s="266" t="s">
        <v>80</v>
      </c>
      <c r="D64" s="267" t="s">
        <v>81</v>
      </c>
      <c r="E64" s="1495"/>
      <c r="F64" s="268" t="s">
        <v>73</v>
      </c>
      <c r="G64" s="268" t="s">
        <v>70</v>
      </c>
      <c r="H64" s="268" t="s">
        <v>71</v>
      </c>
    </row>
    <row r="65" spans="1:8" ht="12.75" customHeight="1" x14ac:dyDescent="0.2">
      <c r="A65" s="269" t="s">
        <v>24</v>
      </c>
      <c r="B65" s="270">
        <v>1</v>
      </c>
      <c r="C65" s="270">
        <v>24</v>
      </c>
      <c r="D65" s="270">
        <v>1</v>
      </c>
      <c r="E65" s="1495"/>
      <c r="F65" s="1491" t="s">
        <v>74</v>
      </c>
      <c r="G65" s="268" t="s">
        <v>65</v>
      </c>
      <c r="H65" s="268" t="s">
        <v>24</v>
      </c>
    </row>
    <row r="66" spans="1:8" ht="12.75" customHeight="1" x14ac:dyDescent="0.2">
      <c r="A66" s="271"/>
      <c r="B66" s="272">
        <v>25</v>
      </c>
      <c r="C66" s="272">
        <v>48</v>
      </c>
      <c r="D66" s="272">
        <v>2</v>
      </c>
      <c r="E66" s="1495"/>
      <c r="F66" s="1492"/>
      <c r="G66" s="268" t="s">
        <v>66</v>
      </c>
      <c r="H66" s="268" t="s">
        <v>27</v>
      </c>
    </row>
    <row r="67" spans="1:8" ht="12.75" customHeight="1" x14ac:dyDescent="0.2">
      <c r="A67" s="271"/>
      <c r="B67" s="272">
        <v>49</v>
      </c>
      <c r="C67" s="272">
        <v>72</v>
      </c>
      <c r="D67" s="272">
        <v>3</v>
      </c>
      <c r="E67" s="1495"/>
      <c r="F67" s="1493"/>
      <c r="G67" s="268" t="s">
        <v>67</v>
      </c>
      <c r="H67" s="268" t="s">
        <v>28</v>
      </c>
    </row>
    <row r="68" spans="1:8" ht="13.5" customHeight="1" thickBot="1" x14ac:dyDescent="0.25">
      <c r="A68" s="273"/>
      <c r="B68" s="274">
        <v>73</v>
      </c>
      <c r="C68" s="274">
        <v>96</v>
      </c>
      <c r="D68" s="274">
        <v>4</v>
      </c>
      <c r="E68" s="1495"/>
      <c r="F68" s="1491" t="s">
        <v>63</v>
      </c>
      <c r="G68" s="268">
        <v>1</v>
      </c>
      <c r="H68" s="268">
        <v>1</v>
      </c>
    </row>
    <row r="69" spans="1:8" ht="12.75" customHeight="1" x14ac:dyDescent="0.2">
      <c r="A69" s="269" t="s">
        <v>27</v>
      </c>
      <c r="B69" s="270">
        <v>1</v>
      </c>
      <c r="C69" s="270">
        <v>30</v>
      </c>
      <c r="D69" s="270">
        <v>1</v>
      </c>
      <c r="E69" s="1495"/>
      <c r="F69" s="1492"/>
      <c r="G69" s="268">
        <v>2</v>
      </c>
      <c r="H69" s="268">
        <v>2</v>
      </c>
    </row>
    <row r="70" spans="1:8" ht="12.75" customHeight="1" x14ac:dyDescent="0.2">
      <c r="A70" s="271"/>
      <c r="B70" s="272">
        <v>31</v>
      </c>
      <c r="C70" s="272">
        <v>60</v>
      </c>
      <c r="D70" s="272">
        <v>2</v>
      </c>
      <c r="E70" s="1495"/>
      <c r="F70" s="1492"/>
      <c r="G70" s="268">
        <v>3</v>
      </c>
      <c r="H70" s="268">
        <v>3</v>
      </c>
    </row>
    <row r="71" spans="1:8" ht="13.5" customHeight="1" thickBot="1" x14ac:dyDescent="0.25">
      <c r="A71" s="273"/>
      <c r="B71" s="274">
        <v>61</v>
      </c>
      <c r="C71" s="274">
        <v>90</v>
      </c>
      <c r="D71" s="275">
        <v>3</v>
      </c>
      <c r="E71" s="1495"/>
      <c r="F71" s="1492"/>
      <c r="G71" s="268">
        <v>4</v>
      </c>
      <c r="H71" s="268">
        <v>4</v>
      </c>
    </row>
    <row r="72" spans="1:8" ht="12.75" customHeight="1" x14ac:dyDescent="0.2">
      <c r="A72" s="269" t="s">
        <v>28</v>
      </c>
      <c r="B72" s="270">
        <v>1</v>
      </c>
      <c r="C72" s="276">
        <v>36</v>
      </c>
      <c r="D72" s="270">
        <v>1</v>
      </c>
      <c r="E72" s="1495"/>
      <c r="F72" s="1492"/>
      <c r="G72" s="268" t="s">
        <v>75</v>
      </c>
      <c r="H72" s="268" t="s">
        <v>75</v>
      </c>
    </row>
    <row r="73" spans="1:8" ht="12.75" customHeight="1" x14ac:dyDescent="0.2">
      <c r="A73" s="271"/>
      <c r="B73" s="272">
        <v>37</v>
      </c>
      <c r="C73" s="277">
        <v>72</v>
      </c>
      <c r="D73" s="272">
        <v>2</v>
      </c>
      <c r="E73" s="1495"/>
      <c r="F73" s="1493"/>
      <c r="G73" s="268"/>
      <c r="H73" s="268"/>
    </row>
    <row r="74" spans="1:8" ht="13.5" customHeight="1" thickBot="1" x14ac:dyDescent="0.25">
      <c r="A74" s="273"/>
      <c r="B74" s="274">
        <v>73</v>
      </c>
      <c r="C74" s="278">
        <v>108</v>
      </c>
      <c r="D74" s="274">
        <v>3</v>
      </c>
      <c r="E74" s="1495"/>
    </row>
    <row r="75" spans="1:8" x14ac:dyDescent="0.2">
      <c r="A75" s="279"/>
      <c r="B75" s="279"/>
      <c r="C75" s="279"/>
      <c r="D75" s="279"/>
    </row>
    <row r="76" spans="1:8" x14ac:dyDescent="0.2">
      <c r="A76" s="279"/>
      <c r="B76" s="279"/>
      <c r="C76" s="279"/>
      <c r="D76" s="279"/>
    </row>
    <row r="77" spans="1:8" x14ac:dyDescent="0.2">
      <c r="A77" s="279"/>
      <c r="B77" s="279"/>
      <c r="C77" s="279"/>
      <c r="D77" s="279"/>
    </row>
  </sheetData>
  <mergeCells count="4">
    <mergeCell ref="F65:F67"/>
    <mergeCell ref="F68:F73"/>
    <mergeCell ref="C8:D8"/>
    <mergeCell ref="E63:E7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0" tint="-4.9989318521683403E-2"/>
    <outlinePr showOutlineSymbols="0"/>
    <pageSetUpPr fitToPage="1"/>
  </sheetPr>
  <dimension ref="A2:CN308"/>
  <sheetViews>
    <sheetView showGridLines="0" showZeros="0" topLeftCell="L106"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7.14062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G1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577"/>
      <c r="BE14" s="577"/>
      <c r="BF14" s="577"/>
      <c r="BG14" s="577"/>
      <c r="BH14" s="577"/>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577"/>
      <c r="BE15" s="577"/>
      <c r="BF15" s="577"/>
      <c r="BG15" s="577"/>
      <c r="BH15" s="577"/>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577"/>
      <c r="BE16" s="577"/>
      <c r="BF16" s="577"/>
      <c r="BG16" s="577"/>
      <c r="BH16" s="577"/>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577"/>
      <c r="BE17" s="577"/>
      <c r="BF17" s="577"/>
      <c r="BG17" s="577"/>
      <c r="BH17" s="577"/>
      <c r="BI17" s="577"/>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573"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IF(OR(U21="",U23=""),"",VLOOKUP('G1'!$U$21,Donnees!$A$10:$G$11,2,FALSE))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573"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573"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150" t="s">
        <v>55</v>
      </c>
      <c r="O33" s="660" t="s">
        <v>54</v>
      </c>
      <c r="P33" s="660"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574"/>
      <c r="AV40" s="574"/>
      <c r="AW40" s="574"/>
      <c r="AX40" s="574"/>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58"/>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574"/>
      <c r="AV41" s="574"/>
      <c r="AW41" s="574"/>
      <c r="AX41" s="574"/>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58"/>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574"/>
      <c r="AV42" s="574"/>
      <c r="AW42" s="574"/>
      <c r="AX42" s="574"/>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58"/>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574"/>
      <c r="AV43" s="574"/>
      <c r="AW43" s="574"/>
      <c r="AX43" s="574"/>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58"/>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574"/>
      <c r="AV44" s="574"/>
      <c r="AW44" s="574"/>
      <c r="AX44" s="574"/>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58"/>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574"/>
      <c r="AV45" s="574"/>
      <c r="AW45" s="574"/>
      <c r="AX45" s="574"/>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58"/>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574"/>
      <c r="AV46" s="574"/>
      <c r="AW46" s="574"/>
      <c r="AX46" s="574"/>
      <c r="AY46" s="574"/>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58"/>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574"/>
      <c r="AV47" s="574"/>
      <c r="AW47" s="574"/>
      <c r="AX47" s="574"/>
      <c r="AY47" s="574"/>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58"/>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574"/>
      <c r="AV48" s="574"/>
      <c r="AW48" s="574"/>
      <c r="AX48" s="574"/>
      <c r="AY48" s="574"/>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58"/>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574"/>
      <c r="AV49" s="574"/>
      <c r="AW49" s="574"/>
      <c r="AX49" s="574"/>
      <c r="AY49" s="574"/>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574"/>
      <c r="AV50" s="574"/>
      <c r="AW50" s="574"/>
      <c r="AX50" s="574"/>
      <c r="AY50" s="574"/>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574"/>
      <c r="AV51" s="574"/>
      <c r="AW51" s="574"/>
      <c r="AX51" s="574"/>
      <c r="AY51" s="574"/>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574"/>
      <c r="AV52" s="574"/>
      <c r="AW52" s="574"/>
      <c r="AX52" s="574"/>
      <c r="AY52" s="574"/>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574"/>
      <c r="AV53" s="574"/>
      <c r="AW53" s="574"/>
      <c r="AX53" s="574"/>
      <c r="AY53" s="574"/>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575"/>
      <c r="W55" s="575"/>
      <c r="X55" s="575"/>
      <c r="Y55" s="575"/>
      <c r="Z55" s="575"/>
      <c r="AA55" s="575"/>
      <c r="AB55" s="575"/>
      <c r="AC55" s="575"/>
      <c r="AD55" s="575"/>
      <c r="AE55" s="575"/>
      <c r="AF55" s="575"/>
      <c r="AG55" s="575"/>
      <c r="AH55" s="575"/>
      <c r="AI55" s="575"/>
      <c r="AJ55" s="575"/>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575"/>
      <c r="W56" s="575"/>
      <c r="X56" s="575"/>
      <c r="Y56" s="575"/>
      <c r="Z56" s="575"/>
      <c r="AA56" s="575"/>
      <c r="AB56" s="575"/>
      <c r="AC56" s="575"/>
      <c r="AD56" s="575"/>
      <c r="AE56" s="575"/>
      <c r="AF56" s="575"/>
      <c r="AG56" s="575"/>
      <c r="AH56" s="575"/>
      <c r="AI56" s="575"/>
      <c r="AJ56" s="575"/>
      <c r="AK56" s="575"/>
      <c r="AL56" s="575"/>
      <c r="AM56" s="575"/>
      <c r="AN56" s="575"/>
      <c r="AO56" s="575"/>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791"/>
      <c r="AL58" s="791"/>
      <c r="AM58" s="791"/>
      <c r="AN58" s="791"/>
      <c r="AO58" s="791"/>
      <c r="AP58" s="791"/>
      <c r="AQ58" s="791"/>
      <c r="AR58" s="791"/>
      <c r="AS58" s="791"/>
      <c r="AT58" s="792"/>
      <c r="AU58" s="791"/>
      <c r="AV58" s="791"/>
      <c r="AW58" s="791"/>
      <c r="AX58" s="791"/>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793"/>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IF('G1'!U21="parascolaire","",IFERROR(SUM((Q97:BX97)/4)+SUM(E75:E94)+SUM((Q97:BX97)/4)/9+SUM(E75:E94)/9,0))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IF('G1'!U21="parascolaire","",IFERROR(SUM((Q131:BX131)/4)+SUM(E109:E128)+SUM((Q131:BX131)/4)/9+SUM(E109:E128)/9,0))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IF('G1'!U21="parascolaire","",IFERROR(SUM((Q165:BX165)/4)+SUM(E143:E162)+SUM((Q165:BX165)/4)/9+SUM(E143:E162)/9,0))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IF('G1'!U21="parascolaire","",IFERROR(SUM((Q199:BX199)/4)+SUM(E177:E196)+SUM((Q199:BX199)/4)/9+SUM(E177:E196)/9,0))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IF('G1'!U21="parascolaire","",IFERROR(SUM((Q233:BX233)/4)+SUM(E211:E230)+SUM((Q233:BX233)/4)/9+SUM(E211:E230)/9,0))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823"/>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576" t="str">
        <f>IF(SUM(Q73:BX73)=0,"",IF(CB73&lt;=$U$27,Donnees!$C$4,Donnees!$C$5))</f>
        <v/>
      </c>
      <c r="CD73" s="573"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577" t="s">
        <v>32</v>
      </c>
      <c r="BZ74" s="577" t="s">
        <v>30</v>
      </c>
      <c r="CA74" s="577" t="s">
        <v>56</v>
      </c>
      <c r="CB74" s="577"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4" t="str">
        <f>IF(CB75=0,"",IF(BY75&gt;$AZ$27,Donnees!$C$5,IF(AND(VLOOKUP(P75,ControleGroupes!$CG$16:$FK$65,79,FALSE)&gt;8.5,VLOOKUP(P75,ControleGroupes!$A$16:$CD$65,77,FALSE)&gt;0),Donnees!$E$5,IF(AND(VLOOKUP(P75,ControleGroupes!$CG$16:$FK$65,79,FALSE)&gt;9,VLOOKUP(P75,ControleGroupes!$A$16:$CD$65,77,FALSE)=0),Donnees!$E$5,Donnees!$C$4))))</f>
        <v/>
      </c>
      <c r="CD75" s="932"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5" t="str">
        <f>IF(CB76=0,"",IF(BY76&gt;$AZ$27,Donnees!$C$5,IF(AND(VLOOKUP(P76,ControleGroupes!$CG$16:$FK$65,79,FALSE)&gt;8.5,VLOOKUP(P76,ControleGroupes!$A$16:$CD$65,77,FALSE)&gt;0),Donnees!$E$5,IF(AND(VLOOKUP(P76,ControleGroupes!$CG$16:$FK$65,79,FALSE)&gt;9,VLOOKUP(P76,ControleGroupes!$A$16:$CD$65,77,FALSE)=0),Donnees!$E$5,Donnees!$C$4))))</f>
        <v/>
      </c>
      <c r="CD76" s="932"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5" t="str">
        <f>IF(CB77=0,"",IF(BY77&gt;$AZ$27,Donnees!$C$5,IF(AND(VLOOKUP(P77,ControleGroupes!$CG$16:$FK$65,79,FALSE)&gt;8.5,VLOOKUP(P77,ControleGroupes!$A$16:$CD$65,77,FALSE)&gt;0),Donnees!$E$5,IF(AND(VLOOKUP(P77,ControleGroupes!$CG$16:$FK$65,79,FALSE)&gt;9,VLOOKUP(P77,ControleGroupes!$A$16:$CD$65,77,FALSE)=0),Donnees!$E$5,Donnees!$C$4))))</f>
        <v/>
      </c>
      <c r="CD77" s="932"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5" t="str">
        <f>IF(CB78=0,"",IF(BY78&gt;$AZ$27,Donnees!$C$5,IF(AND(VLOOKUP(P78,ControleGroupes!$CG$16:$FK$65,79,FALSE)&gt;8.5,VLOOKUP(P78,ControleGroupes!$A$16:$CD$65,77,FALSE)&gt;0),Donnees!$E$5,IF(AND(VLOOKUP(P78,ControleGroupes!$CG$16:$FK$65,79,FALSE)&gt;9,VLOOKUP(P78,ControleGroupes!$A$16:$CD$65,77,FALSE)=0),Donnees!$E$5,Donnees!$C$4))))</f>
        <v/>
      </c>
      <c r="CD78" s="932"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5" t="str">
        <f>IF(CB79=0,"",IF(BY79&gt;$AZ$27,Donnees!$C$5,IF(AND(VLOOKUP(P79,ControleGroupes!$CG$16:$FK$65,79,FALSE)&gt;8.5,VLOOKUP(P79,ControleGroupes!$A$16:$CD$65,77,FALSE)&gt;0),Donnees!$E$5,IF(AND(VLOOKUP(P79,ControleGroupes!$CG$16:$FK$65,79,FALSE)&gt;9,VLOOKUP(P79,ControleGroupes!$A$16:$CD$65,77,FALSE)=0),Donnees!$E$5,Donnees!$C$4))))</f>
        <v/>
      </c>
      <c r="CD79" s="932"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5" t="str">
        <f>IF(CB80=0,"",IF(BY80&gt;$AZ$27,Donnees!$C$5,IF(AND(VLOOKUP(P80,ControleGroupes!$CG$16:$FK$65,79,FALSE)&gt;8.5,VLOOKUP(P80,ControleGroupes!$A$16:$CD$65,77,FALSE)&gt;0),Donnees!$E$5,IF(AND(VLOOKUP(P80,ControleGroupes!$CG$16:$FK$65,79,FALSE)&gt;9,VLOOKUP(P80,ControleGroupes!$A$16:$CD$65,77,FALSE)=0),Donnees!$E$5,Donnees!$C$4))))</f>
        <v/>
      </c>
      <c r="CD80" s="932"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5" t="str">
        <f>IF(CB81=0,"",IF(BY81&gt;$AZ$27,Donnees!$C$5,IF(AND(VLOOKUP(P81,ControleGroupes!$CG$16:$FK$65,79,FALSE)&gt;8.5,VLOOKUP(P81,ControleGroupes!$A$16:$CD$65,77,FALSE)&gt;0),Donnees!$E$5,IF(AND(VLOOKUP(P81,ControleGroupes!$CG$16:$FK$65,79,FALSE)&gt;9,VLOOKUP(P81,ControleGroupes!$A$16:$CD$65,77,FALSE)=0),Donnees!$E$5,Donnees!$C$4))))</f>
        <v/>
      </c>
      <c r="CD81" s="932"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5" t="str">
        <f>IF(CB82=0,"",IF(BY82&gt;$AZ$27,Donnees!$C$5,IF(AND(VLOOKUP(P82,ControleGroupes!$CG$16:$FK$65,79,FALSE)&gt;8.5,VLOOKUP(P82,ControleGroupes!$A$16:$CD$65,77,FALSE)&gt;0),Donnees!$E$5,IF(AND(VLOOKUP(P82,ControleGroupes!$CG$16:$FK$65,79,FALSE)&gt;9,VLOOKUP(P82,ControleGroupes!$A$16:$CD$65,77,FALSE)=0),Donnees!$E$5,Donnees!$C$4))))</f>
        <v/>
      </c>
      <c r="CD82" s="932"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5" t="str">
        <f>IF(CB83=0,"",IF(BY83&gt;$AZ$27,Donnees!$C$5,IF(AND(VLOOKUP(P83,ControleGroupes!$CG$16:$FK$65,79,FALSE)&gt;8.5,VLOOKUP(P83,ControleGroupes!$A$16:$CD$65,77,FALSE)&gt;0),Donnees!$E$5,IF(AND(VLOOKUP(P83,ControleGroupes!$CG$16:$FK$65,79,FALSE)&gt;9,VLOOKUP(P83,ControleGroupes!$A$16:$CD$65,77,FALSE)=0),Donnees!$E$5,Donnees!$C$4))))</f>
        <v/>
      </c>
      <c r="CD83" s="932"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5" t="str">
        <f>IF(CB84=0,"",IF(BY84&gt;$AZ$27,Donnees!$C$5,IF(AND(VLOOKUP(P84,ControleGroupes!$CG$16:$FK$65,79,FALSE)&gt;8.5,VLOOKUP(P84,ControleGroupes!$A$16:$CD$65,77,FALSE)&gt;0),Donnees!$E$5,IF(AND(VLOOKUP(P84,ControleGroupes!$CG$16:$FK$65,79,FALSE)&gt;9,VLOOKUP(P84,ControleGroupes!$A$16:$CD$65,77,FALSE)=0),Donnees!$E$5,Donnees!$C$4))))</f>
        <v/>
      </c>
      <c r="CD84" s="932"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5" t="str">
        <f>IF(CB85=0,"",IF(BY85&gt;$AZ$27,Donnees!$C$5,IF(AND(VLOOKUP(P85,ControleGroupes!$CG$16:$FK$65,79,FALSE)&gt;8.5,VLOOKUP(P85,ControleGroupes!$A$16:$CD$65,77,FALSE)&gt;0),Donnees!$E$5,IF(AND(VLOOKUP(P85,ControleGroupes!$CG$16:$FK$65,79,FALSE)&gt;9,VLOOKUP(P85,ControleGroupes!$A$16:$CD$65,77,FALSE)=0),Donnees!$E$5,Donnees!$C$4))))</f>
        <v/>
      </c>
      <c r="CD85" s="932"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5" t="str">
        <f>IF(CB86=0,"",IF(BY86&gt;$AZ$27,Donnees!$C$5,IF(AND(VLOOKUP(P86,ControleGroupes!$CG$16:$FK$65,79,FALSE)&gt;8.5,VLOOKUP(P86,ControleGroupes!$A$16:$CD$65,77,FALSE)&gt;0),Donnees!$E$5,IF(AND(VLOOKUP(P86,ControleGroupes!$CG$16:$FK$65,79,FALSE)&gt;9,VLOOKUP(P86,ControleGroupes!$A$16:$CD$65,77,FALSE)=0),Donnees!$E$5,Donnees!$C$4))))</f>
        <v/>
      </c>
      <c r="CD86" s="932"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5" t="str">
        <f>IF(CB87=0,"",IF(BY87&gt;$AZ$27,Donnees!$C$5,IF(AND(VLOOKUP(P87,ControleGroupes!$CG$16:$FK$65,79,FALSE)&gt;8.5,VLOOKUP(P87,ControleGroupes!$A$16:$CD$65,77,FALSE)&gt;0),Donnees!$E$5,IF(AND(VLOOKUP(P87,ControleGroupes!$CG$16:$FK$65,79,FALSE)&gt;9,VLOOKUP(P87,ControleGroupes!$A$16:$CD$65,77,FALSE)=0),Donnees!$E$5,Donnees!$C$4))))</f>
        <v/>
      </c>
      <c r="CD87" s="932"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5" t="str">
        <f>IF(CB88=0,"",IF(BY88&gt;$AZ$27,Donnees!$C$5,IF(AND(VLOOKUP(P88,ControleGroupes!$CG$16:$FK$65,79,FALSE)&gt;8.5,VLOOKUP(P88,ControleGroupes!$A$16:$CD$65,77,FALSE)&gt;0),Donnees!$E$5,IF(AND(VLOOKUP(P88,ControleGroupes!$CG$16:$FK$65,79,FALSE)&gt;9,VLOOKUP(P88,ControleGroupes!$A$16:$CD$65,77,FALSE)=0),Donnees!$E$5,Donnees!$C$4))))</f>
        <v/>
      </c>
      <c r="CD88" s="932"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5" t="str">
        <f>IF(CB89=0,"",IF(BY89&gt;$AZ$27,Donnees!$C$5,IF(AND(VLOOKUP(P89,ControleGroupes!$CG$16:$FK$65,79,FALSE)&gt;8.5,VLOOKUP(P89,ControleGroupes!$A$16:$CD$65,77,FALSE)&gt;0),Donnees!$E$5,IF(AND(VLOOKUP(P89,ControleGroupes!$CG$16:$FK$65,79,FALSE)&gt;9,VLOOKUP(P89,ControleGroupes!$A$16:$CD$65,77,FALSE)=0),Donnees!$E$5,Donnees!$C$4))))</f>
        <v/>
      </c>
      <c r="CD89" s="932"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5" t="str">
        <f>IF(CB90=0,"",IF(BY90&gt;$AZ$27,Donnees!$C$5,IF(AND(VLOOKUP(P90,ControleGroupes!$CG$16:$FK$65,79,FALSE)&gt;8.5,VLOOKUP(P90,ControleGroupes!$A$16:$CD$65,77,FALSE)&gt;0),Donnees!$E$5,IF(AND(VLOOKUP(P90,ControleGroupes!$CG$16:$FK$65,79,FALSE)&gt;9,VLOOKUP(P90,ControleGroupes!$A$16:$CD$65,77,FALSE)=0),Donnees!$E$5,Donnees!$C$4))))</f>
        <v/>
      </c>
      <c r="CD90" s="932"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5" t="str">
        <f>IF(CB91=0,"",IF(BY91&gt;$AZ$27,Donnees!$C$5,IF(AND(VLOOKUP(P91,ControleGroupes!$CG$16:$FK$65,79,FALSE)&gt;8.5,VLOOKUP(P91,ControleGroupes!$A$16:$CD$65,77,FALSE)&gt;0),Donnees!$E$5,IF(AND(VLOOKUP(P91,ControleGroupes!$CG$16:$FK$65,79,FALSE)&gt;9,VLOOKUP(P91,ControleGroupes!$A$16:$CD$65,77,FALSE)=0),Donnees!$E$5,Donnees!$C$4))))</f>
        <v/>
      </c>
      <c r="CD91" s="932"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5" t="str">
        <f>IF(CB92=0,"",IF(BY92&gt;$AZ$27,Donnees!$C$5,IF(AND(VLOOKUP(P92,ControleGroupes!$CG$16:$FK$65,79,FALSE)&gt;8.5,VLOOKUP(P92,ControleGroupes!$A$16:$CD$65,77,FALSE)&gt;0),Donnees!$E$5,IF(AND(VLOOKUP(P92,ControleGroupes!$CG$16:$FK$65,79,FALSE)&gt;9,VLOOKUP(P92,ControleGroupes!$A$16:$CD$65,77,FALSE)=0),Donnees!$E$5,Donnees!$C$4))))</f>
        <v/>
      </c>
      <c r="CD92" s="932"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5" t="str">
        <f>IF(CB93=0,"",IF(BY93&gt;$AZ$27,Donnees!$C$5,IF(AND(VLOOKUP(P93,ControleGroupes!$CG$16:$FK$65,79,FALSE)&gt;8.5,VLOOKUP(P93,ControleGroupes!$A$16:$CD$65,77,FALSE)&gt;0),Donnees!$E$5,IF(AND(VLOOKUP(P93,ControleGroupes!$CG$16:$FK$65,79,FALSE)&gt;9,VLOOKUP(P93,ControleGroupes!$A$16:$CD$65,77,FALSE)=0),Donnees!$E$5,Donnees!$C$4))))</f>
        <v/>
      </c>
      <c r="CD93" s="932"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5" t="str">
        <f>IF(CB94=0,"",IF(BY94&gt;$AZ$27,Donnees!$C$5,IF(AND(VLOOKUP(P94,ControleGroupes!$CG$16:$FK$65,79,FALSE)&gt;8.5,VLOOKUP(P94,ControleGroupes!$A$16:$CD$65,77,FALSE)&gt;0),Donnees!$E$5,IF(AND(VLOOKUP(P94,ControleGroupes!$CG$16:$FK$65,79,FALSE)&gt;9,VLOOKUP(P94,ControleGroupes!$A$16:$CD$65,77,FALSE)=0),Donnees!$E$5,Donnees!$C$4))))</f>
        <v/>
      </c>
      <c r="CD94" s="932"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AV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ref="AW96:BX96" si="19">COUNTIF(AW75:AW94,"1")</f>
        <v>0</v>
      </c>
      <c r="AX96" s="139">
        <f t="shared" si="19"/>
        <v>0</v>
      </c>
      <c r="AY96" s="139">
        <f t="shared" si="19"/>
        <v>0</v>
      </c>
      <c r="AZ96" s="140">
        <f t="shared" si="19"/>
        <v>0</v>
      </c>
      <c r="BA96" s="139">
        <f t="shared" si="19"/>
        <v>0</v>
      </c>
      <c r="BB96" s="139">
        <f t="shared" si="19"/>
        <v>0</v>
      </c>
      <c r="BC96" s="139">
        <f t="shared" si="19"/>
        <v>0</v>
      </c>
      <c r="BD96" s="139">
        <f t="shared" si="19"/>
        <v>0</v>
      </c>
      <c r="BE96" s="138">
        <f t="shared" si="19"/>
        <v>0</v>
      </c>
      <c r="BF96" s="139">
        <f t="shared" si="19"/>
        <v>0</v>
      </c>
      <c r="BG96" s="139">
        <f t="shared" si="19"/>
        <v>0</v>
      </c>
      <c r="BH96" s="140">
        <f t="shared" si="19"/>
        <v>0</v>
      </c>
      <c r="BI96" s="139">
        <f t="shared" si="19"/>
        <v>0</v>
      </c>
      <c r="BJ96" s="139">
        <f t="shared" si="19"/>
        <v>0</v>
      </c>
      <c r="BK96" s="139">
        <f t="shared" si="19"/>
        <v>0</v>
      </c>
      <c r="BL96" s="139">
        <f t="shared" si="19"/>
        <v>0</v>
      </c>
      <c r="BM96" s="138">
        <f t="shared" si="19"/>
        <v>0</v>
      </c>
      <c r="BN96" s="139">
        <f t="shared" si="19"/>
        <v>0</v>
      </c>
      <c r="BO96" s="139">
        <f t="shared" si="19"/>
        <v>0</v>
      </c>
      <c r="BP96" s="140">
        <f t="shared" si="19"/>
        <v>0</v>
      </c>
      <c r="BQ96" s="139">
        <f t="shared" si="19"/>
        <v>0</v>
      </c>
      <c r="BR96" s="139">
        <f t="shared" si="19"/>
        <v>0</v>
      </c>
      <c r="BS96" s="139">
        <f t="shared" si="19"/>
        <v>0</v>
      </c>
      <c r="BT96" s="139">
        <f t="shared" si="19"/>
        <v>0</v>
      </c>
      <c r="BU96" s="138">
        <f t="shared" si="19"/>
        <v>0</v>
      </c>
      <c r="BV96" s="139">
        <f t="shared" si="19"/>
        <v>0</v>
      </c>
      <c r="BW96" s="139">
        <f t="shared" si="19"/>
        <v>0</v>
      </c>
      <c r="BX96" s="140">
        <f t="shared" si="19"/>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AV97" si="20">IF($AZ$21="","",ROUNDUP(R73/$AZ$21,0))</f>
        <v/>
      </c>
      <c r="S97" s="127" t="str">
        <f t="shared" si="20"/>
        <v/>
      </c>
      <c r="T97" s="129" t="str">
        <f t="shared" si="20"/>
        <v/>
      </c>
      <c r="U97" s="127" t="str">
        <f>IF($AZ$21="","",ROUNDUP(U73/$AZ$21,0))</f>
        <v/>
      </c>
      <c r="V97" s="127" t="str">
        <f t="shared" si="20"/>
        <v/>
      </c>
      <c r="W97" s="127" t="str">
        <f t="shared" si="20"/>
        <v/>
      </c>
      <c r="X97" s="127" t="str">
        <f>IF($AZ$21="","",ROUNDUP(X73/$AZ$21,0))</f>
        <v/>
      </c>
      <c r="Y97" s="128" t="str">
        <f t="shared" si="20"/>
        <v/>
      </c>
      <c r="Z97" s="127" t="str">
        <f t="shared" si="20"/>
        <v/>
      </c>
      <c r="AA97" s="127" t="str">
        <f t="shared" si="20"/>
        <v/>
      </c>
      <c r="AB97" s="129" t="str">
        <f t="shared" si="20"/>
        <v/>
      </c>
      <c r="AC97" s="127" t="str">
        <f t="shared" si="20"/>
        <v/>
      </c>
      <c r="AD97" s="127" t="str">
        <f t="shared" si="20"/>
        <v/>
      </c>
      <c r="AE97" s="127" t="str">
        <f t="shared" si="20"/>
        <v/>
      </c>
      <c r="AF97" s="127" t="str">
        <f t="shared" si="20"/>
        <v/>
      </c>
      <c r="AG97" s="128" t="str">
        <f t="shared" si="20"/>
        <v/>
      </c>
      <c r="AH97" s="127" t="str">
        <f t="shared" si="20"/>
        <v/>
      </c>
      <c r="AI97" s="127" t="str">
        <f t="shared" si="20"/>
        <v/>
      </c>
      <c r="AJ97" s="129" t="str">
        <f t="shared" si="20"/>
        <v/>
      </c>
      <c r="AK97" s="127" t="str">
        <f t="shared" si="20"/>
        <v/>
      </c>
      <c r="AL97" s="127" t="str">
        <f t="shared" si="20"/>
        <v/>
      </c>
      <c r="AM97" s="127" t="str">
        <f t="shared" si="20"/>
        <v/>
      </c>
      <c r="AN97" s="127" t="str">
        <f t="shared" si="20"/>
        <v/>
      </c>
      <c r="AO97" s="128" t="str">
        <f t="shared" si="20"/>
        <v/>
      </c>
      <c r="AP97" s="127" t="str">
        <f t="shared" si="20"/>
        <v/>
      </c>
      <c r="AQ97" s="127" t="str">
        <f t="shared" si="20"/>
        <v/>
      </c>
      <c r="AR97" s="129" t="str">
        <f t="shared" si="20"/>
        <v/>
      </c>
      <c r="AS97" s="127" t="str">
        <f t="shared" si="20"/>
        <v/>
      </c>
      <c r="AT97" s="127" t="str">
        <f t="shared" si="20"/>
        <v/>
      </c>
      <c r="AU97" s="127" t="str">
        <f t="shared" si="20"/>
        <v/>
      </c>
      <c r="AV97" s="127" t="str">
        <f t="shared" si="20"/>
        <v/>
      </c>
      <c r="AW97" s="128" t="str">
        <f t="shared" ref="AW97:BX97" si="21">IF($AZ$21="","",ROUNDUP(AW73/$AZ$21,0))</f>
        <v/>
      </c>
      <c r="AX97" s="127" t="str">
        <f t="shared" si="21"/>
        <v/>
      </c>
      <c r="AY97" s="127" t="str">
        <f t="shared" si="21"/>
        <v/>
      </c>
      <c r="AZ97" s="129" t="str">
        <f t="shared" si="21"/>
        <v/>
      </c>
      <c r="BA97" s="127" t="str">
        <f t="shared" si="21"/>
        <v/>
      </c>
      <c r="BB97" s="127" t="str">
        <f t="shared" si="21"/>
        <v/>
      </c>
      <c r="BC97" s="127" t="str">
        <f t="shared" si="21"/>
        <v/>
      </c>
      <c r="BD97" s="127" t="str">
        <f t="shared" si="21"/>
        <v/>
      </c>
      <c r="BE97" s="128" t="str">
        <f t="shared" si="21"/>
        <v/>
      </c>
      <c r="BF97" s="127" t="str">
        <f t="shared" si="21"/>
        <v/>
      </c>
      <c r="BG97" s="127" t="str">
        <f t="shared" si="21"/>
        <v/>
      </c>
      <c r="BH97" s="129" t="str">
        <f t="shared" si="21"/>
        <v/>
      </c>
      <c r="BI97" s="127" t="str">
        <f t="shared" si="21"/>
        <v/>
      </c>
      <c r="BJ97" s="127" t="str">
        <f t="shared" si="21"/>
        <v/>
      </c>
      <c r="BK97" s="127" t="str">
        <f t="shared" si="21"/>
        <v/>
      </c>
      <c r="BL97" s="127" t="str">
        <f t="shared" si="21"/>
        <v/>
      </c>
      <c r="BM97" s="128" t="str">
        <f t="shared" si="21"/>
        <v/>
      </c>
      <c r="BN97" s="127" t="str">
        <f t="shared" si="21"/>
        <v/>
      </c>
      <c r="BO97" s="127" t="str">
        <f t="shared" si="21"/>
        <v/>
      </c>
      <c r="BP97" s="129" t="str">
        <f t="shared" si="21"/>
        <v/>
      </c>
      <c r="BQ97" s="127" t="str">
        <f t="shared" si="21"/>
        <v/>
      </c>
      <c r="BR97" s="127" t="str">
        <f t="shared" si="21"/>
        <v/>
      </c>
      <c r="BS97" s="127" t="str">
        <f t="shared" si="21"/>
        <v/>
      </c>
      <c r="BT97" s="127" t="str">
        <f t="shared" si="21"/>
        <v/>
      </c>
      <c r="BU97" s="128" t="str">
        <f t="shared" si="21"/>
        <v/>
      </c>
      <c r="BV97" s="127" t="str">
        <f t="shared" si="21"/>
        <v/>
      </c>
      <c r="BW97" s="127" t="str">
        <f t="shared" si="21"/>
        <v/>
      </c>
      <c r="BX97" s="129" t="str">
        <f t="shared" si="21"/>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IF(U21=Donnees!A11,"",IF(BR21=Donnees!C5,"",IF(AND(OR(Differentiels!Z25&gt;Differentiels!AD25,Differentiels!Z25=Differentiels!AD25),OR(Differentiels!F25&gt;Differentiels!J25,Differentiels!F25=Differentiels!J25)),"",1)))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647" t="str">
        <f>IF(SUM(Q107:BX107)=0,"",IF(CB107&lt;=$U$27,Donnees!$C$4,Donnees!$C$5))</f>
        <v/>
      </c>
      <c r="CD107" s="646"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648" t="s">
        <v>32</v>
      </c>
      <c r="BZ108" s="648" t="s">
        <v>30</v>
      </c>
      <c r="CA108" s="648" t="s">
        <v>56</v>
      </c>
      <c r="CB108" s="648" t="s">
        <v>31</v>
      </c>
      <c r="CC108" s="363" t="s">
        <v>89</v>
      </c>
      <c r="CD108" s="364" t="s">
        <v>150</v>
      </c>
    </row>
    <row r="109" spans="1:82" ht="12.75" customHeight="1" x14ac:dyDescent="0.2">
      <c r="A109" s="158" t="str">
        <f>A108</f>
        <v>Mardi</v>
      </c>
      <c r="B109" s="166" t="str">
        <f t="shared" ref="B109:B128" si="22">O109</f>
        <v/>
      </c>
      <c r="C109" s="167">
        <f>BY109</f>
        <v>0</v>
      </c>
      <c r="D109" s="167">
        <f t="shared" ref="D109:D128" si="23">BZ109</f>
        <v>0</v>
      </c>
      <c r="E109" s="167">
        <f t="shared" ref="E109:E128" si="24">CA109</f>
        <v>0</v>
      </c>
      <c r="F109" s="167">
        <f t="shared" ref="F109:F128" si="25">CB109</f>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5" t="str">
        <f>IF(CB109=0,"",IF(BY109&gt;$AZ$27,Donnees!$C$5,IF(AND(VLOOKUP(P109,ControleGroupes!$CG$16:$FK$65,80,FALSE)&gt;8.5,VLOOKUP(P109,ControleGroupes!$A$16:$CD$65,78,FALSE)&gt;0),Donnees!$E$5,IF(AND(VLOOKUP(P109,ControleGroupes!$CG$16:$FK$65,80,FALSE)&gt;9,VLOOKUP(P109,ControleGroupes!$A$16:$CD$65,78,FALSE)=0),Donnees!$E$5,Donnees!$C$4))))</f>
        <v/>
      </c>
      <c r="CD109" s="932" t="str">
        <f>IF(CC109=Donnees!$C$5,Donnees!$B$40,IF(CC109=Donnees!$E$5,Donnees!$B$58,""))</f>
        <v/>
      </c>
    </row>
    <row r="110" spans="1:82" ht="12.75" x14ac:dyDescent="0.2">
      <c r="A110" s="158" t="str">
        <f t="shared" ref="A110:A138" si="26">A109</f>
        <v>Mardi</v>
      </c>
      <c r="B110" s="166" t="str">
        <f t="shared" si="22"/>
        <v/>
      </c>
      <c r="C110" s="167">
        <f t="shared" ref="C110:C128" si="27">BY110</f>
        <v>0</v>
      </c>
      <c r="D110" s="167">
        <f t="shared" si="23"/>
        <v>0</v>
      </c>
      <c r="E110" s="167">
        <f t="shared" si="24"/>
        <v>0</v>
      </c>
      <c r="F110" s="167">
        <f t="shared" si="25"/>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8">COUNTIF(Q110:BX110,"1")/4</f>
        <v>0</v>
      </c>
      <c r="BZ110" s="603">
        <f t="shared" ref="BZ110:BZ111" si="29">COUNTIF(Q110:BX110,"h")/4</f>
        <v>0</v>
      </c>
      <c r="CA110" s="604">
        <f t="shared" ref="CA110" si="30">COUNTIF(Q110:BX110,"s")/4</f>
        <v>0</v>
      </c>
      <c r="CB110" s="605">
        <f t="shared" ref="CB110:CB128" si="31">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932" t="str">
        <f>IF(CC110=Donnees!$C$5,Donnees!$B$40,IF(CC110=Donnees!$E$5,Donnees!$B$58,""))</f>
        <v/>
      </c>
    </row>
    <row r="111" spans="1:82" ht="12.75" x14ac:dyDescent="0.2">
      <c r="A111" s="158" t="str">
        <f t="shared" si="26"/>
        <v>Mardi</v>
      </c>
      <c r="B111" s="166" t="str">
        <f t="shared" si="22"/>
        <v/>
      </c>
      <c r="C111" s="167">
        <f t="shared" si="27"/>
        <v>0</v>
      </c>
      <c r="D111" s="167">
        <f t="shared" si="23"/>
        <v>0</v>
      </c>
      <c r="E111" s="167">
        <f t="shared" si="24"/>
        <v>0</v>
      </c>
      <c r="F111" s="167">
        <f t="shared" si="25"/>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8"/>
        <v>0</v>
      </c>
      <c r="BZ111" s="603">
        <f t="shared" si="29"/>
        <v>0</v>
      </c>
      <c r="CA111" s="604">
        <f>COUNTIF(Q111:BX111,"s")/4</f>
        <v>0</v>
      </c>
      <c r="CB111" s="605">
        <f t="shared" si="31"/>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932" t="str">
        <f>IF(CC111=Donnees!$C$5,Donnees!$B$40,IF(CC111=Donnees!$E$5,Donnees!$B$58,""))</f>
        <v/>
      </c>
    </row>
    <row r="112" spans="1:82" ht="12.75" x14ac:dyDescent="0.2">
      <c r="A112" s="158" t="str">
        <f t="shared" si="26"/>
        <v>Mardi</v>
      </c>
      <c r="B112" s="166" t="str">
        <f t="shared" si="22"/>
        <v/>
      </c>
      <c r="C112" s="167">
        <f t="shared" si="27"/>
        <v>0</v>
      </c>
      <c r="D112" s="167">
        <f t="shared" si="23"/>
        <v>0</v>
      </c>
      <c r="E112" s="167">
        <f t="shared" si="24"/>
        <v>0</v>
      </c>
      <c r="F112" s="167">
        <f t="shared" si="25"/>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8"/>
        <v>0</v>
      </c>
      <c r="BZ112" s="603">
        <f>COUNTIF(Q112:BX112,"h")/4</f>
        <v>0</v>
      </c>
      <c r="CA112" s="604">
        <f t="shared" ref="CA112:CA128" si="32">COUNTIF(Q112:BX112,"s")/4</f>
        <v>0</v>
      </c>
      <c r="CB112" s="605">
        <f t="shared" si="31"/>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932" t="str">
        <f>IF(CC112=Donnees!$C$5,Donnees!$B$40,IF(CC112=Donnees!$E$5,Donnees!$B$58,""))</f>
        <v/>
      </c>
    </row>
    <row r="113" spans="1:82" ht="12.75" x14ac:dyDescent="0.2">
      <c r="A113" s="158" t="str">
        <f t="shared" si="26"/>
        <v>Mardi</v>
      </c>
      <c r="B113" s="166" t="str">
        <f t="shared" si="22"/>
        <v/>
      </c>
      <c r="C113" s="167">
        <f t="shared" si="27"/>
        <v>0</v>
      </c>
      <c r="D113" s="167">
        <f t="shared" si="23"/>
        <v>0</v>
      </c>
      <c r="E113" s="167">
        <f t="shared" si="24"/>
        <v>0</v>
      </c>
      <c r="F113" s="167">
        <f t="shared" si="25"/>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8"/>
        <v>0</v>
      </c>
      <c r="BZ113" s="603">
        <f t="shared" ref="BZ113:BZ128" si="33">COUNTIF(Q113:BX113,"h")/4</f>
        <v>0</v>
      </c>
      <c r="CA113" s="604">
        <f t="shared" si="32"/>
        <v>0</v>
      </c>
      <c r="CB113" s="605">
        <f t="shared" si="31"/>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932" t="str">
        <f>IF(CC113=Donnees!$C$5,Donnees!$B$40,IF(CC113=Donnees!$E$5,Donnees!$B$58,""))</f>
        <v/>
      </c>
    </row>
    <row r="114" spans="1:82" ht="12.75" x14ac:dyDescent="0.2">
      <c r="A114" s="158" t="str">
        <f t="shared" si="26"/>
        <v>Mardi</v>
      </c>
      <c r="B114" s="166" t="str">
        <f t="shared" si="22"/>
        <v/>
      </c>
      <c r="C114" s="167">
        <f t="shared" si="27"/>
        <v>0</v>
      </c>
      <c r="D114" s="167">
        <f t="shared" si="23"/>
        <v>0</v>
      </c>
      <c r="E114" s="167">
        <f t="shared" si="24"/>
        <v>0</v>
      </c>
      <c r="F114" s="167">
        <f t="shared" si="25"/>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8"/>
        <v>0</v>
      </c>
      <c r="BZ114" s="603">
        <f t="shared" si="33"/>
        <v>0</v>
      </c>
      <c r="CA114" s="604">
        <f t="shared" si="32"/>
        <v>0</v>
      </c>
      <c r="CB114" s="605">
        <f t="shared" si="31"/>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932" t="str">
        <f>IF(CC114=Donnees!$C$5,Donnees!$B$40,IF(CC114=Donnees!$E$5,Donnees!$B$58,""))</f>
        <v/>
      </c>
    </row>
    <row r="115" spans="1:82" ht="12.75" x14ac:dyDescent="0.2">
      <c r="A115" s="158" t="str">
        <f t="shared" si="26"/>
        <v>Mardi</v>
      </c>
      <c r="B115" s="166" t="str">
        <f t="shared" si="22"/>
        <v/>
      </c>
      <c r="C115" s="167">
        <f t="shared" si="27"/>
        <v>0</v>
      </c>
      <c r="D115" s="167">
        <f t="shared" si="23"/>
        <v>0</v>
      </c>
      <c r="E115" s="167">
        <f t="shared" si="24"/>
        <v>0</v>
      </c>
      <c r="F115" s="167">
        <f t="shared" si="25"/>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8"/>
        <v>0</v>
      </c>
      <c r="BZ115" s="603">
        <f t="shared" si="33"/>
        <v>0</v>
      </c>
      <c r="CA115" s="604">
        <f t="shared" si="32"/>
        <v>0</v>
      </c>
      <c r="CB115" s="605">
        <f t="shared" si="31"/>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932" t="str">
        <f>IF(CC115=Donnees!$C$5,Donnees!$B$40,IF(CC115=Donnees!$E$5,Donnees!$B$58,""))</f>
        <v/>
      </c>
    </row>
    <row r="116" spans="1:82" ht="12.75" x14ac:dyDescent="0.2">
      <c r="A116" s="158" t="str">
        <f t="shared" si="26"/>
        <v>Mardi</v>
      </c>
      <c r="B116" s="166" t="str">
        <f t="shared" si="22"/>
        <v/>
      </c>
      <c r="C116" s="167">
        <f t="shared" si="27"/>
        <v>0</v>
      </c>
      <c r="D116" s="167">
        <f t="shared" si="23"/>
        <v>0</v>
      </c>
      <c r="E116" s="167">
        <f t="shared" si="24"/>
        <v>0</v>
      </c>
      <c r="F116" s="167">
        <f t="shared" si="25"/>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8"/>
        <v>0</v>
      </c>
      <c r="BZ116" s="603">
        <f t="shared" si="33"/>
        <v>0</v>
      </c>
      <c r="CA116" s="604">
        <f t="shared" si="32"/>
        <v>0</v>
      </c>
      <c r="CB116" s="605">
        <f t="shared" si="31"/>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932" t="str">
        <f>IF(CC116=Donnees!$C$5,Donnees!$B$40,IF(CC116=Donnees!$E$5,Donnees!$B$58,""))</f>
        <v/>
      </c>
    </row>
    <row r="117" spans="1:82" ht="12.75" x14ac:dyDescent="0.2">
      <c r="A117" s="158" t="str">
        <f t="shared" si="26"/>
        <v>Mardi</v>
      </c>
      <c r="B117" s="166" t="str">
        <f t="shared" si="22"/>
        <v/>
      </c>
      <c r="C117" s="167">
        <f t="shared" si="27"/>
        <v>0</v>
      </c>
      <c r="D117" s="167">
        <f t="shared" si="23"/>
        <v>0</v>
      </c>
      <c r="E117" s="167">
        <f t="shared" si="24"/>
        <v>0</v>
      </c>
      <c r="F117" s="167">
        <f t="shared" si="25"/>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8"/>
        <v>0</v>
      </c>
      <c r="BZ117" s="603">
        <f t="shared" si="33"/>
        <v>0</v>
      </c>
      <c r="CA117" s="604">
        <f t="shared" si="32"/>
        <v>0</v>
      </c>
      <c r="CB117" s="605">
        <f t="shared" si="31"/>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932" t="str">
        <f>IF(CC117=Donnees!$C$5,Donnees!$B$40,IF(CC117=Donnees!$E$5,Donnees!$B$58,""))</f>
        <v/>
      </c>
    </row>
    <row r="118" spans="1:82" ht="12.75" x14ac:dyDescent="0.2">
      <c r="A118" s="158" t="str">
        <f t="shared" si="26"/>
        <v>Mardi</v>
      </c>
      <c r="B118" s="166" t="str">
        <f t="shared" si="22"/>
        <v/>
      </c>
      <c r="C118" s="167">
        <f t="shared" si="27"/>
        <v>0</v>
      </c>
      <c r="D118" s="167">
        <f t="shared" si="23"/>
        <v>0</v>
      </c>
      <c r="E118" s="167">
        <f t="shared" si="24"/>
        <v>0</v>
      </c>
      <c r="F118" s="167">
        <f t="shared" si="25"/>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8"/>
        <v>0</v>
      </c>
      <c r="BZ118" s="603">
        <f t="shared" si="33"/>
        <v>0</v>
      </c>
      <c r="CA118" s="604">
        <f t="shared" si="32"/>
        <v>0</v>
      </c>
      <c r="CB118" s="605">
        <f t="shared" si="31"/>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932" t="str">
        <f>IF(CC118=Donnees!$C$5,Donnees!$B$40,IF(CC118=Donnees!$E$5,Donnees!$B$58,""))</f>
        <v/>
      </c>
    </row>
    <row r="119" spans="1:82" ht="12.75" x14ac:dyDescent="0.2">
      <c r="A119" s="158" t="str">
        <f t="shared" si="26"/>
        <v>Mardi</v>
      </c>
      <c r="B119" s="166" t="str">
        <f t="shared" si="22"/>
        <v/>
      </c>
      <c r="C119" s="167">
        <f t="shared" si="27"/>
        <v>0</v>
      </c>
      <c r="D119" s="167">
        <f t="shared" si="23"/>
        <v>0</v>
      </c>
      <c r="E119" s="167">
        <f t="shared" si="24"/>
        <v>0</v>
      </c>
      <c r="F119" s="167">
        <f t="shared" si="25"/>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8"/>
        <v>0</v>
      </c>
      <c r="BZ119" s="603">
        <f t="shared" si="33"/>
        <v>0</v>
      </c>
      <c r="CA119" s="604">
        <f t="shared" si="32"/>
        <v>0</v>
      </c>
      <c r="CB119" s="605">
        <f t="shared" si="31"/>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932" t="str">
        <f>IF(CC119=Donnees!$C$5,Donnees!$B$40,IF(CC119=Donnees!$E$5,Donnees!$B$58,""))</f>
        <v/>
      </c>
    </row>
    <row r="120" spans="1:82" ht="12.75" x14ac:dyDescent="0.2">
      <c r="A120" s="158" t="str">
        <f t="shared" si="26"/>
        <v>Mardi</v>
      </c>
      <c r="B120" s="166" t="str">
        <f t="shared" si="22"/>
        <v/>
      </c>
      <c r="C120" s="167">
        <f t="shared" si="27"/>
        <v>0</v>
      </c>
      <c r="D120" s="167">
        <f t="shared" si="23"/>
        <v>0</v>
      </c>
      <c r="E120" s="167">
        <f t="shared" si="24"/>
        <v>0</v>
      </c>
      <c r="F120" s="167">
        <f t="shared" si="25"/>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8"/>
        <v>0</v>
      </c>
      <c r="BZ120" s="603">
        <f t="shared" si="33"/>
        <v>0</v>
      </c>
      <c r="CA120" s="604">
        <f t="shared" si="32"/>
        <v>0</v>
      </c>
      <c r="CB120" s="605">
        <f t="shared" si="31"/>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932" t="str">
        <f>IF(CC120=Donnees!$C$5,Donnees!$B$40,IF(CC120=Donnees!$E$5,Donnees!$B$58,""))</f>
        <v/>
      </c>
    </row>
    <row r="121" spans="1:82" ht="12.75" x14ac:dyDescent="0.2">
      <c r="A121" s="158" t="str">
        <f t="shared" si="26"/>
        <v>Mardi</v>
      </c>
      <c r="B121" s="166" t="str">
        <f t="shared" si="22"/>
        <v/>
      </c>
      <c r="C121" s="167">
        <f t="shared" si="27"/>
        <v>0</v>
      </c>
      <c r="D121" s="167">
        <f t="shared" si="23"/>
        <v>0</v>
      </c>
      <c r="E121" s="167">
        <f t="shared" si="24"/>
        <v>0</v>
      </c>
      <c r="F121" s="167">
        <f t="shared" si="25"/>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8"/>
        <v>0</v>
      </c>
      <c r="BZ121" s="603">
        <f t="shared" si="33"/>
        <v>0</v>
      </c>
      <c r="CA121" s="604">
        <f t="shared" si="32"/>
        <v>0</v>
      </c>
      <c r="CB121" s="605">
        <f t="shared" si="31"/>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932" t="str">
        <f>IF(CC121=Donnees!$C$5,Donnees!$B$40,IF(CC121=Donnees!$E$5,Donnees!$B$58,""))</f>
        <v/>
      </c>
    </row>
    <row r="122" spans="1:82" ht="12.75" x14ac:dyDescent="0.2">
      <c r="A122" s="158" t="str">
        <f t="shared" si="26"/>
        <v>Mardi</v>
      </c>
      <c r="B122" s="166" t="str">
        <f t="shared" si="22"/>
        <v/>
      </c>
      <c r="C122" s="167">
        <f t="shared" si="27"/>
        <v>0</v>
      </c>
      <c r="D122" s="167">
        <f t="shared" si="23"/>
        <v>0</v>
      </c>
      <c r="E122" s="167">
        <f t="shared" si="24"/>
        <v>0</v>
      </c>
      <c r="F122" s="167">
        <f t="shared" si="25"/>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8"/>
        <v>0</v>
      </c>
      <c r="BZ122" s="603">
        <f t="shared" si="33"/>
        <v>0</v>
      </c>
      <c r="CA122" s="604">
        <f t="shared" si="32"/>
        <v>0</v>
      </c>
      <c r="CB122" s="605">
        <f t="shared" si="31"/>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932" t="str">
        <f>IF(CC122=Donnees!$C$5,Donnees!$B$40,IF(CC122=Donnees!$E$5,Donnees!$B$58,""))</f>
        <v/>
      </c>
    </row>
    <row r="123" spans="1:82" ht="12.75" x14ac:dyDescent="0.2">
      <c r="A123" s="158" t="str">
        <f t="shared" si="26"/>
        <v>Mardi</v>
      </c>
      <c r="B123" s="166" t="str">
        <f t="shared" si="22"/>
        <v/>
      </c>
      <c r="C123" s="167">
        <f t="shared" si="27"/>
        <v>0</v>
      </c>
      <c r="D123" s="167">
        <f t="shared" si="23"/>
        <v>0</v>
      </c>
      <c r="E123" s="167">
        <f t="shared" si="24"/>
        <v>0</v>
      </c>
      <c r="F123" s="167">
        <f t="shared" si="25"/>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8"/>
        <v>0</v>
      </c>
      <c r="BZ123" s="603">
        <f t="shared" si="33"/>
        <v>0</v>
      </c>
      <c r="CA123" s="604">
        <f t="shared" si="32"/>
        <v>0</v>
      </c>
      <c r="CB123" s="605">
        <f t="shared" si="31"/>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932" t="str">
        <f>IF(CC123=Donnees!$C$5,Donnees!$B$40,IF(CC123=Donnees!$E$5,Donnees!$B$58,""))</f>
        <v/>
      </c>
    </row>
    <row r="124" spans="1:82" ht="12.75" x14ac:dyDescent="0.2">
      <c r="A124" s="158" t="str">
        <f t="shared" si="26"/>
        <v>Mardi</v>
      </c>
      <c r="B124" s="166" t="str">
        <f t="shared" si="22"/>
        <v/>
      </c>
      <c r="C124" s="167">
        <f t="shared" si="27"/>
        <v>0</v>
      </c>
      <c r="D124" s="167">
        <f t="shared" si="23"/>
        <v>0</v>
      </c>
      <c r="E124" s="167">
        <f t="shared" si="24"/>
        <v>0</v>
      </c>
      <c r="F124" s="167">
        <f t="shared" si="25"/>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8"/>
        <v>0</v>
      </c>
      <c r="BZ124" s="603">
        <f t="shared" si="33"/>
        <v>0</v>
      </c>
      <c r="CA124" s="604">
        <f t="shared" si="32"/>
        <v>0</v>
      </c>
      <c r="CB124" s="605">
        <f t="shared" si="31"/>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932" t="str">
        <f>IF(CC124=Donnees!$C$5,Donnees!$B$40,IF(CC124=Donnees!$E$5,Donnees!$B$58,""))</f>
        <v/>
      </c>
    </row>
    <row r="125" spans="1:82" ht="12.75" x14ac:dyDescent="0.2">
      <c r="A125" s="158" t="str">
        <f t="shared" si="26"/>
        <v>Mardi</v>
      </c>
      <c r="B125" s="166" t="str">
        <f t="shared" si="22"/>
        <v/>
      </c>
      <c r="C125" s="167">
        <f t="shared" si="27"/>
        <v>0</v>
      </c>
      <c r="D125" s="167">
        <f t="shared" si="23"/>
        <v>0</v>
      </c>
      <c r="E125" s="167">
        <f t="shared" si="24"/>
        <v>0</v>
      </c>
      <c r="F125" s="167">
        <f t="shared" si="25"/>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8"/>
        <v>0</v>
      </c>
      <c r="BZ125" s="603">
        <f t="shared" si="33"/>
        <v>0</v>
      </c>
      <c r="CA125" s="604">
        <f t="shared" si="32"/>
        <v>0</v>
      </c>
      <c r="CB125" s="605">
        <f t="shared" si="31"/>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932" t="str">
        <f>IF(CC125=Donnees!$C$5,Donnees!$B$40,IF(CC125=Donnees!$E$5,Donnees!$B$58,""))</f>
        <v/>
      </c>
    </row>
    <row r="126" spans="1:82" ht="12.75" x14ac:dyDescent="0.2">
      <c r="A126" s="158" t="str">
        <f t="shared" si="26"/>
        <v>Mardi</v>
      </c>
      <c r="B126" s="166" t="str">
        <f t="shared" si="22"/>
        <v/>
      </c>
      <c r="C126" s="167">
        <f t="shared" si="27"/>
        <v>0</v>
      </c>
      <c r="D126" s="167">
        <f t="shared" si="23"/>
        <v>0</v>
      </c>
      <c r="E126" s="167">
        <f t="shared" si="24"/>
        <v>0</v>
      </c>
      <c r="F126" s="167">
        <f t="shared" si="25"/>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8"/>
        <v>0</v>
      </c>
      <c r="BZ126" s="603">
        <f t="shared" si="33"/>
        <v>0</v>
      </c>
      <c r="CA126" s="604">
        <f t="shared" si="32"/>
        <v>0</v>
      </c>
      <c r="CB126" s="605">
        <f t="shared" si="31"/>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932" t="str">
        <f>IF(CC126=Donnees!$C$5,Donnees!$B$40,IF(CC126=Donnees!$E$5,Donnees!$B$58,""))</f>
        <v/>
      </c>
    </row>
    <row r="127" spans="1:82" ht="12.75" x14ac:dyDescent="0.2">
      <c r="A127" s="158" t="str">
        <f t="shared" si="26"/>
        <v>Mardi</v>
      </c>
      <c r="B127" s="166" t="str">
        <f t="shared" si="22"/>
        <v/>
      </c>
      <c r="C127" s="167">
        <f t="shared" si="27"/>
        <v>0</v>
      </c>
      <c r="D127" s="167">
        <f t="shared" si="23"/>
        <v>0</v>
      </c>
      <c r="E127" s="167">
        <f t="shared" si="24"/>
        <v>0</v>
      </c>
      <c r="F127" s="167">
        <f t="shared" si="25"/>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8"/>
        <v>0</v>
      </c>
      <c r="BZ127" s="603">
        <f t="shared" si="33"/>
        <v>0</v>
      </c>
      <c r="CA127" s="604">
        <f t="shared" si="32"/>
        <v>0</v>
      </c>
      <c r="CB127" s="605">
        <f t="shared" si="31"/>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932" t="str">
        <f>IF(CC127=Donnees!$C$5,Donnees!$B$40,IF(CC127=Donnees!$E$5,Donnees!$B$58,""))</f>
        <v/>
      </c>
    </row>
    <row r="128" spans="1:82" ht="13.5" thickBot="1" x14ac:dyDescent="0.25">
      <c r="A128" s="158" t="str">
        <f t="shared" si="26"/>
        <v>Mardi</v>
      </c>
      <c r="B128" s="166" t="str">
        <f t="shared" si="22"/>
        <v/>
      </c>
      <c r="C128" s="167">
        <f t="shared" si="27"/>
        <v>0</v>
      </c>
      <c r="D128" s="167">
        <f t="shared" si="23"/>
        <v>0</v>
      </c>
      <c r="E128" s="167">
        <f t="shared" si="24"/>
        <v>0</v>
      </c>
      <c r="F128" s="167">
        <f t="shared" si="25"/>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8"/>
        <v>0</v>
      </c>
      <c r="BZ128" s="607">
        <f t="shared" si="33"/>
        <v>0</v>
      </c>
      <c r="CA128" s="608">
        <f t="shared" si="32"/>
        <v>0</v>
      </c>
      <c r="CB128" s="609">
        <f t="shared" si="31"/>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932" t="str">
        <f>IF(CC128=Donnees!$C$5,Donnees!$B$40,IF(CC128=Donnees!$E$5,Donnees!$B$58,""))</f>
        <v/>
      </c>
    </row>
    <row r="129" spans="1:82" ht="16.5" thickBot="1" x14ac:dyDescent="0.25">
      <c r="A129" s="158" t="str">
        <f t="shared" si="26"/>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6"/>
        <v>Mardi</v>
      </c>
      <c r="B130" s="158"/>
      <c r="C130" s="158"/>
      <c r="D130" s="158"/>
      <c r="E130" s="158"/>
      <c r="F130" s="158"/>
      <c r="G130" s="158"/>
      <c r="H130" s="158"/>
      <c r="I130" s="158"/>
      <c r="J130" s="170"/>
      <c r="K130" s="158"/>
      <c r="L130" s="395"/>
      <c r="N130" s="1241" t="s">
        <v>148</v>
      </c>
      <c r="O130" s="1241"/>
      <c r="P130" s="592" t="s">
        <v>31</v>
      </c>
      <c r="Q130" s="138">
        <f t="shared" ref="Q130:BX130" si="34">COUNTIF(Q109:Q128,"1")</f>
        <v>0</v>
      </c>
      <c r="R130" s="139">
        <f t="shared" si="34"/>
        <v>0</v>
      </c>
      <c r="S130" s="139">
        <f t="shared" si="34"/>
        <v>0</v>
      </c>
      <c r="T130" s="140">
        <f t="shared" si="34"/>
        <v>0</v>
      </c>
      <c r="U130" s="139">
        <f t="shared" si="34"/>
        <v>0</v>
      </c>
      <c r="V130" s="139">
        <f t="shared" si="34"/>
        <v>0</v>
      </c>
      <c r="W130" s="139">
        <f t="shared" si="34"/>
        <v>0</v>
      </c>
      <c r="X130" s="139">
        <f t="shared" si="34"/>
        <v>0</v>
      </c>
      <c r="Y130" s="138">
        <f t="shared" si="34"/>
        <v>0</v>
      </c>
      <c r="Z130" s="139">
        <f t="shared" si="34"/>
        <v>0</v>
      </c>
      <c r="AA130" s="139">
        <f t="shared" si="34"/>
        <v>0</v>
      </c>
      <c r="AB130" s="140">
        <f t="shared" si="34"/>
        <v>0</v>
      </c>
      <c r="AC130" s="139">
        <f t="shared" si="34"/>
        <v>0</v>
      </c>
      <c r="AD130" s="139">
        <f t="shared" si="34"/>
        <v>0</v>
      </c>
      <c r="AE130" s="139">
        <f t="shared" si="34"/>
        <v>0</v>
      </c>
      <c r="AF130" s="139">
        <f t="shared" si="34"/>
        <v>0</v>
      </c>
      <c r="AG130" s="138">
        <f t="shared" si="34"/>
        <v>0</v>
      </c>
      <c r="AH130" s="139">
        <f t="shared" si="34"/>
        <v>0</v>
      </c>
      <c r="AI130" s="139">
        <f t="shared" si="34"/>
        <v>0</v>
      </c>
      <c r="AJ130" s="140">
        <f t="shared" si="34"/>
        <v>0</v>
      </c>
      <c r="AK130" s="139">
        <f t="shared" si="34"/>
        <v>0</v>
      </c>
      <c r="AL130" s="139">
        <f t="shared" si="34"/>
        <v>0</v>
      </c>
      <c r="AM130" s="139">
        <f t="shared" si="34"/>
        <v>0</v>
      </c>
      <c r="AN130" s="139">
        <f t="shared" si="34"/>
        <v>0</v>
      </c>
      <c r="AO130" s="138">
        <f t="shared" si="34"/>
        <v>0</v>
      </c>
      <c r="AP130" s="139">
        <f t="shared" si="34"/>
        <v>0</v>
      </c>
      <c r="AQ130" s="139">
        <f t="shared" si="34"/>
        <v>0</v>
      </c>
      <c r="AR130" s="140">
        <f t="shared" si="34"/>
        <v>0</v>
      </c>
      <c r="AS130" s="139">
        <f t="shared" si="34"/>
        <v>0</v>
      </c>
      <c r="AT130" s="139">
        <f t="shared" si="34"/>
        <v>0</v>
      </c>
      <c r="AU130" s="139">
        <f t="shared" si="34"/>
        <v>0</v>
      </c>
      <c r="AV130" s="139">
        <f t="shared" si="34"/>
        <v>0</v>
      </c>
      <c r="AW130" s="138">
        <f t="shared" si="34"/>
        <v>0</v>
      </c>
      <c r="AX130" s="139">
        <f t="shared" si="34"/>
        <v>0</v>
      </c>
      <c r="AY130" s="139">
        <f t="shared" si="34"/>
        <v>0</v>
      </c>
      <c r="AZ130" s="140">
        <f t="shared" si="34"/>
        <v>0</v>
      </c>
      <c r="BA130" s="139">
        <f t="shared" si="34"/>
        <v>0</v>
      </c>
      <c r="BB130" s="139">
        <f t="shared" si="34"/>
        <v>0</v>
      </c>
      <c r="BC130" s="139">
        <f t="shared" si="34"/>
        <v>0</v>
      </c>
      <c r="BD130" s="139">
        <f t="shared" si="34"/>
        <v>0</v>
      </c>
      <c r="BE130" s="138">
        <f t="shared" si="34"/>
        <v>0</v>
      </c>
      <c r="BF130" s="139">
        <f t="shared" si="34"/>
        <v>0</v>
      </c>
      <c r="BG130" s="139">
        <f t="shared" si="34"/>
        <v>0</v>
      </c>
      <c r="BH130" s="140">
        <f t="shared" si="34"/>
        <v>0</v>
      </c>
      <c r="BI130" s="139">
        <f t="shared" si="34"/>
        <v>0</v>
      </c>
      <c r="BJ130" s="139">
        <f t="shared" si="34"/>
        <v>0</v>
      </c>
      <c r="BK130" s="139">
        <f t="shared" si="34"/>
        <v>0</v>
      </c>
      <c r="BL130" s="139">
        <f t="shared" si="34"/>
        <v>0</v>
      </c>
      <c r="BM130" s="138">
        <f t="shared" si="34"/>
        <v>0</v>
      </c>
      <c r="BN130" s="139">
        <f t="shared" si="34"/>
        <v>0</v>
      </c>
      <c r="BO130" s="139">
        <f t="shared" si="34"/>
        <v>0</v>
      </c>
      <c r="BP130" s="140">
        <f t="shared" si="34"/>
        <v>0</v>
      </c>
      <c r="BQ130" s="139">
        <f t="shared" si="34"/>
        <v>0</v>
      </c>
      <c r="BR130" s="139">
        <f t="shared" si="34"/>
        <v>0</v>
      </c>
      <c r="BS130" s="139">
        <f t="shared" si="34"/>
        <v>0</v>
      </c>
      <c r="BT130" s="139">
        <f t="shared" si="34"/>
        <v>0</v>
      </c>
      <c r="BU130" s="138">
        <f t="shared" si="34"/>
        <v>0</v>
      </c>
      <c r="BV130" s="139">
        <f t="shared" si="34"/>
        <v>0</v>
      </c>
      <c r="BW130" s="139">
        <f t="shared" si="34"/>
        <v>0</v>
      </c>
      <c r="BX130" s="140">
        <f t="shared" si="34"/>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6"/>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5">IF($AZ$21="","",ROUNDUP(R107/$AZ$21,0))</f>
        <v/>
      </c>
      <c r="S131" s="127" t="str">
        <f t="shared" si="35"/>
        <v/>
      </c>
      <c r="T131" s="129" t="str">
        <f t="shared" si="35"/>
        <v/>
      </c>
      <c r="U131" s="127" t="str">
        <f t="shared" si="35"/>
        <v/>
      </c>
      <c r="V131" s="127" t="str">
        <f t="shared" si="35"/>
        <v/>
      </c>
      <c r="W131" s="127" t="str">
        <f t="shared" si="35"/>
        <v/>
      </c>
      <c r="X131" s="127" t="str">
        <f t="shared" si="35"/>
        <v/>
      </c>
      <c r="Y131" s="128" t="str">
        <f t="shared" si="35"/>
        <v/>
      </c>
      <c r="Z131" s="127" t="str">
        <f t="shared" si="35"/>
        <v/>
      </c>
      <c r="AA131" s="127" t="str">
        <f t="shared" si="35"/>
        <v/>
      </c>
      <c r="AB131" s="129" t="str">
        <f t="shared" si="35"/>
        <v/>
      </c>
      <c r="AC131" s="127" t="str">
        <f t="shared" si="35"/>
        <v/>
      </c>
      <c r="AD131" s="127" t="str">
        <f t="shared" si="35"/>
        <v/>
      </c>
      <c r="AE131" s="127" t="str">
        <f t="shared" si="35"/>
        <v/>
      </c>
      <c r="AF131" s="127" t="str">
        <f t="shared" si="35"/>
        <v/>
      </c>
      <c r="AG131" s="128" t="str">
        <f t="shared" si="35"/>
        <v/>
      </c>
      <c r="AH131" s="127" t="str">
        <f t="shared" si="35"/>
        <v/>
      </c>
      <c r="AI131" s="127" t="str">
        <f t="shared" si="35"/>
        <v/>
      </c>
      <c r="AJ131" s="129" t="str">
        <f t="shared" si="35"/>
        <v/>
      </c>
      <c r="AK131" s="127" t="str">
        <f t="shared" si="35"/>
        <v/>
      </c>
      <c r="AL131" s="127" t="str">
        <f t="shared" si="35"/>
        <v/>
      </c>
      <c r="AM131" s="127" t="str">
        <f t="shared" si="35"/>
        <v/>
      </c>
      <c r="AN131" s="127" t="str">
        <f t="shared" si="35"/>
        <v/>
      </c>
      <c r="AO131" s="128" t="str">
        <f t="shared" si="35"/>
        <v/>
      </c>
      <c r="AP131" s="127" t="str">
        <f t="shared" si="35"/>
        <v/>
      </c>
      <c r="AQ131" s="127" t="str">
        <f t="shared" si="35"/>
        <v/>
      </c>
      <c r="AR131" s="129" t="str">
        <f t="shared" si="35"/>
        <v/>
      </c>
      <c r="AS131" s="127" t="str">
        <f t="shared" si="35"/>
        <v/>
      </c>
      <c r="AT131" s="127" t="str">
        <f t="shared" si="35"/>
        <v/>
      </c>
      <c r="AU131" s="127" t="str">
        <f t="shared" si="35"/>
        <v/>
      </c>
      <c r="AV131" s="127" t="str">
        <f t="shared" si="35"/>
        <v/>
      </c>
      <c r="AW131" s="128" t="str">
        <f t="shared" si="35"/>
        <v/>
      </c>
      <c r="AX131" s="127" t="str">
        <f t="shared" si="35"/>
        <v/>
      </c>
      <c r="AY131" s="127" t="str">
        <f t="shared" si="35"/>
        <v/>
      </c>
      <c r="AZ131" s="129" t="str">
        <f t="shared" si="35"/>
        <v/>
      </c>
      <c r="BA131" s="127" t="str">
        <f t="shared" si="35"/>
        <v/>
      </c>
      <c r="BB131" s="127" t="str">
        <f t="shared" si="35"/>
        <v/>
      </c>
      <c r="BC131" s="127" t="str">
        <f t="shared" si="35"/>
        <v/>
      </c>
      <c r="BD131" s="127" t="str">
        <f t="shared" si="35"/>
        <v/>
      </c>
      <c r="BE131" s="128" t="str">
        <f t="shared" si="35"/>
        <v/>
      </c>
      <c r="BF131" s="127" t="str">
        <f t="shared" si="35"/>
        <v/>
      </c>
      <c r="BG131" s="127" t="str">
        <f t="shared" si="35"/>
        <v/>
      </c>
      <c r="BH131" s="129" t="str">
        <f t="shared" si="35"/>
        <v/>
      </c>
      <c r="BI131" s="127" t="str">
        <f t="shared" si="35"/>
        <v/>
      </c>
      <c r="BJ131" s="127" t="str">
        <f t="shared" si="35"/>
        <v/>
      </c>
      <c r="BK131" s="127" t="str">
        <f t="shared" si="35"/>
        <v/>
      </c>
      <c r="BL131" s="127" t="str">
        <f t="shared" si="35"/>
        <v/>
      </c>
      <c r="BM131" s="128" t="str">
        <f t="shared" si="35"/>
        <v/>
      </c>
      <c r="BN131" s="127" t="str">
        <f t="shared" si="35"/>
        <v/>
      </c>
      <c r="BO131" s="127" t="str">
        <f t="shared" si="35"/>
        <v/>
      </c>
      <c r="BP131" s="129" t="str">
        <f t="shared" si="35"/>
        <v/>
      </c>
      <c r="BQ131" s="127" t="str">
        <f t="shared" si="35"/>
        <v/>
      </c>
      <c r="BR131" s="127" t="str">
        <f t="shared" si="35"/>
        <v/>
      </c>
      <c r="BS131" s="127" t="str">
        <f t="shared" si="35"/>
        <v/>
      </c>
      <c r="BT131" s="127" t="str">
        <f t="shared" si="35"/>
        <v/>
      </c>
      <c r="BU131" s="128" t="str">
        <f t="shared" si="35"/>
        <v/>
      </c>
      <c r="BV131" s="127" t="str">
        <f t="shared" si="35"/>
        <v/>
      </c>
      <c r="BW131" s="127" t="str">
        <f t="shared" si="35"/>
        <v/>
      </c>
      <c r="BX131" s="129" t="str">
        <f t="shared" si="35"/>
        <v/>
      </c>
      <c r="BY131" s="142"/>
      <c r="BZ131" s="143"/>
      <c r="CA131" s="143"/>
      <c r="CB131" s="143"/>
      <c r="CC131" s="1235"/>
      <c r="CD131" s="1237"/>
    </row>
    <row r="132" spans="1:82" s="16" customFormat="1" ht="15" customHeight="1" x14ac:dyDescent="0.2">
      <c r="A132" s="158" t="str">
        <f t="shared" si="26"/>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6"/>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6"/>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6"/>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6"/>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647" t="str">
        <f>IF(SUM(Q141:BX141)=0,"",IF(CB141&lt;=$U$27,Donnees!$C$4,Donnees!$C$5))</f>
        <v/>
      </c>
      <c r="CD141" s="646"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648" t="s">
        <v>32</v>
      </c>
      <c r="BZ142" s="648" t="s">
        <v>30</v>
      </c>
      <c r="CA142" s="648" t="s">
        <v>56</v>
      </c>
      <c r="CB142" s="648" t="s">
        <v>31</v>
      </c>
      <c r="CC142" s="363" t="s">
        <v>89</v>
      </c>
      <c r="CD142" s="364" t="s">
        <v>150</v>
      </c>
    </row>
    <row r="143" spans="1:82" ht="12.75" customHeight="1" x14ac:dyDescent="0.2">
      <c r="A143" s="158" t="str">
        <f>A142</f>
        <v>Mercredi</v>
      </c>
      <c r="B143" s="166" t="str">
        <f t="shared" ref="B143:B162" si="36">O143</f>
        <v/>
      </c>
      <c r="C143" s="167">
        <f>BY143</f>
        <v>0</v>
      </c>
      <c r="D143" s="167">
        <f t="shared" ref="D143:D162" si="37">BZ143</f>
        <v>0</v>
      </c>
      <c r="E143" s="167">
        <f t="shared" ref="E143:E162" si="38">CA143</f>
        <v>0</v>
      </c>
      <c r="F143" s="167">
        <f t="shared" ref="F143:F162" si="39">CB143</f>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5" t="str">
        <f>IF(CB143=0,"",IF(BY143&gt;$AZ$27,Donnees!$C$5,IF(AND(VLOOKUP(P143,ControleGroupes!$CG$16:$FK$65,81,FALSE)&gt;8.5,VLOOKUP(P143,ControleGroupes!$A$16:$CD$65,79,FALSE)&gt;0),Donnees!$E$5,IF(AND(VLOOKUP(P143,ControleGroupes!$CG$16:$FK$65,81,FALSE)&gt;9,VLOOKUP(P143,ControleGroupes!$A$16:$CD$65,79,FALSE)=0),Donnees!$E$5,Donnees!$C$4))))</f>
        <v/>
      </c>
      <c r="CD143" s="932" t="str">
        <f>IF(CC143=Donnees!$C$5,Donnees!$B$40,IF(CC143=Donnees!$E$5,Donnees!$B$58,""))</f>
        <v/>
      </c>
    </row>
    <row r="144" spans="1:82" ht="12.75" x14ac:dyDescent="0.2">
      <c r="A144" s="158" t="str">
        <f t="shared" ref="A144:A172" si="40">A143</f>
        <v>Mercredi</v>
      </c>
      <c r="B144" s="166" t="str">
        <f t="shared" si="36"/>
        <v/>
      </c>
      <c r="C144" s="167">
        <f t="shared" ref="C144:C162" si="41">BY144</f>
        <v>0</v>
      </c>
      <c r="D144" s="167">
        <f t="shared" si="37"/>
        <v>0</v>
      </c>
      <c r="E144" s="167">
        <f t="shared" si="38"/>
        <v>0</v>
      </c>
      <c r="F144" s="167">
        <f t="shared" si="39"/>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42">COUNTIF(Q144:BX144,"1")/4</f>
        <v>0</v>
      </c>
      <c r="BZ144" s="603">
        <f t="shared" ref="BZ144:BZ145" si="43">COUNTIF(Q144:BX144,"h")/4</f>
        <v>0</v>
      </c>
      <c r="CA144" s="604">
        <f t="shared" ref="CA144" si="44">COUNTIF(Q144:BX144,"s")/4</f>
        <v>0</v>
      </c>
      <c r="CB144" s="605">
        <f t="shared" ref="CB144:CB162" si="45">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932" t="str">
        <f>IF(CC144=Donnees!$C$5,Donnees!$B$40,IF(CC144=Donnees!$E$5,Donnees!$B$58,""))</f>
        <v/>
      </c>
    </row>
    <row r="145" spans="1:82" ht="12.75" x14ac:dyDescent="0.2">
      <c r="A145" s="158" t="str">
        <f t="shared" si="40"/>
        <v>Mercredi</v>
      </c>
      <c r="B145" s="166" t="str">
        <f t="shared" si="36"/>
        <v/>
      </c>
      <c r="C145" s="167">
        <f t="shared" si="41"/>
        <v>0</v>
      </c>
      <c r="D145" s="167">
        <f t="shared" si="37"/>
        <v>0</v>
      </c>
      <c r="E145" s="167">
        <f t="shared" si="38"/>
        <v>0</v>
      </c>
      <c r="F145" s="167">
        <f t="shared" si="39"/>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42"/>
        <v>0</v>
      </c>
      <c r="BZ145" s="603">
        <f t="shared" si="43"/>
        <v>0</v>
      </c>
      <c r="CA145" s="604">
        <f>COUNTIF(Q145:BX145,"s")/4</f>
        <v>0</v>
      </c>
      <c r="CB145" s="605">
        <f t="shared" si="45"/>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932" t="str">
        <f>IF(CC145=Donnees!$C$5,Donnees!$B$40,IF(CC145=Donnees!$E$5,Donnees!$B$58,""))</f>
        <v/>
      </c>
    </row>
    <row r="146" spans="1:82" ht="12.75" x14ac:dyDescent="0.2">
      <c r="A146" s="158" t="str">
        <f t="shared" si="40"/>
        <v>Mercredi</v>
      </c>
      <c r="B146" s="166" t="str">
        <f t="shared" si="36"/>
        <v/>
      </c>
      <c r="C146" s="167">
        <f t="shared" si="41"/>
        <v>0</v>
      </c>
      <c r="D146" s="167">
        <f t="shared" si="37"/>
        <v>0</v>
      </c>
      <c r="E146" s="167">
        <f t="shared" si="38"/>
        <v>0</v>
      </c>
      <c r="F146" s="167">
        <f t="shared" si="39"/>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42"/>
        <v>0</v>
      </c>
      <c r="BZ146" s="603">
        <f>COUNTIF(Q146:BX146,"h")/4</f>
        <v>0</v>
      </c>
      <c r="CA146" s="604">
        <f t="shared" ref="CA146:CA162" si="46">COUNTIF(Q146:BX146,"s")/4</f>
        <v>0</v>
      </c>
      <c r="CB146" s="605">
        <f t="shared" si="45"/>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932" t="str">
        <f>IF(CC146=Donnees!$C$5,Donnees!$B$40,IF(CC146=Donnees!$E$5,Donnees!$B$58,""))</f>
        <v/>
      </c>
    </row>
    <row r="147" spans="1:82" ht="12.75" x14ac:dyDescent="0.2">
      <c r="A147" s="158" t="str">
        <f t="shared" si="40"/>
        <v>Mercredi</v>
      </c>
      <c r="B147" s="166" t="str">
        <f t="shared" si="36"/>
        <v/>
      </c>
      <c r="C147" s="167">
        <f t="shared" si="41"/>
        <v>0</v>
      </c>
      <c r="D147" s="167">
        <f t="shared" si="37"/>
        <v>0</v>
      </c>
      <c r="E147" s="167">
        <f t="shared" si="38"/>
        <v>0</v>
      </c>
      <c r="F147" s="167">
        <f t="shared" si="39"/>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42"/>
        <v>0</v>
      </c>
      <c r="BZ147" s="603">
        <f t="shared" ref="BZ147:BZ162" si="47">COUNTIF(Q147:BX147,"h")/4</f>
        <v>0</v>
      </c>
      <c r="CA147" s="604">
        <f t="shared" si="46"/>
        <v>0</v>
      </c>
      <c r="CB147" s="605">
        <f t="shared" si="45"/>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932" t="str">
        <f>IF(CC147=Donnees!$C$5,Donnees!$B$40,IF(CC147=Donnees!$E$5,Donnees!$B$58,""))</f>
        <v/>
      </c>
    </row>
    <row r="148" spans="1:82" ht="12.75" x14ac:dyDescent="0.2">
      <c r="A148" s="158" t="str">
        <f t="shared" si="40"/>
        <v>Mercredi</v>
      </c>
      <c r="B148" s="166" t="str">
        <f t="shared" si="36"/>
        <v/>
      </c>
      <c r="C148" s="167">
        <f t="shared" si="41"/>
        <v>0</v>
      </c>
      <c r="D148" s="167">
        <f t="shared" si="37"/>
        <v>0</v>
      </c>
      <c r="E148" s="167">
        <f t="shared" si="38"/>
        <v>0</v>
      </c>
      <c r="F148" s="167">
        <f t="shared" si="39"/>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42"/>
        <v>0</v>
      </c>
      <c r="BZ148" s="603">
        <f t="shared" si="47"/>
        <v>0</v>
      </c>
      <c r="CA148" s="604">
        <f t="shared" si="46"/>
        <v>0</v>
      </c>
      <c r="CB148" s="605">
        <f t="shared" si="45"/>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932" t="str">
        <f>IF(CC148=Donnees!$C$5,Donnees!$B$40,IF(CC148=Donnees!$E$5,Donnees!$B$58,""))</f>
        <v/>
      </c>
    </row>
    <row r="149" spans="1:82" ht="12.75" x14ac:dyDescent="0.2">
      <c r="A149" s="158" t="str">
        <f t="shared" si="40"/>
        <v>Mercredi</v>
      </c>
      <c r="B149" s="166" t="str">
        <f t="shared" si="36"/>
        <v/>
      </c>
      <c r="C149" s="167">
        <f t="shared" si="41"/>
        <v>0</v>
      </c>
      <c r="D149" s="167">
        <f t="shared" si="37"/>
        <v>0</v>
      </c>
      <c r="E149" s="167">
        <f t="shared" si="38"/>
        <v>0</v>
      </c>
      <c r="F149" s="167">
        <f t="shared" si="39"/>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42"/>
        <v>0</v>
      </c>
      <c r="BZ149" s="603">
        <f t="shared" si="47"/>
        <v>0</v>
      </c>
      <c r="CA149" s="604">
        <f t="shared" si="46"/>
        <v>0</v>
      </c>
      <c r="CB149" s="605">
        <f t="shared" si="45"/>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932" t="str">
        <f>IF(CC149=Donnees!$C$5,Donnees!$B$40,IF(CC149=Donnees!$E$5,Donnees!$B$58,""))</f>
        <v/>
      </c>
    </row>
    <row r="150" spans="1:82" ht="12.75" x14ac:dyDescent="0.2">
      <c r="A150" s="158" t="str">
        <f t="shared" si="40"/>
        <v>Mercredi</v>
      </c>
      <c r="B150" s="166" t="str">
        <f t="shared" si="36"/>
        <v/>
      </c>
      <c r="C150" s="167">
        <f t="shared" si="41"/>
        <v>0</v>
      </c>
      <c r="D150" s="167">
        <f t="shared" si="37"/>
        <v>0</v>
      </c>
      <c r="E150" s="167">
        <f t="shared" si="38"/>
        <v>0</v>
      </c>
      <c r="F150" s="167">
        <f t="shared" si="39"/>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42"/>
        <v>0</v>
      </c>
      <c r="BZ150" s="603">
        <f t="shared" si="47"/>
        <v>0</v>
      </c>
      <c r="CA150" s="604">
        <f t="shared" si="46"/>
        <v>0</v>
      </c>
      <c r="CB150" s="605">
        <f t="shared" si="45"/>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932" t="str">
        <f>IF(CC150=Donnees!$C$5,Donnees!$B$40,IF(CC150=Donnees!$E$5,Donnees!$B$58,""))</f>
        <v/>
      </c>
    </row>
    <row r="151" spans="1:82" ht="12.75" x14ac:dyDescent="0.2">
      <c r="A151" s="158" t="str">
        <f t="shared" si="40"/>
        <v>Mercredi</v>
      </c>
      <c r="B151" s="166" t="str">
        <f t="shared" si="36"/>
        <v/>
      </c>
      <c r="C151" s="167">
        <f t="shared" si="41"/>
        <v>0</v>
      </c>
      <c r="D151" s="167">
        <f t="shared" si="37"/>
        <v>0</v>
      </c>
      <c r="E151" s="167">
        <f t="shared" si="38"/>
        <v>0</v>
      </c>
      <c r="F151" s="167">
        <f t="shared" si="39"/>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42"/>
        <v>0</v>
      </c>
      <c r="BZ151" s="603">
        <f t="shared" si="47"/>
        <v>0</v>
      </c>
      <c r="CA151" s="604">
        <f t="shared" si="46"/>
        <v>0</v>
      </c>
      <c r="CB151" s="605">
        <f t="shared" si="45"/>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932" t="str">
        <f>IF(CC151=Donnees!$C$5,Donnees!$B$40,IF(CC151=Donnees!$E$5,Donnees!$B$58,""))</f>
        <v/>
      </c>
    </row>
    <row r="152" spans="1:82" ht="12.75" x14ac:dyDescent="0.2">
      <c r="A152" s="158" t="str">
        <f t="shared" si="40"/>
        <v>Mercredi</v>
      </c>
      <c r="B152" s="166" t="str">
        <f t="shared" si="36"/>
        <v/>
      </c>
      <c r="C152" s="167">
        <f t="shared" si="41"/>
        <v>0</v>
      </c>
      <c r="D152" s="167">
        <f t="shared" si="37"/>
        <v>0</v>
      </c>
      <c r="E152" s="167">
        <f t="shared" si="38"/>
        <v>0</v>
      </c>
      <c r="F152" s="167">
        <f t="shared" si="39"/>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42"/>
        <v>0</v>
      </c>
      <c r="BZ152" s="603">
        <f t="shared" si="47"/>
        <v>0</v>
      </c>
      <c r="CA152" s="604">
        <f t="shared" si="46"/>
        <v>0</v>
      </c>
      <c r="CB152" s="605">
        <f t="shared" si="45"/>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932" t="str">
        <f>IF(CC152=Donnees!$C$5,Donnees!$B$40,IF(CC152=Donnees!$E$5,Donnees!$B$58,""))</f>
        <v/>
      </c>
    </row>
    <row r="153" spans="1:82" ht="12.75" x14ac:dyDescent="0.2">
      <c r="A153" s="158" t="str">
        <f t="shared" si="40"/>
        <v>Mercredi</v>
      </c>
      <c r="B153" s="166" t="str">
        <f t="shared" si="36"/>
        <v/>
      </c>
      <c r="C153" s="167">
        <f t="shared" si="41"/>
        <v>0</v>
      </c>
      <c r="D153" s="167">
        <f t="shared" si="37"/>
        <v>0</v>
      </c>
      <c r="E153" s="167">
        <f t="shared" si="38"/>
        <v>0</v>
      </c>
      <c r="F153" s="167">
        <f t="shared" si="39"/>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42"/>
        <v>0</v>
      </c>
      <c r="BZ153" s="603">
        <f t="shared" si="47"/>
        <v>0</v>
      </c>
      <c r="CA153" s="604">
        <f t="shared" si="46"/>
        <v>0</v>
      </c>
      <c r="CB153" s="605">
        <f t="shared" si="45"/>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932" t="str">
        <f>IF(CC153=Donnees!$C$5,Donnees!$B$40,IF(CC153=Donnees!$E$5,Donnees!$B$58,""))</f>
        <v/>
      </c>
    </row>
    <row r="154" spans="1:82" ht="12.75" x14ac:dyDescent="0.2">
      <c r="A154" s="158" t="str">
        <f t="shared" si="40"/>
        <v>Mercredi</v>
      </c>
      <c r="B154" s="166" t="str">
        <f t="shared" si="36"/>
        <v/>
      </c>
      <c r="C154" s="167">
        <f t="shared" si="41"/>
        <v>0</v>
      </c>
      <c r="D154" s="167">
        <f t="shared" si="37"/>
        <v>0</v>
      </c>
      <c r="E154" s="167">
        <f t="shared" si="38"/>
        <v>0</v>
      </c>
      <c r="F154" s="167">
        <f t="shared" si="39"/>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42"/>
        <v>0</v>
      </c>
      <c r="BZ154" s="603">
        <f t="shared" si="47"/>
        <v>0</v>
      </c>
      <c r="CA154" s="604">
        <f t="shared" si="46"/>
        <v>0</v>
      </c>
      <c r="CB154" s="605">
        <f t="shared" si="45"/>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932" t="str">
        <f>IF(CC154=Donnees!$C$5,Donnees!$B$40,IF(CC154=Donnees!$E$5,Donnees!$B$58,""))</f>
        <v/>
      </c>
    </row>
    <row r="155" spans="1:82" ht="12.75" x14ac:dyDescent="0.2">
      <c r="A155" s="158" t="str">
        <f t="shared" si="40"/>
        <v>Mercredi</v>
      </c>
      <c r="B155" s="166" t="str">
        <f t="shared" si="36"/>
        <v/>
      </c>
      <c r="C155" s="167">
        <f t="shared" si="41"/>
        <v>0</v>
      </c>
      <c r="D155" s="167">
        <f t="shared" si="37"/>
        <v>0</v>
      </c>
      <c r="E155" s="167">
        <f t="shared" si="38"/>
        <v>0</v>
      </c>
      <c r="F155" s="167">
        <f t="shared" si="39"/>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42"/>
        <v>0</v>
      </c>
      <c r="BZ155" s="603">
        <f t="shared" si="47"/>
        <v>0</v>
      </c>
      <c r="CA155" s="604">
        <f t="shared" si="46"/>
        <v>0</v>
      </c>
      <c r="CB155" s="605">
        <f t="shared" si="45"/>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932" t="str">
        <f>IF(CC155=Donnees!$C$5,Donnees!$B$40,IF(CC155=Donnees!$E$5,Donnees!$B$58,""))</f>
        <v/>
      </c>
    </row>
    <row r="156" spans="1:82" ht="12.75" x14ac:dyDescent="0.2">
      <c r="A156" s="158" t="str">
        <f t="shared" si="40"/>
        <v>Mercredi</v>
      </c>
      <c r="B156" s="166" t="str">
        <f t="shared" si="36"/>
        <v/>
      </c>
      <c r="C156" s="167">
        <f t="shared" si="41"/>
        <v>0</v>
      </c>
      <c r="D156" s="167">
        <f t="shared" si="37"/>
        <v>0</v>
      </c>
      <c r="E156" s="167">
        <f t="shared" si="38"/>
        <v>0</v>
      </c>
      <c r="F156" s="167">
        <f t="shared" si="39"/>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42"/>
        <v>0</v>
      </c>
      <c r="BZ156" s="603">
        <f t="shared" si="47"/>
        <v>0</v>
      </c>
      <c r="CA156" s="604">
        <f t="shared" si="46"/>
        <v>0</v>
      </c>
      <c r="CB156" s="605">
        <f t="shared" si="45"/>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932" t="str">
        <f>IF(CC156=Donnees!$C$5,Donnees!$B$40,IF(CC156=Donnees!$E$5,Donnees!$B$58,""))</f>
        <v/>
      </c>
    </row>
    <row r="157" spans="1:82" ht="12.75" x14ac:dyDescent="0.2">
      <c r="A157" s="158" t="str">
        <f t="shared" si="40"/>
        <v>Mercredi</v>
      </c>
      <c r="B157" s="166" t="str">
        <f t="shared" si="36"/>
        <v/>
      </c>
      <c r="C157" s="167">
        <f t="shared" si="41"/>
        <v>0</v>
      </c>
      <c r="D157" s="167">
        <f t="shared" si="37"/>
        <v>0</v>
      </c>
      <c r="E157" s="167">
        <f t="shared" si="38"/>
        <v>0</v>
      </c>
      <c r="F157" s="167">
        <f t="shared" si="39"/>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42"/>
        <v>0</v>
      </c>
      <c r="BZ157" s="603">
        <f t="shared" si="47"/>
        <v>0</v>
      </c>
      <c r="CA157" s="604">
        <f t="shared" si="46"/>
        <v>0</v>
      </c>
      <c r="CB157" s="605">
        <f t="shared" si="45"/>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932" t="str">
        <f>IF(CC157=Donnees!$C$5,Donnees!$B$40,IF(CC157=Donnees!$E$5,Donnees!$B$58,""))</f>
        <v/>
      </c>
    </row>
    <row r="158" spans="1:82" ht="12.75" x14ac:dyDescent="0.2">
      <c r="A158" s="158" t="str">
        <f t="shared" si="40"/>
        <v>Mercredi</v>
      </c>
      <c r="B158" s="166" t="str">
        <f t="shared" si="36"/>
        <v/>
      </c>
      <c r="C158" s="167">
        <f t="shared" si="41"/>
        <v>0</v>
      </c>
      <c r="D158" s="167">
        <f t="shared" si="37"/>
        <v>0</v>
      </c>
      <c r="E158" s="167">
        <f t="shared" si="38"/>
        <v>0</v>
      </c>
      <c r="F158" s="167">
        <f t="shared" si="39"/>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42"/>
        <v>0</v>
      </c>
      <c r="BZ158" s="603">
        <f t="shared" si="47"/>
        <v>0</v>
      </c>
      <c r="CA158" s="604">
        <f t="shared" si="46"/>
        <v>0</v>
      </c>
      <c r="CB158" s="605">
        <f t="shared" si="45"/>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932" t="str">
        <f>IF(CC158=Donnees!$C$5,Donnees!$B$40,IF(CC158=Donnees!$E$5,Donnees!$B$58,""))</f>
        <v/>
      </c>
    </row>
    <row r="159" spans="1:82" ht="12.75" x14ac:dyDescent="0.2">
      <c r="A159" s="158" t="str">
        <f t="shared" si="40"/>
        <v>Mercredi</v>
      </c>
      <c r="B159" s="166" t="str">
        <f t="shared" si="36"/>
        <v/>
      </c>
      <c r="C159" s="167">
        <f t="shared" si="41"/>
        <v>0</v>
      </c>
      <c r="D159" s="167">
        <f t="shared" si="37"/>
        <v>0</v>
      </c>
      <c r="E159" s="167">
        <f t="shared" si="38"/>
        <v>0</v>
      </c>
      <c r="F159" s="167">
        <f t="shared" si="39"/>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42"/>
        <v>0</v>
      </c>
      <c r="BZ159" s="603">
        <f t="shared" si="47"/>
        <v>0</v>
      </c>
      <c r="CA159" s="604">
        <f t="shared" si="46"/>
        <v>0</v>
      </c>
      <c r="CB159" s="605">
        <f t="shared" si="45"/>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932" t="str">
        <f>IF(CC159=Donnees!$C$5,Donnees!$B$40,IF(CC159=Donnees!$E$5,Donnees!$B$58,""))</f>
        <v/>
      </c>
    </row>
    <row r="160" spans="1:82" ht="12.75" x14ac:dyDescent="0.2">
      <c r="A160" s="158" t="str">
        <f t="shared" si="40"/>
        <v>Mercredi</v>
      </c>
      <c r="B160" s="166" t="str">
        <f t="shared" si="36"/>
        <v/>
      </c>
      <c r="C160" s="167">
        <f t="shared" si="41"/>
        <v>0</v>
      </c>
      <c r="D160" s="167">
        <f t="shared" si="37"/>
        <v>0</v>
      </c>
      <c r="E160" s="167">
        <f t="shared" si="38"/>
        <v>0</v>
      </c>
      <c r="F160" s="167">
        <f t="shared" si="39"/>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42"/>
        <v>0</v>
      </c>
      <c r="BZ160" s="603">
        <f t="shared" si="47"/>
        <v>0</v>
      </c>
      <c r="CA160" s="604">
        <f t="shared" si="46"/>
        <v>0</v>
      </c>
      <c r="CB160" s="605">
        <f t="shared" si="45"/>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932" t="str">
        <f>IF(CC160=Donnees!$C$5,Donnees!$B$40,IF(CC160=Donnees!$E$5,Donnees!$B$58,""))</f>
        <v/>
      </c>
    </row>
    <row r="161" spans="1:82" ht="12.75" x14ac:dyDescent="0.2">
      <c r="A161" s="158" t="str">
        <f t="shared" si="40"/>
        <v>Mercredi</v>
      </c>
      <c r="B161" s="166" t="str">
        <f t="shared" si="36"/>
        <v/>
      </c>
      <c r="C161" s="167">
        <f t="shared" si="41"/>
        <v>0</v>
      </c>
      <c r="D161" s="167">
        <f t="shared" si="37"/>
        <v>0</v>
      </c>
      <c r="E161" s="167">
        <f t="shared" si="38"/>
        <v>0</v>
      </c>
      <c r="F161" s="167">
        <f t="shared" si="39"/>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42"/>
        <v>0</v>
      </c>
      <c r="BZ161" s="603">
        <f t="shared" si="47"/>
        <v>0</v>
      </c>
      <c r="CA161" s="604">
        <f t="shared" si="46"/>
        <v>0</v>
      </c>
      <c r="CB161" s="605">
        <f t="shared" si="45"/>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932" t="str">
        <f>IF(CC161=Donnees!$C$5,Donnees!$B$40,IF(CC161=Donnees!$E$5,Donnees!$B$58,""))</f>
        <v/>
      </c>
    </row>
    <row r="162" spans="1:82" ht="13.5" thickBot="1" x14ac:dyDescent="0.25">
      <c r="A162" s="158" t="str">
        <f t="shared" si="40"/>
        <v>Mercredi</v>
      </c>
      <c r="B162" s="166" t="str">
        <f t="shared" si="36"/>
        <v/>
      </c>
      <c r="C162" s="167">
        <f t="shared" si="41"/>
        <v>0</v>
      </c>
      <c r="D162" s="167">
        <f t="shared" si="37"/>
        <v>0</v>
      </c>
      <c r="E162" s="167">
        <f t="shared" si="38"/>
        <v>0</v>
      </c>
      <c r="F162" s="167">
        <f t="shared" si="39"/>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42"/>
        <v>0</v>
      </c>
      <c r="BZ162" s="607">
        <f t="shared" si="47"/>
        <v>0</v>
      </c>
      <c r="CA162" s="608">
        <f t="shared" si="46"/>
        <v>0</v>
      </c>
      <c r="CB162" s="609">
        <f t="shared" si="45"/>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932" t="str">
        <f>IF(CC162=Donnees!$C$5,Donnees!$B$40,IF(CC162=Donnees!$E$5,Donnees!$B$58,""))</f>
        <v/>
      </c>
    </row>
    <row r="163" spans="1:82" ht="16.5" thickBot="1" x14ac:dyDescent="0.25">
      <c r="A163" s="158" t="str">
        <f t="shared" si="40"/>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40"/>
        <v>Mercredi</v>
      </c>
      <c r="B164" s="158"/>
      <c r="C164" s="158"/>
      <c r="D164" s="158"/>
      <c r="E164" s="158"/>
      <c r="F164" s="158"/>
      <c r="G164" s="158"/>
      <c r="H164" s="158"/>
      <c r="I164" s="158"/>
      <c r="J164" s="170"/>
      <c r="K164" s="158"/>
      <c r="L164" s="395"/>
      <c r="N164" s="1241" t="s">
        <v>148</v>
      </c>
      <c r="O164" s="1241"/>
      <c r="P164" s="592" t="s">
        <v>31</v>
      </c>
      <c r="Q164" s="138">
        <f t="shared" ref="Q164:BX164" si="48">COUNTIF(Q143:Q162,"1")</f>
        <v>0</v>
      </c>
      <c r="R164" s="139">
        <f t="shared" si="48"/>
        <v>0</v>
      </c>
      <c r="S164" s="139">
        <f t="shared" si="48"/>
        <v>0</v>
      </c>
      <c r="T164" s="140">
        <f t="shared" si="48"/>
        <v>0</v>
      </c>
      <c r="U164" s="139">
        <f t="shared" si="48"/>
        <v>0</v>
      </c>
      <c r="V164" s="139">
        <f t="shared" si="48"/>
        <v>0</v>
      </c>
      <c r="W164" s="139">
        <f t="shared" si="48"/>
        <v>0</v>
      </c>
      <c r="X164" s="139">
        <f t="shared" si="48"/>
        <v>0</v>
      </c>
      <c r="Y164" s="138">
        <f t="shared" si="48"/>
        <v>0</v>
      </c>
      <c r="Z164" s="139">
        <f t="shared" si="48"/>
        <v>0</v>
      </c>
      <c r="AA164" s="139">
        <f t="shared" si="48"/>
        <v>0</v>
      </c>
      <c r="AB164" s="140">
        <f t="shared" si="48"/>
        <v>0</v>
      </c>
      <c r="AC164" s="139">
        <f t="shared" si="48"/>
        <v>0</v>
      </c>
      <c r="AD164" s="139">
        <f t="shared" si="48"/>
        <v>0</v>
      </c>
      <c r="AE164" s="139">
        <f t="shared" si="48"/>
        <v>0</v>
      </c>
      <c r="AF164" s="139">
        <f t="shared" si="48"/>
        <v>0</v>
      </c>
      <c r="AG164" s="138">
        <f t="shared" si="48"/>
        <v>0</v>
      </c>
      <c r="AH164" s="139">
        <f t="shared" si="48"/>
        <v>0</v>
      </c>
      <c r="AI164" s="139">
        <f t="shared" si="48"/>
        <v>0</v>
      </c>
      <c r="AJ164" s="140">
        <f t="shared" si="48"/>
        <v>0</v>
      </c>
      <c r="AK164" s="139">
        <f t="shared" si="48"/>
        <v>0</v>
      </c>
      <c r="AL164" s="139">
        <f t="shared" si="48"/>
        <v>0</v>
      </c>
      <c r="AM164" s="139">
        <f t="shared" si="48"/>
        <v>0</v>
      </c>
      <c r="AN164" s="139">
        <f t="shared" si="48"/>
        <v>0</v>
      </c>
      <c r="AO164" s="138">
        <f t="shared" si="48"/>
        <v>0</v>
      </c>
      <c r="AP164" s="139">
        <f t="shared" si="48"/>
        <v>0</v>
      </c>
      <c r="AQ164" s="139">
        <f t="shared" si="48"/>
        <v>0</v>
      </c>
      <c r="AR164" s="140">
        <f t="shared" si="48"/>
        <v>0</v>
      </c>
      <c r="AS164" s="139">
        <f t="shared" si="48"/>
        <v>0</v>
      </c>
      <c r="AT164" s="139">
        <f t="shared" si="48"/>
        <v>0</v>
      </c>
      <c r="AU164" s="139">
        <f t="shared" si="48"/>
        <v>0</v>
      </c>
      <c r="AV164" s="139">
        <f t="shared" si="48"/>
        <v>0</v>
      </c>
      <c r="AW164" s="138">
        <f t="shared" si="48"/>
        <v>0</v>
      </c>
      <c r="AX164" s="139">
        <f t="shared" si="48"/>
        <v>0</v>
      </c>
      <c r="AY164" s="139">
        <f t="shared" si="48"/>
        <v>0</v>
      </c>
      <c r="AZ164" s="140">
        <f t="shared" si="48"/>
        <v>0</v>
      </c>
      <c r="BA164" s="139">
        <f t="shared" si="48"/>
        <v>0</v>
      </c>
      <c r="BB164" s="139">
        <f t="shared" si="48"/>
        <v>0</v>
      </c>
      <c r="BC164" s="139">
        <f t="shared" si="48"/>
        <v>0</v>
      </c>
      <c r="BD164" s="139">
        <f t="shared" si="48"/>
        <v>0</v>
      </c>
      <c r="BE164" s="138">
        <f t="shared" si="48"/>
        <v>0</v>
      </c>
      <c r="BF164" s="139">
        <f t="shared" si="48"/>
        <v>0</v>
      </c>
      <c r="BG164" s="139">
        <f t="shared" si="48"/>
        <v>0</v>
      </c>
      <c r="BH164" s="140">
        <f t="shared" si="48"/>
        <v>0</v>
      </c>
      <c r="BI164" s="139">
        <f t="shared" si="48"/>
        <v>0</v>
      </c>
      <c r="BJ164" s="139">
        <f t="shared" si="48"/>
        <v>0</v>
      </c>
      <c r="BK164" s="139">
        <f t="shared" si="48"/>
        <v>0</v>
      </c>
      <c r="BL164" s="139">
        <f t="shared" si="48"/>
        <v>0</v>
      </c>
      <c r="BM164" s="138">
        <f t="shared" si="48"/>
        <v>0</v>
      </c>
      <c r="BN164" s="139">
        <f t="shared" si="48"/>
        <v>0</v>
      </c>
      <c r="BO164" s="139">
        <f t="shared" si="48"/>
        <v>0</v>
      </c>
      <c r="BP164" s="140">
        <f t="shared" si="48"/>
        <v>0</v>
      </c>
      <c r="BQ164" s="139">
        <f t="shared" si="48"/>
        <v>0</v>
      </c>
      <c r="BR164" s="139">
        <f t="shared" si="48"/>
        <v>0</v>
      </c>
      <c r="BS164" s="139">
        <f t="shared" si="48"/>
        <v>0</v>
      </c>
      <c r="BT164" s="139">
        <f t="shared" si="48"/>
        <v>0</v>
      </c>
      <c r="BU164" s="138">
        <f t="shared" si="48"/>
        <v>0</v>
      </c>
      <c r="BV164" s="139">
        <f t="shared" si="48"/>
        <v>0</v>
      </c>
      <c r="BW164" s="139">
        <f t="shared" si="48"/>
        <v>0</v>
      </c>
      <c r="BX164" s="140">
        <f t="shared" si="48"/>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40"/>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9">IF($AZ$21="","",ROUNDUP(R141/$AZ$21,0))</f>
        <v/>
      </c>
      <c r="S165" s="127" t="str">
        <f t="shared" si="49"/>
        <v/>
      </c>
      <c r="T165" s="129" t="str">
        <f t="shared" si="49"/>
        <v/>
      </c>
      <c r="U165" s="127" t="str">
        <f t="shared" si="49"/>
        <v/>
      </c>
      <c r="V165" s="127" t="str">
        <f t="shared" si="49"/>
        <v/>
      </c>
      <c r="W165" s="127" t="str">
        <f t="shared" si="49"/>
        <v/>
      </c>
      <c r="X165" s="127" t="str">
        <f t="shared" si="49"/>
        <v/>
      </c>
      <c r="Y165" s="128" t="str">
        <f t="shared" si="49"/>
        <v/>
      </c>
      <c r="Z165" s="127" t="str">
        <f t="shared" si="49"/>
        <v/>
      </c>
      <c r="AA165" s="127" t="str">
        <f t="shared" si="49"/>
        <v/>
      </c>
      <c r="AB165" s="129" t="str">
        <f t="shared" si="49"/>
        <v/>
      </c>
      <c r="AC165" s="127" t="str">
        <f>IF($AZ$21="","",ROUNDUP(AC141/$AZ$21,0))</f>
        <v/>
      </c>
      <c r="AD165" s="127" t="str">
        <f t="shared" si="49"/>
        <v/>
      </c>
      <c r="AE165" s="127" t="str">
        <f t="shared" si="49"/>
        <v/>
      </c>
      <c r="AF165" s="127" t="str">
        <f t="shared" si="49"/>
        <v/>
      </c>
      <c r="AG165" s="128" t="str">
        <f t="shared" si="49"/>
        <v/>
      </c>
      <c r="AH165" s="127" t="str">
        <f t="shared" si="49"/>
        <v/>
      </c>
      <c r="AI165" s="127" t="str">
        <f t="shared" si="49"/>
        <v/>
      </c>
      <c r="AJ165" s="129" t="str">
        <f t="shared" si="49"/>
        <v/>
      </c>
      <c r="AK165" s="127" t="str">
        <f t="shared" si="49"/>
        <v/>
      </c>
      <c r="AL165" s="127" t="str">
        <f t="shared" si="49"/>
        <v/>
      </c>
      <c r="AM165" s="127" t="str">
        <f t="shared" si="49"/>
        <v/>
      </c>
      <c r="AN165" s="127" t="str">
        <f t="shared" si="49"/>
        <v/>
      </c>
      <c r="AO165" s="128" t="str">
        <f t="shared" si="49"/>
        <v/>
      </c>
      <c r="AP165" s="127" t="str">
        <f t="shared" si="49"/>
        <v/>
      </c>
      <c r="AQ165" s="127" t="str">
        <f t="shared" si="49"/>
        <v/>
      </c>
      <c r="AR165" s="129" t="str">
        <f t="shared" si="49"/>
        <v/>
      </c>
      <c r="AS165" s="127" t="str">
        <f t="shared" si="49"/>
        <v/>
      </c>
      <c r="AT165" s="127" t="str">
        <f t="shared" si="49"/>
        <v/>
      </c>
      <c r="AU165" s="127" t="str">
        <f t="shared" si="49"/>
        <v/>
      </c>
      <c r="AV165" s="127" t="str">
        <f t="shared" si="49"/>
        <v/>
      </c>
      <c r="AW165" s="128" t="str">
        <f t="shared" si="49"/>
        <v/>
      </c>
      <c r="AX165" s="127" t="str">
        <f t="shared" si="49"/>
        <v/>
      </c>
      <c r="AY165" s="127" t="str">
        <f t="shared" si="49"/>
        <v/>
      </c>
      <c r="AZ165" s="129" t="str">
        <f t="shared" si="49"/>
        <v/>
      </c>
      <c r="BA165" s="127" t="str">
        <f t="shared" si="49"/>
        <v/>
      </c>
      <c r="BB165" s="127" t="str">
        <f t="shared" si="49"/>
        <v/>
      </c>
      <c r="BC165" s="127" t="str">
        <f t="shared" si="49"/>
        <v/>
      </c>
      <c r="BD165" s="127" t="str">
        <f t="shared" si="49"/>
        <v/>
      </c>
      <c r="BE165" s="128" t="str">
        <f t="shared" si="49"/>
        <v/>
      </c>
      <c r="BF165" s="127" t="str">
        <f t="shared" si="49"/>
        <v/>
      </c>
      <c r="BG165" s="127" t="str">
        <f t="shared" si="49"/>
        <v/>
      </c>
      <c r="BH165" s="129" t="str">
        <f t="shared" si="49"/>
        <v/>
      </c>
      <c r="BI165" s="127" t="str">
        <f t="shared" si="49"/>
        <v/>
      </c>
      <c r="BJ165" s="127" t="str">
        <f t="shared" si="49"/>
        <v/>
      </c>
      <c r="BK165" s="127" t="str">
        <f t="shared" si="49"/>
        <v/>
      </c>
      <c r="BL165" s="127" t="str">
        <f t="shared" si="49"/>
        <v/>
      </c>
      <c r="BM165" s="128" t="str">
        <f t="shared" si="49"/>
        <v/>
      </c>
      <c r="BN165" s="127" t="str">
        <f t="shared" si="49"/>
        <v/>
      </c>
      <c r="BO165" s="127" t="str">
        <f t="shared" si="49"/>
        <v/>
      </c>
      <c r="BP165" s="129" t="str">
        <f t="shared" si="49"/>
        <v/>
      </c>
      <c r="BQ165" s="127" t="str">
        <f t="shared" si="49"/>
        <v/>
      </c>
      <c r="BR165" s="127" t="str">
        <f t="shared" si="49"/>
        <v/>
      </c>
      <c r="BS165" s="127" t="str">
        <f t="shared" si="49"/>
        <v/>
      </c>
      <c r="BT165" s="127" t="str">
        <f t="shared" si="49"/>
        <v/>
      </c>
      <c r="BU165" s="128" t="str">
        <f t="shared" si="49"/>
        <v/>
      </c>
      <c r="BV165" s="127" t="str">
        <f t="shared" si="49"/>
        <v/>
      </c>
      <c r="BW165" s="127" t="str">
        <f t="shared" si="49"/>
        <v/>
      </c>
      <c r="BX165" s="129" t="str">
        <f t="shared" si="49"/>
        <v/>
      </c>
      <c r="BY165" s="142"/>
      <c r="BZ165" s="143"/>
      <c r="CA165" s="143"/>
      <c r="CB165" s="143"/>
      <c r="CC165" s="1235"/>
      <c r="CD165" s="1237"/>
    </row>
    <row r="166" spans="1:82" s="16" customFormat="1" ht="15" customHeight="1" x14ac:dyDescent="0.2">
      <c r="A166" s="158" t="str">
        <f t="shared" si="40"/>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40"/>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40"/>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40"/>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40"/>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647" t="str">
        <f>IF(SUM(Q175:BX175)=0,"",IF(CB175&lt;=$U$27,Donnees!$C$4,Donnees!$C$5))</f>
        <v/>
      </c>
      <c r="CD175" s="646"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648" t="s">
        <v>32</v>
      </c>
      <c r="BZ176" s="648" t="s">
        <v>30</v>
      </c>
      <c r="CA176" s="648" t="s">
        <v>56</v>
      </c>
      <c r="CB176" s="648" t="s">
        <v>31</v>
      </c>
      <c r="CC176" s="363" t="s">
        <v>89</v>
      </c>
      <c r="CD176" s="364" t="s">
        <v>150</v>
      </c>
    </row>
    <row r="177" spans="1:82" ht="12.75" customHeight="1" x14ac:dyDescent="0.2">
      <c r="A177" s="158" t="str">
        <f>A176</f>
        <v>Jeudi</v>
      </c>
      <c r="B177" s="166" t="str">
        <f t="shared" ref="B177:B196" si="50">O177</f>
        <v/>
      </c>
      <c r="C177" s="167">
        <f>BY177</f>
        <v>0</v>
      </c>
      <c r="D177" s="167">
        <f t="shared" ref="D177:D196" si="51">BZ177</f>
        <v>0</v>
      </c>
      <c r="E177" s="167">
        <f t="shared" ref="E177:E196" si="52">CA177</f>
        <v>0</v>
      </c>
      <c r="F177" s="167">
        <f t="shared" ref="F177:F196" si="53">CB177</f>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5" t="str">
        <f>IF(CB177=0,"",IF(BY177&gt;$AZ$27,Donnees!$C$5,IF(AND(VLOOKUP(P177,ControleGroupes!$CG$16:$FK$65,82,FALSE)&gt;8.5,VLOOKUP(P177,ControleGroupes!$A$16:$CD$65,80,FALSE)&gt;0),Donnees!$E$5,IF(AND(VLOOKUP(P177,ControleGroupes!$CG$16:$FK$65,82,FALSE)&gt;9,VLOOKUP(P177,ControleGroupes!$A$16:$CD$65,80,FALSE)=0),Donnees!$E$5,Donnees!$C$4))))</f>
        <v/>
      </c>
      <c r="CD177" s="932" t="str">
        <f>IF(CC177=Donnees!$C$5,Donnees!$B$40,IF(CC177=Donnees!$E$5,Donnees!$B$58,""))</f>
        <v/>
      </c>
    </row>
    <row r="178" spans="1:82" ht="12.75" x14ac:dyDescent="0.2">
      <c r="A178" s="158" t="str">
        <f t="shared" ref="A178:A206" si="54">A177</f>
        <v>Jeudi</v>
      </c>
      <c r="B178" s="166" t="str">
        <f t="shared" si="50"/>
        <v/>
      </c>
      <c r="C178" s="167">
        <f t="shared" ref="C178:C196" si="55">BY178</f>
        <v>0</v>
      </c>
      <c r="D178" s="167">
        <f t="shared" si="51"/>
        <v>0</v>
      </c>
      <c r="E178" s="167">
        <f t="shared" si="52"/>
        <v>0</v>
      </c>
      <c r="F178" s="167">
        <f t="shared" si="53"/>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56">COUNTIF(Q178:BX178,"1")/4</f>
        <v>0</v>
      </c>
      <c r="BZ178" s="603">
        <f t="shared" ref="BZ178:BZ179" si="57">COUNTIF(Q178:BX178,"h")/4</f>
        <v>0</v>
      </c>
      <c r="CA178" s="604">
        <f t="shared" ref="CA178" si="58">COUNTIF(Q178:BX178,"s")/4</f>
        <v>0</v>
      </c>
      <c r="CB178" s="605">
        <f t="shared" ref="CB178:CB196" si="59">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932" t="str">
        <f>IF(CC178=Donnees!$C$5,Donnees!$B$40,IF(CC178=Donnees!$E$5,Donnees!$B$58,""))</f>
        <v/>
      </c>
    </row>
    <row r="179" spans="1:82" ht="12.75" x14ac:dyDescent="0.2">
      <c r="A179" s="158" t="str">
        <f t="shared" si="54"/>
        <v>Jeudi</v>
      </c>
      <c r="B179" s="166" t="str">
        <f t="shared" si="50"/>
        <v/>
      </c>
      <c r="C179" s="167">
        <f t="shared" si="55"/>
        <v>0</v>
      </c>
      <c r="D179" s="167">
        <f t="shared" si="51"/>
        <v>0</v>
      </c>
      <c r="E179" s="167">
        <f t="shared" si="52"/>
        <v>0</v>
      </c>
      <c r="F179" s="167">
        <f t="shared" si="53"/>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56"/>
        <v>0</v>
      </c>
      <c r="BZ179" s="603">
        <f t="shared" si="57"/>
        <v>0</v>
      </c>
      <c r="CA179" s="604">
        <f>COUNTIF(Q179:BX179,"s")/4</f>
        <v>0</v>
      </c>
      <c r="CB179" s="605">
        <f t="shared" si="59"/>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932" t="str">
        <f>IF(CC179=Donnees!$C$5,Donnees!$B$40,IF(CC179=Donnees!$E$5,Donnees!$B$58,""))</f>
        <v/>
      </c>
    </row>
    <row r="180" spans="1:82" ht="12.75" x14ac:dyDescent="0.2">
      <c r="A180" s="158" t="str">
        <f t="shared" si="54"/>
        <v>Jeudi</v>
      </c>
      <c r="B180" s="166" t="str">
        <f t="shared" si="50"/>
        <v/>
      </c>
      <c r="C180" s="167">
        <f t="shared" si="55"/>
        <v>0</v>
      </c>
      <c r="D180" s="167">
        <f t="shared" si="51"/>
        <v>0</v>
      </c>
      <c r="E180" s="167">
        <f t="shared" si="52"/>
        <v>0</v>
      </c>
      <c r="F180" s="167">
        <f t="shared" si="53"/>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56"/>
        <v>0</v>
      </c>
      <c r="BZ180" s="603">
        <f>COUNTIF(Q180:BX180,"h")/4</f>
        <v>0</v>
      </c>
      <c r="CA180" s="604">
        <f t="shared" ref="CA180:CA196" si="60">COUNTIF(Q180:BX180,"s")/4</f>
        <v>0</v>
      </c>
      <c r="CB180" s="605">
        <f t="shared" si="59"/>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932" t="str">
        <f>IF(CC180=Donnees!$C$5,Donnees!$B$40,IF(CC180=Donnees!$E$5,Donnees!$B$58,""))</f>
        <v/>
      </c>
    </row>
    <row r="181" spans="1:82" ht="12.75" x14ac:dyDescent="0.2">
      <c r="A181" s="158" t="str">
        <f t="shared" si="54"/>
        <v>Jeudi</v>
      </c>
      <c r="B181" s="166" t="str">
        <f t="shared" si="50"/>
        <v/>
      </c>
      <c r="C181" s="167">
        <f t="shared" si="55"/>
        <v>0</v>
      </c>
      <c r="D181" s="167">
        <f t="shared" si="51"/>
        <v>0</v>
      </c>
      <c r="E181" s="167">
        <f t="shared" si="52"/>
        <v>0</v>
      </c>
      <c r="F181" s="167">
        <f t="shared" si="53"/>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56"/>
        <v>0</v>
      </c>
      <c r="BZ181" s="603">
        <f t="shared" ref="BZ181:BZ196" si="61">COUNTIF(Q181:BX181,"h")/4</f>
        <v>0</v>
      </c>
      <c r="CA181" s="604">
        <f t="shared" si="60"/>
        <v>0</v>
      </c>
      <c r="CB181" s="605">
        <f t="shared" si="59"/>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932" t="str">
        <f>IF(CC181=Donnees!$C$5,Donnees!$B$40,IF(CC181=Donnees!$E$5,Donnees!$B$58,""))</f>
        <v/>
      </c>
    </row>
    <row r="182" spans="1:82" ht="12.75" x14ac:dyDescent="0.2">
      <c r="A182" s="158" t="str">
        <f t="shared" si="54"/>
        <v>Jeudi</v>
      </c>
      <c r="B182" s="166" t="str">
        <f t="shared" si="50"/>
        <v/>
      </c>
      <c r="C182" s="167">
        <f t="shared" si="55"/>
        <v>0</v>
      </c>
      <c r="D182" s="167">
        <f t="shared" si="51"/>
        <v>0</v>
      </c>
      <c r="E182" s="167">
        <f t="shared" si="52"/>
        <v>0</v>
      </c>
      <c r="F182" s="167">
        <f t="shared" si="53"/>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56"/>
        <v>0</v>
      </c>
      <c r="BZ182" s="603">
        <f t="shared" si="61"/>
        <v>0</v>
      </c>
      <c r="CA182" s="604">
        <f t="shared" si="60"/>
        <v>0</v>
      </c>
      <c r="CB182" s="605">
        <f t="shared" si="59"/>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932" t="str">
        <f>IF(CC182=Donnees!$C$5,Donnees!$B$40,IF(CC182=Donnees!$E$5,Donnees!$B$58,""))</f>
        <v/>
      </c>
    </row>
    <row r="183" spans="1:82" ht="12.75" x14ac:dyDescent="0.2">
      <c r="A183" s="158" t="str">
        <f t="shared" si="54"/>
        <v>Jeudi</v>
      </c>
      <c r="B183" s="166" t="str">
        <f t="shared" si="50"/>
        <v/>
      </c>
      <c r="C183" s="167">
        <f t="shared" si="55"/>
        <v>0</v>
      </c>
      <c r="D183" s="167">
        <f t="shared" si="51"/>
        <v>0</v>
      </c>
      <c r="E183" s="167">
        <f t="shared" si="52"/>
        <v>0</v>
      </c>
      <c r="F183" s="167">
        <f t="shared" si="53"/>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56"/>
        <v>0</v>
      </c>
      <c r="BZ183" s="603">
        <f t="shared" si="61"/>
        <v>0</v>
      </c>
      <c r="CA183" s="604">
        <f t="shared" si="60"/>
        <v>0</v>
      </c>
      <c r="CB183" s="605">
        <f t="shared" si="59"/>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932" t="str">
        <f>IF(CC183=Donnees!$C$5,Donnees!$B$40,IF(CC183=Donnees!$E$5,Donnees!$B$58,""))</f>
        <v/>
      </c>
    </row>
    <row r="184" spans="1:82" ht="12.75" x14ac:dyDescent="0.2">
      <c r="A184" s="158" t="str">
        <f t="shared" si="54"/>
        <v>Jeudi</v>
      </c>
      <c r="B184" s="166" t="str">
        <f t="shared" si="50"/>
        <v/>
      </c>
      <c r="C184" s="167">
        <f t="shared" si="55"/>
        <v>0</v>
      </c>
      <c r="D184" s="167">
        <f t="shared" si="51"/>
        <v>0</v>
      </c>
      <c r="E184" s="167">
        <f t="shared" si="52"/>
        <v>0</v>
      </c>
      <c r="F184" s="167">
        <f t="shared" si="53"/>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56"/>
        <v>0</v>
      </c>
      <c r="BZ184" s="603">
        <f t="shared" si="61"/>
        <v>0</v>
      </c>
      <c r="CA184" s="604">
        <f t="shared" si="60"/>
        <v>0</v>
      </c>
      <c r="CB184" s="605">
        <f t="shared" si="59"/>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932" t="str">
        <f>IF(CC184=Donnees!$C$5,Donnees!$B$40,IF(CC184=Donnees!$E$5,Donnees!$B$58,""))</f>
        <v/>
      </c>
    </row>
    <row r="185" spans="1:82" ht="12.75" x14ac:dyDescent="0.2">
      <c r="A185" s="158" t="str">
        <f t="shared" si="54"/>
        <v>Jeudi</v>
      </c>
      <c r="B185" s="166" t="str">
        <f t="shared" si="50"/>
        <v/>
      </c>
      <c r="C185" s="167">
        <f t="shared" si="55"/>
        <v>0</v>
      </c>
      <c r="D185" s="167">
        <f t="shared" si="51"/>
        <v>0</v>
      </c>
      <c r="E185" s="167">
        <f t="shared" si="52"/>
        <v>0</v>
      </c>
      <c r="F185" s="167">
        <f t="shared" si="53"/>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56"/>
        <v>0</v>
      </c>
      <c r="BZ185" s="603">
        <f t="shared" si="61"/>
        <v>0</v>
      </c>
      <c r="CA185" s="604">
        <f t="shared" si="60"/>
        <v>0</v>
      </c>
      <c r="CB185" s="605">
        <f t="shared" si="59"/>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932" t="str">
        <f>IF(CC185=Donnees!$C$5,Donnees!$B$40,IF(CC185=Donnees!$E$5,Donnees!$B$58,""))</f>
        <v/>
      </c>
    </row>
    <row r="186" spans="1:82" ht="12.75" x14ac:dyDescent="0.2">
      <c r="A186" s="158" t="str">
        <f t="shared" si="54"/>
        <v>Jeudi</v>
      </c>
      <c r="B186" s="166" t="str">
        <f t="shared" si="50"/>
        <v/>
      </c>
      <c r="C186" s="167">
        <f t="shared" si="55"/>
        <v>0</v>
      </c>
      <c r="D186" s="167">
        <f t="shared" si="51"/>
        <v>0</v>
      </c>
      <c r="E186" s="167">
        <f t="shared" si="52"/>
        <v>0</v>
      </c>
      <c r="F186" s="167">
        <f t="shared" si="53"/>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56"/>
        <v>0</v>
      </c>
      <c r="BZ186" s="603">
        <f t="shared" si="61"/>
        <v>0</v>
      </c>
      <c r="CA186" s="604">
        <f t="shared" si="60"/>
        <v>0</v>
      </c>
      <c r="CB186" s="605">
        <f t="shared" si="59"/>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932" t="str">
        <f>IF(CC186=Donnees!$C$5,Donnees!$B$40,IF(CC186=Donnees!$E$5,Donnees!$B$58,""))</f>
        <v/>
      </c>
    </row>
    <row r="187" spans="1:82" ht="12.75" x14ac:dyDescent="0.2">
      <c r="A187" s="158" t="str">
        <f t="shared" si="54"/>
        <v>Jeudi</v>
      </c>
      <c r="B187" s="166" t="str">
        <f t="shared" si="50"/>
        <v/>
      </c>
      <c r="C187" s="167">
        <f t="shared" si="55"/>
        <v>0</v>
      </c>
      <c r="D187" s="167">
        <f t="shared" si="51"/>
        <v>0</v>
      </c>
      <c r="E187" s="167">
        <f t="shared" si="52"/>
        <v>0</v>
      </c>
      <c r="F187" s="167">
        <f t="shared" si="53"/>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56"/>
        <v>0</v>
      </c>
      <c r="BZ187" s="603">
        <f t="shared" si="61"/>
        <v>0</v>
      </c>
      <c r="CA187" s="604">
        <f t="shared" si="60"/>
        <v>0</v>
      </c>
      <c r="CB187" s="605">
        <f t="shared" si="59"/>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932" t="str">
        <f>IF(CC187=Donnees!$C$5,Donnees!$B$40,IF(CC187=Donnees!$E$5,Donnees!$B$58,""))</f>
        <v/>
      </c>
    </row>
    <row r="188" spans="1:82" ht="12.75" x14ac:dyDescent="0.2">
      <c r="A188" s="158" t="str">
        <f t="shared" si="54"/>
        <v>Jeudi</v>
      </c>
      <c r="B188" s="166" t="str">
        <f t="shared" si="50"/>
        <v/>
      </c>
      <c r="C188" s="167">
        <f t="shared" si="55"/>
        <v>0</v>
      </c>
      <c r="D188" s="167">
        <f t="shared" si="51"/>
        <v>0</v>
      </c>
      <c r="E188" s="167">
        <f t="shared" si="52"/>
        <v>0</v>
      </c>
      <c r="F188" s="167">
        <f t="shared" si="53"/>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56"/>
        <v>0</v>
      </c>
      <c r="BZ188" s="603">
        <f t="shared" si="61"/>
        <v>0</v>
      </c>
      <c r="CA188" s="604">
        <f t="shared" si="60"/>
        <v>0</v>
      </c>
      <c r="CB188" s="605">
        <f t="shared" si="59"/>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932" t="str">
        <f>IF(CC188=Donnees!$C$5,Donnees!$B$40,IF(CC188=Donnees!$E$5,Donnees!$B$58,""))</f>
        <v/>
      </c>
    </row>
    <row r="189" spans="1:82" ht="12.75" x14ac:dyDescent="0.2">
      <c r="A189" s="158" t="str">
        <f t="shared" si="54"/>
        <v>Jeudi</v>
      </c>
      <c r="B189" s="166" t="str">
        <f t="shared" si="50"/>
        <v/>
      </c>
      <c r="C189" s="167">
        <f t="shared" si="55"/>
        <v>0</v>
      </c>
      <c r="D189" s="167">
        <f t="shared" si="51"/>
        <v>0</v>
      </c>
      <c r="E189" s="167">
        <f t="shared" si="52"/>
        <v>0</v>
      </c>
      <c r="F189" s="167">
        <f t="shared" si="53"/>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56"/>
        <v>0</v>
      </c>
      <c r="BZ189" s="603">
        <f t="shared" si="61"/>
        <v>0</v>
      </c>
      <c r="CA189" s="604">
        <f t="shared" si="60"/>
        <v>0</v>
      </c>
      <c r="CB189" s="605">
        <f t="shared" si="59"/>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932" t="str">
        <f>IF(CC189=Donnees!$C$5,Donnees!$B$40,IF(CC189=Donnees!$E$5,Donnees!$B$58,""))</f>
        <v/>
      </c>
    </row>
    <row r="190" spans="1:82" ht="12.75" x14ac:dyDescent="0.2">
      <c r="A190" s="158" t="str">
        <f t="shared" si="54"/>
        <v>Jeudi</v>
      </c>
      <c r="B190" s="166" t="str">
        <f t="shared" si="50"/>
        <v/>
      </c>
      <c r="C190" s="167">
        <f t="shared" si="55"/>
        <v>0</v>
      </c>
      <c r="D190" s="167">
        <f t="shared" si="51"/>
        <v>0</v>
      </c>
      <c r="E190" s="167">
        <f t="shared" si="52"/>
        <v>0</v>
      </c>
      <c r="F190" s="167">
        <f t="shared" si="53"/>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56"/>
        <v>0</v>
      </c>
      <c r="BZ190" s="603">
        <f t="shared" si="61"/>
        <v>0</v>
      </c>
      <c r="CA190" s="604">
        <f t="shared" si="60"/>
        <v>0</v>
      </c>
      <c r="CB190" s="605">
        <f t="shared" si="59"/>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932" t="str">
        <f>IF(CC190=Donnees!$C$5,Donnees!$B$40,IF(CC190=Donnees!$E$5,Donnees!$B$58,""))</f>
        <v/>
      </c>
    </row>
    <row r="191" spans="1:82" ht="12.75" x14ac:dyDescent="0.2">
      <c r="A191" s="158" t="str">
        <f t="shared" si="54"/>
        <v>Jeudi</v>
      </c>
      <c r="B191" s="166" t="str">
        <f t="shared" si="50"/>
        <v/>
      </c>
      <c r="C191" s="167">
        <f t="shared" si="55"/>
        <v>0</v>
      </c>
      <c r="D191" s="167">
        <f t="shared" si="51"/>
        <v>0</v>
      </c>
      <c r="E191" s="167">
        <f t="shared" si="52"/>
        <v>0</v>
      </c>
      <c r="F191" s="167">
        <f t="shared" si="53"/>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56"/>
        <v>0</v>
      </c>
      <c r="BZ191" s="603">
        <f t="shared" si="61"/>
        <v>0</v>
      </c>
      <c r="CA191" s="604">
        <f t="shared" si="60"/>
        <v>0</v>
      </c>
      <c r="CB191" s="605">
        <f t="shared" si="59"/>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932" t="str">
        <f>IF(CC191=Donnees!$C$5,Donnees!$B$40,IF(CC191=Donnees!$E$5,Donnees!$B$58,""))</f>
        <v/>
      </c>
    </row>
    <row r="192" spans="1:82" ht="12.75" x14ac:dyDescent="0.2">
      <c r="A192" s="158" t="str">
        <f t="shared" si="54"/>
        <v>Jeudi</v>
      </c>
      <c r="B192" s="166" t="str">
        <f t="shared" si="50"/>
        <v/>
      </c>
      <c r="C192" s="167">
        <f t="shared" si="55"/>
        <v>0</v>
      </c>
      <c r="D192" s="167">
        <f t="shared" si="51"/>
        <v>0</v>
      </c>
      <c r="E192" s="167">
        <f t="shared" si="52"/>
        <v>0</v>
      </c>
      <c r="F192" s="167">
        <f t="shared" si="53"/>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56"/>
        <v>0</v>
      </c>
      <c r="BZ192" s="603">
        <f t="shared" si="61"/>
        <v>0</v>
      </c>
      <c r="CA192" s="604">
        <f t="shared" si="60"/>
        <v>0</v>
      </c>
      <c r="CB192" s="605">
        <f t="shared" si="59"/>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932" t="str">
        <f>IF(CC192=Donnees!$C$5,Donnees!$B$40,IF(CC192=Donnees!$E$5,Donnees!$B$58,""))</f>
        <v/>
      </c>
    </row>
    <row r="193" spans="1:82" ht="12.75" x14ac:dyDescent="0.2">
      <c r="A193" s="158" t="str">
        <f t="shared" si="54"/>
        <v>Jeudi</v>
      </c>
      <c r="B193" s="166" t="str">
        <f t="shared" si="50"/>
        <v/>
      </c>
      <c r="C193" s="167">
        <f t="shared" si="55"/>
        <v>0</v>
      </c>
      <c r="D193" s="167">
        <f t="shared" si="51"/>
        <v>0</v>
      </c>
      <c r="E193" s="167">
        <f t="shared" si="52"/>
        <v>0</v>
      </c>
      <c r="F193" s="167">
        <f t="shared" si="53"/>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56"/>
        <v>0</v>
      </c>
      <c r="BZ193" s="603">
        <f t="shared" si="61"/>
        <v>0</v>
      </c>
      <c r="CA193" s="604">
        <f t="shared" si="60"/>
        <v>0</v>
      </c>
      <c r="CB193" s="605">
        <f t="shared" si="59"/>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932" t="str">
        <f>IF(CC193=Donnees!$C$5,Donnees!$B$40,IF(CC193=Donnees!$E$5,Donnees!$B$58,""))</f>
        <v/>
      </c>
    </row>
    <row r="194" spans="1:82" ht="12.75" x14ac:dyDescent="0.2">
      <c r="A194" s="158" t="str">
        <f t="shared" si="54"/>
        <v>Jeudi</v>
      </c>
      <c r="B194" s="166" t="str">
        <f t="shared" si="50"/>
        <v/>
      </c>
      <c r="C194" s="167">
        <f t="shared" si="55"/>
        <v>0</v>
      </c>
      <c r="D194" s="167">
        <f t="shared" si="51"/>
        <v>0</v>
      </c>
      <c r="E194" s="167">
        <f t="shared" si="52"/>
        <v>0</v>
      </c>
      <c r="F194" s="167">
        <f t="shared" si="53"/>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56"/>
        <v>0</v>
      </c>
      <c r="BZ194" s="603">
        <f t="shared" si="61"/>
        <v>0</v>
      </c>
      <c r="CA194" s="604">
        <f t="shared" si="60"/>
        <v>0</v>
      </c>
      <c r="CB194" s="605">
        <f t="shared" si="59"/>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932" t="str">
        <f>IF(CC194=Donnees!$C$5,Donnees!$B$40,IF(CC194=Donnees!$E$5,Donnees!$B$58,""))</f>
        <v/>
      </c>
    </row>
    <row r="195" spans="1:82" ht="12.75" x14ac:dyDescent="0.2">
      <c r="A195" s="158" t="str">
        <f t="shared" si="54"/>
        <v>Jeudi</v>
      </c>
      <c r="B195" s="166" t="str">
        <f t="shared" si="50"/>
        <v/>
      </c>
      <c r="C195" s="167">
        <f t="shared" si="55"/>
        <v>0</v>
      </c>
      <c r="D195" s="167">
        <f t="shared" si="51"/>
        <v>0</v>
      </c>
      <c r="E195" s="167">
        <f t="shared" si="52"/>
        <v>0</v>
      </c>
      <c r="F195" s="167">
        <f t="shared" si="53"/>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56"/>
        <v>0</v>
      </c>
      <c r="BZ195" s="603">
        <f t="shared" si="61"/>
        <v>0</v>
      </c>
      <c r="CA195" s="604">
        <f t="shared" si="60"/>
        <v>0</v>
      </c>
      <c r="CB195" s="605">
        <f t="shared" si="59"/>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932" t="str">
        <f>IF(CC195=Donnees!$C$5,Donnees!$B$40,IF(CC195=Donnees!$E$5,Donnees!$B$58,""))</f>
        <v/>
      </c>
    </row>
    <row r="196" spans="1:82" ht="13.5" thickBot="1" x14ac:dyDescent="0.25">
      <c r="A196" s="158" t="str">
        <f t="shared" si="54"/>
        <v>Jeudi</v>
      </c>
      <c r="B196" s="166" t="str">
        <f t="shared" si="50"/>
        <v/>
      </c>
      <c r="C196" s="167">
        <f t="shared" si="55"/>
        <v>0</v>
      </c>
      <c r="D196" s="167">
        <f t="shared" si="51"/>
        <v>0</v>
      </c>
      <c r="E196" s="167">
        <f t="shared" si="52"/>
        <v>0</v>
      </c>
      <c r="F196" s="167">
        <f t="shared" si="53"/>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56"/>
        <v>0</v>
      </c>
      <c r="BZ196" s="607">
        <f t="shared" si="61"/>
        <v>0</v>
      </c>
      <c r="CA196" s="608">
        <f t="shared" si="60"/>
        <v>0</v>
      </c>
      <c r="CB196" s="609">
        <f t="shared" si="59"/>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932" t="str">
        <f>IF(CC196=Donnees!$C$5,Donnees!$B$40,IF(CC196=Donnees!$E$5,Donnees!$B$58,""))</f>
        <v/>
      </c>
    </row>
    <row r="197" spans="1:82" ht="16.5" thickBot="1" x14ac:dyDescent="0.25">
      <c r="A197" s="158" t="str">
        <f t="shared" si="54"/>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54"/>
        <v>Jeudi</v>
      </c>
      <c r="B198" s="158"/>
      <c r="C198" s="158"/>
      <c r="D198" s="158"/>
      <c r="E198" s="158"/>
      <c r="F198" s="158"/>
      <c r="G198" s="158"/>
      <c r="H198" s="158"/>
      <c r="I198" s="158"/>
      <c r="J198" s="170"/>
      <c r="K198" s="158"/>
      <c r="L198" s="395"/>
      <c r="N198" s="1241" t="s">
        <v>148</v>
      </c>
      <c r="O198" s="1241"/>
      <c r="P198" s="592" t="s">
        <v>31</v>
      </c>
      <c r="Q198" s="138">
        <f t="shared" ref="Q198:BX198" si="62">COUNTIF(Q177:Q196,"1")</f>
        <v>0</v>
      </c>
      <c r="R198" s="139">
        <f t="shared" si="62"/>
        <v>0</v>
      </c>
      <c r="S198" s="139">
        <f t="shared" si="62"/>
        <v>0</v>
      </c>
      <c r="T198" s="140">
        <f t="shared" si="62"/>
        <v>0</v>
      </c>
      <c r="U198" s="139">
        <f t="shared" si="62"/>
        <v>0</v>
      </c>
      <c r="V198" s="139">
        <f t="shared" si="62"/>
        <v>0</v>
      </c>
      <c r="W198" s="139">
        <f t="shared" si="62"/>
        <v>0</v>
      </c>
      <c r="X198" s="139">
        <f t="shared" si="62"/>
        <v>0</v>
      </c>
      <c r="Y198" s="138">
        <f t="shared" si="62"/>
        <v>0</v>
      </c>
      <c r="Z198" s="139">
        <f t="shared" si="62"/>
        <v>0</v>
      </c>
      <c r="AA198" s="139">
        <f t="shared" si="62"/>
        <v>0</v>
      </c>
      <c r="AB198" s="140">
        <f t="shared" si="62"/>
        <v>0</v>
      </c>
      <c r="AC198" s="139">
        <f t="shared" si="62"/>
        <v>0</v>
      </c>
      <c r="AD198" s="139">
        <f t="shared" si="62"/>
        <v>0</v>
      </c>
      <c r="AE198" s="139">
        <f t="shared" si="62"/>
        <v>0</v>
      </c>
      <c r="AF198" s="139">
        <f t="shared" si="62"/>
        <v>0</v>
      </c>
      <c r="AG198" s="138">
        <f t="shared" si="62"/>
        <v>0</v>
      </c>
      <c r="AH198" s="139">
        <f t="shared" si="62"/>
        <v>0</v>
      </c>
      <c r="AI198" s="139">
        <f t="shared" si="62"/>
        <v>0</v>
      </c>
      <c r="AJ198" s="140">
        <f t="shared" si="62"/>
        <v>0</v>
      </c>
      <c r="AK198" s="139">
        <f t="shared" si="62"/>
        <v>0</v>
      </c>
      <c r="AL198" s="139">
        <f t="shared" si="62"/>
        <v>0</v>
      </c>
      <c r="AM198" s="139">
        <f t="shared" si="62"/>
        <v>0</v>
      </c>
      <c r="AN198" s="139">
        <f t="shared" si="62"/>
        <v>0</v>
      </c>
      <c r="AO198" s="138">
        <f t="shared" si="62"/>
        <v>0</v>
      </c>
      <c r="AP198" s="139">
        <f t="shared" si="62"/>
        <v>0</v>
      </c>
      <c r="AQ198" s="139">
        <f t="shared" si="62"/>
        <v>0</v>
      </c>
      <c r="AR198" s="140">
        <f t="shared" si="62"/>
        <v>0</v>
      </c>
      <c r="AS198" s="139">
        <f t="shared" si="62"/>
        <v>0</v>
      </c>
      <c r="AT198" s="139">
        <f t="shared" si="62"/>
        <v>0</v>
      </c>
      <c r="AU198" s="139">
        <f t="shared" si="62"/>
        <v>0</v>
      </c>
      <c r="AV198" s="139">
        <f t="shared" si="62"/>
        <v>0</v>
      </c>
      <c r="AW198" s="138">
        <f t="shared" si="62"/>
        <v>0</v>
      </c>
      <c r="AX198" s="139">
        <f t="shared" si="62"/>
        <v>0</v>
      </c>
      <c r="AY198" s="139">
        <f t="shared" si="62"/>
        <v>0</v>
      </c>
      <c r="AZ198" s="140">
        <f t="shared" si="62"/>
        <v>0</v>
      </c>
      <c r="BA198" s="139">
        <f t="shared" si="62"/>
        <v>0</v>
      </c>
      <c r="BB198" s="139">
        <f t="shared" si="62"/>
        <v>0</v>
      </c>
      <c r="BC198" s="139">
        <f t="shared" si="62"/>
        <v>0</v>
      </c>
      <c r="BD198" s="139">
        <f t="shared" si="62"/>
        <v>0</v>
      </c>
      <c r="BE198" s="138">
        <f t="shared" si="62"/>
        <v>0</v>
      </c>
      <c r="BF198" s="139">
        <f t="shared" si="62"/>
        <v>0</v>
      </c>
      <c r="BG198" s="139">
        <f t="shared" si="62"/>
        <v>0</v>
      </c>
      <c r="BH198" s="140">
        <f t="shared" si="62"/>
        <v>0</v>
      </c>
      <c r="BI198" s="139">
        <f t="shared" si="62"/>
        <v>0</v>
      </c>
      <c r="BJ198" s="139">
        <f t="shared" si="62"/>
        <v>0</v>
      </c>
      <c r="BK198" s="139">
        <f t="shared" si="62"/>
        <v>0</v>
      </c>
      <c r="BL198" s="139">
        <f t="shared" si="62"/>
        <v>0</v>
      </c>
      <c r="BM198" s="138">
        <f t="shared" si="62"/>
        <v>0</v>
      </c>
      <c r="BN198" s="139">
        <f t="shared" si="62"/>
        <v>0</v>
      </c>
      <c r="BO198" s="139">
        <f t="shared" si="62"/>
        <v>0</v>
      </c>
      <c r="BP198" s="140">
        <f t="shared" si="62"/>
        <v>0</v>
      </c>
      <c r="BQ198" s="139">
        <f t="shared" si="62"/>
        <v>0</v>
      </c>
      <c r="BR198" s="139">
        <f t="shared" si="62"/>
        <v>0</v>
      </c>
      <c r="BS198" s="139">
        <f t="shared" si="62"/>
        <v>0</v>
      </c>
      <c r="BT198" s="139">
        <f t="shared" si="62"/>
        <v>0</v>
      </c>
      <c r="BU198" s="138">
        <f t="shared" si="62"/>
        <v>0</v>
      </c>
      <c r="BV198" s="139">
        <f t="shared" si="62"/>
        <v>0</v>
      </c>
      <c r="BW198" s="139">
        <f t="shared" si="62"/>
        <v>0</v>
      </c>
      <c r="BX198" s="140">
        <f t="shared" si="62"/>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54"/>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63">IF($AZ$21="","",ROUNDUP(R175/$AZ$21,0))</f>
        <v/>
      </c>
      <c r="S199" s="127" t="str">
        <f t="shared" si="63"/>
        <v/>
      </c>
      <c r="T199" s="129" t="str">
        <f t="shared" si="63"/>
        <v/>
      </c>
      <c r="U199" s="127" t="str">
        <f t="shared" si="63"/>
        <v/>
      </c>
      <c r="V199" s="127" t="str">
        <f t="shared" si="63"/>
        <v/>
      </c>
      <c r="W199" s="127" t="str">
        <f t="shared" si="63"/>
        <v/>
      </c>
      <c r="X199" s="127" t="str">
        <f t="shared" si="63"/>
        <v/>
      </c>
      <c r="Y199" s="128" t="str">
        <f t="shared" si="63"/>
        <v/>
      </c>
      <c r="Z199" s="127" t="str">
        <f t="shared" si="63"/>
        <v/>
      </c>
      <c r="AA199" s="127" t="str">
        <f t="shared" si="63"/>
        <v/>
      </c>
      <c r="AB199" s="129" t="str">
        <f t="shared" si="63"/>
        <v/>
      </c>
      <c r="AC199" s="127" t="str">
        <f t="shared" si="63"/>
        <v/>
      </c>
      <c r="AD199" s="127" t="str">
        <f t="shared" si="63"/>
        <v/>
      </c>
      <c r="AE199" s="127" t="str">
        <f t="shared" si="63"/>
        <v/>
      </c>
      <c r="AF199" s="127" t="str">
        <f t="shared" si="63"/>
        <v/>
      </c>
      <c r="AG199" s="128" t="str">
        <f t="shared" si="63"/>
        <v/>
      </c>
      <c r="AH199" s="127" t="str">
        <f t="shared" si="63"/>
        <v/>
      </c>
      <c r="AI199" s="127" t="str">
        <f t="shared" si="63"/>
        <v/>
      </c>
      <c r="AJ199" s="129" t="str">
        <f t="shared" si="63"/>
        <v/>
      </c>
      <c r="AK199" s="127" t="str">
        <f t="shared" si="63"/>
        <v/>
      </c>
      <c r="AL199" s="127" t="str">
        <f t="shared" si="63"/>
        <v/>
      </c>
      <c r="AM199" s="127" t="str">
        <f t="shared" si="63"/>
        <v/>
      </c>
      <c r="AN199" s="127" t="str">
        <f t="shared" si="63"/>
        <v/>
      </c>
      <c r="AO199" s="128" t="str">
        <f t="shared" si="63"/>
        <v/>
      </c>
      <c r="AP199" s="127" t="str">
        <f t="shared" si="63"/>
        <v/>
      </c>
      <c r="AQ199" s="127" t="str">
        <f t="shared" si="63"/>
        <v/>
      </c>
      <c r="AR199" s="129" t="str">
        <f t="shared" si="63"/>
        <v/>
      </c>
      <c r="AS199" s="127" t="str">
        <f t="shared" si="63"/>
        <v/>
      </c>
      <c r="AT199" s="127" t="str">
        <f t="shared" si="63"/>
        <v/>
      </c>
      <c r="AU199" s="127" t="str">
        <f t="shared" si="63"/>
        <v/>
      </c>
      <c r="AV199" s="127" t="str">
        <f t="shared" si="63"/>
        <v/>
      </c>
      <c r="AW199" s="128" t="str">
        <f t="shared" si="63"/>
        <v/>
      </c>
      <c r="AX199" s="127" t="str">
        <f t="shared" si="63"/>
        <v/>
      </c>
      <c r="AY199" s="127" t="str">
        <f t="shared" si="63"/>
        <v/>
      </c>
      <c r="AZ199" s="129" t="str">
        <f t="shared" si="63"/>
        <v/>
      </c>
      <c r="BA199" s="127" t="str">
        <f t="shared" si="63"/>
        <v/>
      </c>
      <c r="BB199" s="127" t="str">
        <f t="shared" si="63"/>
        <v/>
      </c>
      <c r="BC199" s="127" t="str">
        <f t="shared" si="63"/>
        <v/>
      </c>
      <c r="BD199" s="127" t="str">
        <f t="shared" si="63"/>
        <v/>
      </c>
      <c r="BE199" s="128" t="str">
        <f t="shared" si="63"/>
        <v/>
      </c>
      <c r="BF199" s="127" t="str">
        <f t="shared" si="63"/>
        <v/>
      </c>
      <c r="BG199" s="127" t="str">
        <f t="shared" si="63"/>
        <v/>
      </c>
      <c r="BH199" s="129" t="str">
        <f t="shared" si="63"/>
        <v/>
      </c>
      <c r="BI199" s="127" t="str">
        <f t="shared" si="63"/>
        <v/>
      </c>
      <c r="BJ199" s="127" t="str">
        <f t="shared" si="63"/>
        <v/>
      </c>
      <c r="BK199" s="127" t="str">
        <f t="shared" si="63"/>
        <v/>
      </c>
      <c r="BL199" s="127" t="str">
        <f t="shared" si="63"/>
        <v/>
      </c>
      <c r="BM199" s="128" t="str">
        <f t="shared" si="63"/>
        <v/>
      </c>
      <c r="BN199" s="127" t="str">
        <f t="shared" si="63"/>
        <v/>
      </c>
      <c r="BO199" s="127" t="str">
        <f t="shared" si="63"/>
        <v/>
      </c>
      <c r="BP199" s="129" t="str">
        <f t="shared" si="63"/>
        <v/>
      </c>
      <c r="BQ199" s="127" t="str">
        <f t="shared" si="63"/>
        <v/>
      </c>
      <c r="BR199" s="127" t="str">
        <f t="shared" si="63"/>
        <v/>
      </c>
      <c r="BS199" s="127" t="str">
        <f t="shared" si="63"/>
        <v/>
      </c>
      <c r="BT199" s="127" t="str">
        <f t="shared" si="63"/>
        <v/>
      </c>
      <c r="BU199" s="128" t="str">
        <f t="shared" si="63"/>
        <v/>
      </c>
      <c r="BV199" s="127" t="str">
        <f t="shared" si="63"/>
        <v/>
      </c>
      <c r="BW199" s="127" t="str">
        <f t="shared" si="63"/>
        <v/>
      </c>
      <c r="BX199" s="129" t="str">
        <f t="shared" si="63"/>
        <v/>
      </c>
      <c r="BY199" s="142"/>
      <c r="BZ199" s="143"/>
      <c r="CA199" s="143"/>
      <c r="CB199" s="143"/>
      <c r="CC199" s="1235"/>
      <c r="CD199" s="1237"/>
    </row>
    <row r="200" spans="1:82" s="16" customFormat="1" ht="15" customHeight="1" x14ac:dyDescent="0.2">
      <c r="A200" s="158" t="str">
        <f t="shared" si="54"/>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54"/>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54"/>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54"/>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54"/>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647" t="str">
        <f>IF(SUM(Q209:BX209)=0,"",IF(CB209&lt;=$U$27,Donnees!$C$4,Donnees!$C$5))</f>
        <v/>
      </c>
      <c r="CD209" s="646"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648" t="s">
        <v>32</v>
      </c>
      <c r="BZ210" s="648" t="s">
        <v>30</v>
      </c>
      <c r="CA210" s="648" t="s">
        <v>56</v>
      </c>
      <c r="CB210" s="648" t="s">
        <v>31</v>
      </c>
      <c r="CC210" s="363" t="s">
        <v>89</v>
      </c>
      <c r="CD210" s="364" t="s">
        <v>150</v>
      </c>
    </row>
    <row r="211" spans="1:82" ht="12.75" customHeight="1" x14ac:dyDescent="0.2">
      <c r="A211" s="158" t="str">
        <f>A210</f>
        <v>Vendredi</v>
      </c>
      <c r="B211" s="166" t="str">
        <f t="shared" ref="B211:B230" si="64">O211</f>
        <v/>
      </c>
      <c r="C211" s="167">
        <f>BY211</f>
        <v>0</v>
      </c>
      <c r="D211" s="167">
        <f t="shared" ref="D211:D230" si="65">BZ211</f>
        <v>0</v>
      </c>
      <c r="E211" s="167">
        <f t="shared" ref="E211:E230" si="66">CA211</f>
        <v>0</v>
      </c>
      <c r="F211" s="167">
        <f t="shared" ref="F211:F230" si="67">CB211</f>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5" t="str">
        <f>IF(CB211=0,"",IF(BY211&gt;$AZ$27,Donnees!$C$5,IF(AND(VLOOKUP(P211,ControleGroupes!$CG$16:$FK$65,83,FALSE)&gt;8.5,VLOOKUP(P211,ControleGroupes!$A$16:$CD$65,81,FALSE)&gt;0),Donnees!$E$5,IF(AND(VLOOKUP(P211,ControleGroupes!$CG$16:$FK$65,83,FALSE)&gt;9,VLOOKUP(P211,ControleGroupes!$A$16:$CD$65,81,FALSE)=0),Donnees!$E$5,Donnees!$C$4))))</f>
        <v/>
      </c>
      <c r="CD211" s="932" t="str">
        <f>IF(CC211=Donnees!$C$5,Donnees!$B$40,IF(CC211=Donnees!$E$5,Donnees!$B$58,""))</f>
        <v/>
      </c>
    </row>
    <row r="212" spans="1:82" ht="12.75" x14ac:dyDescent="0.2">
      <c r="A212" s="158" t="str">
        <f t="shared" ref="A212:A240" si="68">A211</f>
        <v>Vendredi</v>
      </c>
      <c r="B212" s="166" t="str">
        <f t="shared" si="64"/>
        <v/>
      </c>
      <c r="C212" s="167">
        <f t="shared" ref="C212:C230" si="69">BY212</f>
        <v>0</v>
      </c>
      <c r="D212" s="167">
        <f t="shared" si="65"/>
        <v>0</v>
      </c>
      <c r="E212" s="167">
        <f t="shared" si="66"/>
        <v>0</v>
      </c>
      <c r="F212" s="167">
        <f t="shared" si="6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70">COUNTIF(Q212:BX212,"1")/4</f>
        <v>0</v>
      </c>
      <c r="BZ212" s="603">
        <f t="shared" ref="BZ212:BZ213" si="71">COUNTIF(Q212:BX212,"h")/4</f>
        <v>0</v>
      </c>
      <c r="CA212" s="604">
        <f t="shared" ref="CA212" si="72">COUNTIF(Q212:BX212,"s")/4</f>
        <v>0</v>
      </c>
      <c r="CB212" s="605">
        <f t="shared" ref="CB212:CB230" si="7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932" t="str">
        <f>IF(CC212=Donnees!$C$5,Donnees!$B$40,IF(CC212=Donnees!$E$5,Donnees!$B$58,""))</f>
        <v/>
      </c>
    </row>
    <row r="213" spans="1:82" ht="12.75" x14ac:dyDescent="0.2">
      <c r="A213" s="158" t="str">
        <f t="shared" si="68"/>
        <v>Vendredi</v>
      </c>
      <c r="B213" s="166" t="str">
        <f t="shared" si="64"/>
        <v/>
      </c>
      <c r="C213" s="167">
        <f t="shared" si="69"/>
        <v>0</v>
      </c>
      <c r="D213" s="167">
        <f t="shared" si="65"/>
        <v>0</v>
      </c>
      <c r="E213" s="167">
        <f t="shared" si="66"/>
        <v>0</v>
      </c>
      <c r="F213" s="167">
        <f t="shared" si="6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70"/>
        <v>0</v>
      </c>
      <c r="BZ213" s="603">
        <f t="shared" si="71"/>
        <v>0</v>
      </c>
      <c r="CA213" s="604">
        <f>COUNTIF(Q213:BX213,"s")/4</f>
        <v>0</v>
      </c>
      <c r="CB213" s="605">
        <f t="shared" si="7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932" t="str">
        <f>IF(CC213=Donnees!$C$5,Donnees!$B$40,IF(CC213=Donnees!$E$5,Donnees!$B$58,""))</f>
        <v/>
      </c>
    </row>
    <row r="214" spans="1:82" ht="12.75" x14ac:dyDescent="0.2">
      <c r="A214" s="158" t="str">
        <f t="shared" si="68"/>
        <v>Vendredi</v>
      </c>
      <c r="B214" s="166" t="str">
        <f t="shared" si="64"/>
        <v/>
      </c>
      <c r="C214" s="167">
        <f t="shared" si="69"/>
        <v>0</v>
      </c>
      <c r="D214" s="167">
        <f t="shared" si="65"/>
        <v>0</v>
      </c>
      <c r="E214" s="167">
        <f t="shared" si="66"/>
        <v>0</v>
      </c>
      <c r="F214" s="167">
        <f t="shared" si="6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70"/>
        <v>0</v>
      </c>
      <c r="BZ214" s="603">
        <f>COUNTIF(Q214:BX214,"h")/4</f>
        <v>0</v>
      </c>
      <c r="CA214" s="604">
        <f t="shared" ref="CA214:CA230" si="74">COUNTIF(Q214:BX214,"s")/4</f>
        <v>0</v>
      </c>
      <c r="CB214" s="605">
        <f t="shared" si="7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932" t="str">
        <f>IF(CC214=Donnees!$C$5,Donnees!$B$40,IF(CC214=Donnees!$E$5,Donnees!$B$58,""))</f>
        <v/>
      </c>
    </row>
    <row r="215" spans="1:82" ht="12.75" x14ac:dyDescent="0.2">
      <c r="A215" s="158" t="str">
        <f t="shared" si="68"/>
        <v>Vendredi</v>
      </c>
      <c r="B215" s="166" t="str">
        <f t="shared" si="64"/>
        <v/>
      </c>
      <c r="C215" s="167">
        <f t="shared" si="69"/>
        <v>0</v>
      </c>
      <c r="D215" s="167">
        <f t="shared" si="65"/>
        <v>0</v>
      </c>
      <c r="E215" s="167">
        <f t="shared" si="66"/>
        <v>0</v>
      </c>
      <c r="F215" s="167">
        <f t="shared" si="6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70"/>
        <v>0</v>
      </c>
      <c r="BZ215" s="603">
        <f t="shared" ref="BZ215:BZ230" si="75">COUNTIF(Q215:BX215,"h")/4</f>
        <v>0</v>
      </c>
      <c r="CA215" s="604">
        <f t="shared" si="74"/>
        <v>0</v>
      </c>
      <c r="CB215" s="605">
        <f t="shared" si="7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932" t="str">
        <f>IF(CC215=Donnees!$C$5,Donnees!$B$40,IF(CC215=Donnees!$E$5,Donnees!$B$58,""))</f>
        <v/>
      </c>
    </row>
    <row r="216" spans="1:82" ht="12.75" x14ac:dyDescent="0.2">
      <c r="A216" s="158" t="str">
        <f t="shared" si="68"/>
        <v>Vendredi</v>
      </c>
      <c r="B216" s="166" t="str">
        <f t="shared" si="64"/>
        <v/>
      </c>
      <c r="C216" s="167">
        <f t="shared" si="69"/>
        <v>0</v>
      </c>
      <c r="D216" s="167">
        <f t="shared" si="65"/>
        <v>0</v>
      </c>
      <c r="E216" s="167">
        <f t="shared" si="66"/>
        <v>0</v>
      </c>
      <c r="F216" s="167">
        <f t="shared" si="6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376"/>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70"/>
        <v>0</v>
      </c>
      <c r="BZ216" s="603">
        <f t="shared" si="75"/>
        <v>0</v>
      </c>
      <c r="CA216" s="604">
        <f t="shared" si="74"/>
        <v>0</v>
      </c>
      <c r="CB216" s="605">
        <f t="shared" si="7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932" t="str">
        <f>IF(CC216=Donnees!$C$5,Donnees!$B$40,IF(CC216=Donnees!$E$5,Donnees!$B$58,""))</f>
        <v/>
      </c>
    </row>
    <row r="217" spans="1:82" ht="12.75" x14ac:dyDescent="0.2">
      <c r="A217" s="158" t="str">
        <f t="shared" si="68"/>
        <v>Vendredi</v>
      </c>
      <c r="B217" s="166" t="str">
        <f t="shared" si="64"/>
        <v/>
      </c>
      <c r="C217" s="167">
        <f t="shared" si="69"/>
        <v>0</v>
      </c>
      <c r="D217" s="167">
        <f t="shared" si="65"/>
        <v>0</v>
      </c>
      <c r="E217" s="167">
        <f t="shared" si="66"/>
        <v>0</v>
      </c>
      <c r="F217" s="167">
        <f t="shared" si="6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70"/>
        <v>0</v>
      </c>
      <c r="BZ217" s="603">
        <f t="shared" si="75"/>
        <v>0</v>
      </c>
      <c r="CA217" s="604">
        <f t="shared" si="74"/>
        <v>0</v>
      </c>
      <c r="CB217" s="605">
        <f t="shared" si="7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932" t="str">
        <f>IF(CC217=Donnees!$C$5,Donnees!$B$40,IF(CC217=Donnees!$E$5,Donnees!$B$58,""))</f>
        <v/>
      </c>
    </row>
    <row r="218" spans="1:82" ht="12.75" x14ac:dyDescent="0.2">
      <c r="A218" s="158" t="str">
        <f t="shared" si="68"/>
        <v>Vendredi</v>
      </c>
      <c r="B218" s="166" t="str">
        <f t="shared" si="64"/>
        <v/>
      </c>
      <c r="C218" s="167">
        <f t="shared" si="69"/>
        <v>0</v>
      </c>
      <c r="D218" s="167">
        <f t="shared" si="65"/>
        <v>0</v>
      </c>
      <c r="E218" s="167">
        <f t="shared" si="66"/>
        <v>0</v>
      </c>
      <c r="F218" s="167">
        <f t="shared" si="6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70"/>
        <v>0</v>
      </c>
      <c r="BZ218" s="603">
        <f t="shared" si="75"/>
        <v>0</v>
      </c>
      <c r="CA218" s="604">
        <f t="shared" si="74"/>
        <v>0</v>
      </c>
      <c r="CB218" s="605">
        <f t="shared" si="7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932" t="str">
        <f>IF(CC218=Donnees!$C$5,Donnees!$B$40,IF(CC218=Donnees!$E$5,Donnees!$B$58,""))</f>
        <v/>
      </c>
    </row>
    <row r="219" spans="1:82" ht="12.75" x14ac:dyDescent="0.2">
      <c r="A219" s="158" t="str">
        <f t="shared" si="68"/>
        <v>Vendredi</v>
      </c>
      <c r="B219" s="166" t="str">
        <f t="shared" si="64"/>
        <v/>
      </c>
      <c r="C219" s="167">
        <f t="shared" si="69"/>
        <v>0</v>
      </c>
      <c r="D219" s="167">
        <f t="shared" si="65"/>
        <v>0</v>
      </c>
      <c r="E219" s="167">
        <f t="shared" si="66"/>
        <v>0</v>
      </c>
      <c r="F219" s="167">
        <f t="shared" si="6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70"/>
        <v>0</v>
      </c>
      <c r="BZ219" s="603">
        <f t="shared" si="75"/>
        <v>0</v>
      </c>
      <c r="CA219" s="604">
        <f t="shared" si="74"/>
        <v>0</v>
      </c>
      <c r="CB219" s="605">
        <f t="shared" si="7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932" t="str">
        <f>IF(CC219=Donnees!$C$5,Donnees!$B$40,IF(CC219=Donnees!$E$5,Donnees!$B$58,""))</f>
        <v/>
      </c>
    </row>
    <row r="220" spans="1:82" ht="12.75" x14ac:dyDescent="0.2">
      <c r="A220" s="158" t="str">
        <f t="shared" si="68"/>
        <v>Vendredi</v>
      </c>
      <c r="B220" s="166" t="str">
        <f t="shared" si="64"/>
        <v/>
      </c>
      <c r="C220" s="167">
        <f t="shared" si="69"/>
        <v>0</v>
      </c>
      <c r="D220" s="167">
        <f t="shared" si="65"/>
        <v>0</v>
      </c>
      <c r="E220" s="167">
        <f t="shared" si="66"/>
        <v>0</v>
      </c>
      <c r="F220" s="167">
        <f t="shared" si="6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70"/>
        <v>0</v>
      </c>
      <c r="BZ220" s="603">
        <f t="shared" si="75"/>
        <v>0</v>
      </c>
      <c r="CA220" s="604">
        <f t="shared" si="74"/>
        <v>0</v>
      </c>
      <c r="CB220" s="605">
        <f t="shared" si="7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932" t="str">
        <f>IF(CC220=Donnees!$C$5,Donnees!$B$40,IF(CC220=Donnees!$E$5,Donnees!$B$58,""))</f>
        <v/>
      </c>
    </row>
    <row r="221" spans="1:82" ht="12.75" x14ac:dyDescent="0.2">
      <c r="A221" s="158" t="str">
        <f t="shared" si="68"/>
        <v>Vendredi</v>
      </c>
      <c r="B221" s="166" t="str">
        <f t="shared" si="64"/>
        <v/>
      </c>
      <c r="C221" s="167">
        <f t="shared" si="69"/>
        <v>0</v>
      </c>
      <c r="D221" s="167">
        <f t="shared" si="65"/>
        <v>0</v>
      </c>
      <c r="E221" s="167">
        <f t="shared" si="66"/>
        <v>0</v>
      </c>
      <c r="F221" s="167">
        <f t="shared" si="6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70"/>
        <v>0</v>
      </c>
      <c r="BZ221" s="603">
        <f t="shared" si="75"/>
        <v>0</v>
      </c>
      <c r="CA221" s="604">
        <f t="shared" si="74"/>
        <v>0</v>
      </c>
      <c r="CB221" s="605">
        <f t="shared" si="7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932" t="str">
        <f>IF(CC221=Donnees!$C$5,Donnees!$B$40,IF(CC221=Donnees!$E$5,Donnees!$B$58,""))</f>
        <v/>
      </c>
    </row>
    <row r="222" spans="1:82" ht="12.75" x14ac:dyDescent="0.2">
      <c r="A222" s="158" t="str">
        <f t="shared" si="68"/>
        <v>Vendredi</v>
      </c>
      <c r="B222" s="166" t="str">
        <f t="shared" si="64"/>
        <v/>
      </c>
      <c r="C222" s="167">
        <f t="shared" si="69"/>
        <v>0</v>
      </c>
      <c r="D222" s="167">
        <f t="shared" si="65"/>
        <v>0</v>
      </c>
      <c r="E222" s="167">
        <f t="shared" si="66"/>
        <v>0</v>
      </c>
      <c r="F222" s="167">
        <f t="shared" si="6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70"/>
        <v>0</v>
      </c>
      <c r="BZ222" s="603">
        <f t="shared" si="75"/>
        <v>0</v>
      </c>
      <c r="CA222" s="604">
        <f t="shared" si="74"/>
        <v>0</v>
      </c>
      <c r="CB222" s="605">
        <f t="shared" si="7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932" t="str">
        <f>IF(CC222=Donnees!$C$5,Donnees!$B$40,IF(CC222=Donnees!$E$5,Donnees!$B$58,""))</f>
        <v/>
      </c>
    </row>
    <row r="223" spans="1:82" ht="12.75" x14ac:dyDescent="0.2">
      <c r="A223" s="158" t="str">
        <f t="shared" si="68"/>
        <v>Vendredi</v>
      </c>
      <c r="B223" s="166" t="str">
        <f t="shared" si="64"/>
        <v/>
      </c>
      <c r="C223" s="167">
        <f t="shared" si="69"/>
        <v>0</v>
      </c>
      <c r="D223" s="167">
        <f t="shared" si="65"/>
        <v>0</v>
      </c>
      <c r="E223" s="167">
        <f t="shared" si="66"/>
        <v>0</v>
      </c>
      <c r="F223" s="167">
        <f t="shared" si="6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70"/>
        <v>0</v>
      </c>
      <c r="BZ223" s="603">
        <f t="shared" si="75"/>
        <v>0</v>
      </c>
      <c r="CA223" s="604">
        <f t="shared" si="74"/>
        <v>0</v>
      </c>
      <c r="CB223" s="605">
        <f t="shared" si="7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932" t="str">
        <f>IF(CC223=Donnees!$C$5,Donnees!$B$40,IF(CC223=Donnees!$E$5,Donnees!$B$58,""))</f>
        <v/>
      </c>
    </row>
    <row r="224" spans="1:82" ht="12.75" x14ac:dyDescent="0.2">
      <c r="A224" s="158" t="str">
        <f t="shared" si="68"/>
        <v>Vendredi</v>
      </c>
      <c r="B224" s="166" t="str">
        <f t="shared" si="64"/>
        <v/>
      </c>
      <c r="C224" s="167">
        <f t="shared" si="69"/>
        <v>0</v>
      </c>
      <c r="D224" s="167">
        <f t="shared" si="65"/>
        <v>0</v>
      </c>
      <c r="E224" s="167">
        <f t="shared" si="66"/>
        <v>0</v>
      </c>
      <c r="F224" s="167">
        <f t="shared" si="6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70"/>
        <v>0</v>
      </c>
      <c r="BZ224" s="603">
        <f t="shared" si="75"/>
        <v>0</v>
      </c>
      <c r="CA224" s="604">
        <f t="shared" si="74"/>
        <v>0</v>
      </c>
      <c r="CB224" s="605">
        <f t="shared" si="7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932" t="str">
        <f>IF(CC224=Donnees!$C$5,Donnees!$B$40,IF(CC224=Donnees!$E$5,Donnees!$B$58,""))</f>
        <v/>
      </c>
    </row>
    <row r="225" spans="1:82" ht="12.75" x14ac:dyDescent="0.2">
      <c r="A225" s="158" t="str">
        <f t="shared" si="68"/>
        <v>Vendredi</v>
      </c>
      <c r="B225" s="166" t="str">
        <f t="shared" si="64"/>
        <v/>
      </c>
      <c r="C225" s="167">
        <f t="shared" si="69"/>
        <v>0</v>
      </c>
      <c r="D225" s="167">
        <f t="shared" si="65"/>
        <v>0</v>
      </c>
      <c r="E225" s="167">
        <f t="shared" si="66"/>
        <v>0</v>
      </c>
      <c r="F225" s="167">
        <f t="shared" si="6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70"/>
        <v>0</v>
      </c>
      <c r="BZ225" s="603">
        <f t="shared" si="75"/>
        <v>0</v>
      </c>
      <c r="CA225" s="604">
        <f t="shared" si="74"/>
        <v>0</v>
      </c>
      <c r="CB225" s="605">
        <f t="shared" si="7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932" t="str">
        <f>IF(CC225=Donnees!$C$5,Donnees!$B$40,IF(CC225=Donnees!$E$5,Donnees!$B$58,""))</f>
        <v/>
      </c>
    </row>
    <row r="226" spans="1:82" ht="12.75" x14ac:dyDescent="0.2">
      <c r="A226" s="158" t="str">
        <f t="shared" si="68"/>
        <v>Vendredi</v>
      </c>
      <c r="B226" s="166" t="str">
        <f t="shared" si="64"/>
        <v/>
      </c>
      <c r="C226" s="167">
        <f t="shared" si="69"/>
        <v>0</v>
      </c>
      <c r="D226" s="167">
        <f t="shared" si="65"/>
        <v>0</v>
      </c>
      <c r="E226" s="167">
        <f t="shared" si="66"/>
        <v>0</v>
      </c>
      <c r="F226" s="167">
        <f t="shared" si="6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70"/>
        <v>0</v>
      </c>
      <c r="BZ226" s="603">
        <f t="shared" si="75"/>
        <v>0</v>
      </c>
      <c r="CA226" s="604">
        <f t="shared" si="74"/>
        <v>0</v>
      </c>
      <c r="CB226" s="605">
        <f t="shared" si="7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932" t="str">
        <f>IF(CC226=Donnees!$C$5,Donnees!$B$40,IF(CC226=Donnees!$E$5,Donnees!$B$58,""))</f>
        <v/>
      </c>
    </row>
    <row r="227" spans="1:82" ht="12.75" x14ac:dyDescent="0.2">
      <c r="A227" s="158" t="str">
        <f t="shared" si="68"/>
        <v>Vendredi</v>
      </c>
      <c r="B227" s="166" t="str">
        <f t="shared" si="64"/>
        <v/>
      </c>
      <c r="C227" s="167">
        <f t="shared" si="69"/>
        <v>0</v>
      </c>
      <c r="D227" s="167">
        <f t="shared" si="65"/>
        <v>0</v>
      </c>
      <c r="E227" s="167">
        <f t="shared" si="66"/>
        <v>0</v>
      </c>
      <c r="F227" s="167">
        <f t="shared" si="6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70"/>
        <v>0</v>
      </c>
      <c r="BZ227" s="603">
        <f t="shared" si="75"/>
        <v>0</v>
      </c>
      <c r="CA227" s="604">
        <f t="shared" si="74"/>
        <v>0</v>
      </c>
      <c r="CB227" s="605">
        <f t="shared" si="7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932" t="str">
        <f>IF(CC227=Donnees!$C$5,Donnees!$B$40,IF(CC227=Donnees!$E$5,Donnees!$B$58,""))</f>
        <v/>
      </c>
    </row>
    <row r="228" spans="1:82" ht="12.75" x14ac:dyDescent="0.2">
      <c r="A228" s="158" t="str">
        <f t="shared" si="68"/>
        <v>Vendredi</v>
      </c>
      <c r="B228" s="166" t="str">
        <f t="shared" si="64"/>
        <v/>
      </c>
      <c r="C228" s="167">
        <f t="shared" si="69"/>
        <v>0</v>
      </c>
      <c r="D228" s="167">
        <f t="shared" si="65"/>
        <v>0</v>
      </c>
      <c r="E228" s="167">
        <f t="shared" si="66"/>
        <v>0</v>
      </c>
      <c r="F228" s="167">
        <f t="shared" si="6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70"/>
        <v>0</v>
      </c>
      <c r="BZ228" s="603">
        <f t="shared" si="75"/>
        <v>0</v>
      </c>
      <c r="CA228" s="604">
        <f t="shared" si="74"/>
        <v>0</v>
      </c>
      <c r="CB228" s="605">
        <f t="shared" si="7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932" t="str">
        <f>IF(CC228=Donnees!$C$5,Donnees!$B$40,IF(CC228=Donnees!$E$5,Donnees!$B$58,""))</f>
        <v/>
      </c>
    </row>
    <row r="229" spans="1:82" ht="12.75" x14ac:dyDescent="0.2">
      <c r="A229" s="158" t="str">
        <f t="shared" si="68"/>
        <v>Vendredi</v>
      </c>
      <c r="B229" s="166" t="str">
        <f t="shared" si="64"/>
        <v/>
      </c>
      <c r="C229" s="167">
        <f t="shared" si="69"/>
        <v>0</v>
      </c>
      <c r="D229" s="167">
        <f t="shared" si="65"/>
        <v>0</v>
      </c>
      <c r="E229" s="167">
        <f t="shared" si="66"/>
        <v>0</v>
      </c>
      <c r="F229" s="167">
        <f t="shared" si="6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70"/>
        <v>0</v>
      </c>
      <c r="BZ229" s="603">
        <f t="shared" si="75"/>
        <v>0</v>
      </c>
      <c r="CA229" s="604">
        <f t="shared" si="74"/>
        <v>0</v>
      </c>
      <c r="CB229" s="605">
        <f t="shared" si="7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932" t="str">
        <f>IF(CC229=Donnees!$C$5,Donnees!$B$40,IF(CC229=Donnees!$E$5,Donnees!$B$58,""))</f>
        <v/>
      </c>
    </row>
    <row r="230" spans="1:82" ht="13.5" thickBot="1" x14ac:dyDescent="0.25">
      <c r="A230" s="158" t="str">
        <f t="shared" si="68"/>
        <v>Vendredi</v>
      </c>
      <c r="B230" s="166" t="str">
        <f t="shared" si="64"/>
        <v/>
      </c>
      <c r="C230" s="167">
        <f t="shared" si="69"/>
        <v>0</v>
      </c>
      <c r="D230" s="167">
        <f t="shared" si="65"/>
        <v>0</v>
      </c>
      <c r="E230" s="167">
        <f t="shared" si="66"/>
        <v>0</v>
      </c>
      <c r="F230" s="167">
        <f t="shared" si="6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70"/>
        <v>0</v>
      </c>
      <c r="BZ230" s="607">
        <f t="shared" si="75"/>
        <v>0</v>
      </c>
      <c r="CA230" s="608">
        <f t="shared" si="74"/>
        <v>0</v>
      </c>
      <c r="CB230" s="609">
        <f t="shared" si="7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932" t="str">
        <f>IF(CC230=Donnees!$C$5,Donnees!$B$40,IF(CC230=Donnees!$E$5,Donnees!$B$58,""))</f>
        <v/>
      </c>
    </row>
    <row r="231" spans="1:82" ht="16.5" thickBot="1" x14ac:dyDescent="0.25">
      <c r="A231" s="158" t="str">
        <f t="shared" si="6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68"/>
        <v>Vendredi</v>
      </c>
      <c r="B232" s="158"/>
      <c r="C232" s="158"/>
      <c r="D232" s="158"/>
      <c r="E232" s="158"/>
      <c r="F232" s="158"/>
      <c r="G232" s="158"/>
      <c r="H232" s="158"/>
      <c r="I232" s="158"/>
      <c r="J232" s="170"/>
      <c r="K232" s="158"/>
      <c r="L232" s="395"/>
      <c r="N232" s="1241" t="s">
        <v>148</v>
      </c>
      <c r="O232" s="1241"/>
      <c r="P232" s="592" t="s">
        <v>31</v>
      </c>
      <c r="Q232" s="138">
        <f t="shared" ref="Q232:BX232" si="76">COUNTIF(Q211:Q230,"1")</f>
        <v>0</v>
      </c>
      <c r="R232" s="139">
        <f t="shared" si="76"/>
        <v>0</v>
      </c>
      <c r="S232" s="139">
        <f t="shared" si="76"/>
        <v>0</v>
      </c>
      <c r="T232" s="140">
        <f t="shared" si="76"/>
        <v>0</v>
      </c>
      <c r="U232" s="139">
        <f t="shared" si="76"/>
        <v>0</v>
      </c>
      <c r="V232" s="139">
        <f t="shared" si="76"/>
        <v>0</v>
      </c>
      <c r="W232" s="139">
        <f t="shared" si="76"/>
        <v>0</v>
      </c>
      <c r="X232" s="139">
        <f t="shared" si="76"/>
        <v>0</v>
      </c>
      <c r="Y232" s="138">
        <f t="shared" si="76"/>
        <v>0</v>
      </c>
      <c r="Z232" s="139">
        <f t="shared" si="76"/>
        <v>0</v>
      </c>
      <c r="AA232" s="139">
        <f t="shared" si="76"/>
        <v>0</v>
      </c>
      <c r="AB232" s="140">
        <f t="shared" si="76"/>
        <v>0</v>
      </c>
      <c r="AC232" s="139">
        <f t="shared" si="76"/>
        <v>0</v>
      </c>
      <c r="AD232" s="139">
        <f t="shared" si="76"/>
        <v>0</v>
      </c>
      <c r="AE232" s="139">
        <f t="shared" si="76"/>
        <v>0</v>
      </c>
      <c r="AF232" s="139">
        <f t="shared" si="76"/>
        <v>0</v>
      </c>
      <c r="AG232" s="138">
        <f t="shared" si="76"/>
        <v>0</v>
      </c>
      <c r="AH232" s="139">
        <f t="shared" si="76"/>
        <v>0</v>
      </c>
      <c r="AI232" s="139">
        <f t="shared" si="76"/>
        <v>0</v>
      </c>
      <c r="AJ232" s="140">
        <f t="shared" si="76"/>
        <v>0</v>
      </c>
      <c r="AK232" s="139">
        <f t="shared" si="76"/>
        <v>0</v>
      </c>
      <c r="AL232" s="139">
        <f t="shared" si="76"/>
        <v>0</v>
      </c>
      <c r="AM232" s="139">
        <f t="shared" si="76"/>
        <v>0</v>
      </c>
      <c r="AN232" s="139">
        <f t="shared" si="76"/>
        <v>0</v>
      </c>
      <c r="AO232" s="138">
        <f t="shared" si="76"/>
        <v>0</v>
      </c>
      <c r="AP232" s="139">
        <f t="shared" si="76"/>
        <v>0</v>
      </c>
      <c r="AQ232" s="139">
        <f t="shared" si="76"/>
        <v>0</v>
      </c>
      <c r="AR232" s="140">
        <f t="shared" si="76"/>
        <v>0</v>
      </c>
      <c r="AS232" s="139">
        <f t="shared" si="76"/>
        <v>0</v>
      </c>
      <c r="AT232" s="139">
        <f t="shared" si="76"/>
        <v>0</v>
      </c>
      <c r="AU232" s="139">
        <f t="shared" si="76"/>
        <v>0</v>
      </c>
      <c r="AV232" s="139">
        <f t="shared" si="76"/>
        <v>0</v>
      </c>
      <c r="AW232" s="138">
        <f t="shared" si="76"/>
        <v>0</v>
      </c>
      <c r="AX232" s="139">
        <f t="shared" si="76"/>
        <v>0</v>
      </c>
      <c r="AY232" s="139">
        <f t="shared" si="76"/>
        <v>0</v>
      </c>
      <c r="AZ232" s="140">
        <f t="shared" si="76"/>
        <v>0</v>
      </c>
      <c r="BA232" s="139">
        <f t="shared" si="76"/>
        <v>0</v>
      </c>
      <c r="BB232" s="139">
        <f t="shared" si="76"/>
        <v>0</v>
      </c>
      <c r="BC232" s="139">
        <f t="shared" si="76"/>
        <v>0</v>
      </c>
      <c r="BD232" s="139">
        <f t="shared" si="76"/>
        <v>0</v>
      </c>
      <c r="BE232" s="138">
        <f t="shared" si="76"/>
        <v>0</v>
      </c>
      <c r="BF232" s="139">
        <f t="shared" si="76"/>
        <v>0</v>
      </c>
      <c r="BG232" s="139">
        <f t="shared" si="76"/>
        <v>0</v>
      </c>
      <c r="BH232" s="140">
        <f t="shared" si="76"/>
        <v>0</v>
      </c>
      <c r="BI232" s="139">
        <f t="shared" si="76"/>
        <v>0</v>
      </c>
      <c r="BJ232" s="139">
        <f t="shared" si="76"/>
        <v>0</v>
      </c>
      <c r="BK232" s="139">
        <f t="shared" si="76"/>
        <v>0</v>
      </c>
      <c r="BL232" s="139">
        <f t="shared" si="76"/>
        <v>0</v>
      </c>
      <c r="BM232" s="138">
        <f t="shared" si="76"/>
        <v>0</v>
      </c>
      <c r="BN232" s="139">
        <f t="shared" si="76"/>
        <v>0</v>
      </c>
      <c r="BO232" s="139">
        <f t="shared" si="76"/>
        <v>0</v>
      </c>
      <c r="BP232" s="140">
        <f t="shared" si="76"/>
        <v>0</v>
      </c>
      <c r="BQ232" s="139">
        <f t="shared" si="76"/>
        <v>0</v>
      </c>
      <c r="BR232" s="139">
        <f t="shared" si="76"/>
        <v>0</v>
      </c>
      <c r="BS232" s="139">
        <f t="shared" si="76"/>
        <v>0</v>
      </c>
      <c r="BT232" s="139">
        <f t="shared" si="76"/>
        <v>0</v>
      </c>
      <c r="BU232" s="138">
        <f t="shared" si="76"/>
        <v>0</v>
      </c>
      <c r="BV232" s="139">
        <f t="shared" si="76"/>
        <v>0</v>
      </c>
      <c r="BW232" s="139">
        <f t="shared" si="76"/>
        <v>0</v>
      </c>
      <c r="BX232" s="140">
        <f t="shared" si="7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6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77">IF($AZ$21="","",ROUNDUP(R209/$AZ$21,0))</f>
        <v/>
      </c>
      <c r="S233" s="127" t="str">
        <f t="shared" si="77"/>
        <v/>
      </c>
      <c r="T233" s="129" t="str">
        <f t="shared" si="77"/>
        <v/>
      </c>
      <c r="U233" s="127" t="str">
        <f t="shared" si="77"/>
        <v/>
      </c>
      <c r="V233" s="127" t="str">
        <f t="shared" si="77"/>
        <v/>
      </c>
      <c r="W233" s="127" t="str">
        <f t="shared" si="77"/>
        <v/>
      </c>
      <c r="X233" s="127" t="str">
        <f t="shared" si="77"/>
        <v/>
      </c>
      <c r="Y233" s="128" t="str">
        <f t="shared" si="77"/>
        <v/>
      </c>
      <c r="Z233" s="127" t="str">
        <f t="shared" si="77"/>
        <v/>
      </c>
      <c r="AA233" s="127" t="str">
        <f t="shared" si="77"/>
        <v/>
      </c>
      <c r="AB233" s="129" t="str">
        <f t="shared" si="77"/>
        <v/>
      </c>
      <c r="AC233" s="127" t="str">
        <f t="shared" si="77"/>
        <v/>
      </c>
      <c r="AD233" s="127" t="str">
        <f t="shared" si="77"/>
        <v/>
      </c>
      <c r="AE233" s="127" t="str">
        <f t="shared" si="77"/>
        <v/>
      </c>
      <c r="AF233" s="127" t="str">
        <f t="shared" si="77"/>
        <v/>
      </c>
      <c r="AG233" s="128" t="str">
        <f t="shared" si="77"/>
        <v/>
      </c>
      <c r="AH233" s="127" t="str">
        <f t="shared" si="77"/>
        <v/>
      </c>
      <c r="AI233" s="127" t="str">
        <f t="shared" si="77"/>
        <v/>
      </c>
      <c r="AJ233" s="129" t="str">
        <f t="shared" si="77"/>
        <v/>
      </c>
      <c r="AK233" s="127" t="str">
        <f t="shared" si="77"/>
        <v/>
      </c>
      <c r="AL233" s="127" t="str">
        <f t="shared" si="77"/>
        <v/>
      </c>
      <c r="AM233" s="127" t="str">
        <f t="shared" si="77"/>
        <v/>
      </c>
      <c r="AN233" s="127" t="str">
        <f t="shared" si="77"/>
        <v/>
      </c>
      <c r="AO233" s="128" t="str">
        <f t="shared" si="77"/>
        <v/>
      </c>
      <c r="AP233" s="127" t="str">
        <f t="shared" si="77"/>
        <v/>
      </c>
      <c r="AQ233" s="127" t="str">
        <f t="shared" si="77"/>
        <v/>
      </c>
      <c r="AR233" s="129" t="str">
        <f t="shared" si="77"/>
        <v/>
      </c>
      <c r="AS233" s="127" t="str">
        <f t="shared" si="77"/>
        <v/>
      </c>
      <c r="AT233" s="127" t="str">
        <f t="shared" si="77"/>
        <v/>
      </c>
      <c r="AU233" s="127" t="str">
        <f t="shared" si="77"/>
        <v/>
      </c>
      <c r="AV233" s="127" t="str">
        <f t="shared" si="77"/>
        <v/>
      </c>
      <c r="AW233" s="128" t="str">
        <f t="shared" si="77"/>
        <v/>
      </c>
      <c r="AX233" s="127" t="str">
        <f t="shared" si="77"/>
        <v/>
      </c>
      <c r="AY233" s="127" t="str">
        <f t="shared" si="77"/>
        <v/>
      </c>
      <c r="AZ233" s="129" t="str">
        <f t="shared" si="77"/>
        <v/>
      </c>
      <c r="BA233" s="127" t="str">
        <f t="shared" si="77"/>
        <v/>
      </c>
      <c r="BB233" s="127" t="str">
        <f t="shared" si="77"/>
        <v/>
      </c>
      <c r="BC233" s="127" t="str">
        <f t="shared" si="77"/>
        <v/>
      </c>
      <c r="BD233" s="127" t="str">
        <f t="shared" si="77"/>
        <v/>
      </c>
      <c r="BE233" s="128" t="str">
        <f t="shared" si="77"/>
        <v/>
      </c>
      <c r="BF233" s="127" t="str">
        <f t="shared" si="77"/>
        <v/>
      </c>
      <c r="BG233" s="127" t="str">
        <f t="shared" si="77"/>
        <v/>
      </c>
      <c r="BH233" s="129" t="str">
        <f t="shared" si="77"/>
        <v/>
      </c>
      <c r="BI233" s="127" t="str">
        <f t="shared" si="77"/>
        <v/>
      </c>
      <c r="BJ233" s="127" t="str">
        <f t="shared" si="77"/>
        <v/>
      </c>
      <c r="BK233" s="127" t="str">
        <f t="shared" si="77"/>
        <v/>
      </c>
      <c r="BL233" s="127" t="str">
        <f t="shared" si="77"/>
        <v/>
      </c>
      <c r="BM233" s="128" t="str">
        <f t="shared" si="77"/>
        <v/>
      </c>
      <c r="BN233" s="127" t="str">
        <f t="shared" si="77"/>
        <v/>
      </c>
      <c r="BO233" s="127" t="str">
        <f t="shared" si="77"/>
        <v/>
      </c>
      <c r="BP233" s="129" t="str">
        <f t="shared" si="77"/>
        <v/>
      </c>
      <c r="BQ233" s="127" t="str">
        <f t="shared" si="77"/>
        <v/>
      </c>
      <c r="BR233" s="127" t="str">
        <f t="shared" si="77"/>
        <v/>
      </c>
      <c r="BS233" s="127" t="str">
        <f t="shared" si="77"/>
        <v/>
      </c>
      <c r="BT233" s="127" t="str">
        <f t="shared" si="77"/>
        <v/>
      </c>
      <c r="BU233" s="128" t="str">
        <f t="shared" si="77"/>
        <v/>
      </c>
      <c r="BV233" s="127" t="str">
        <f t="shared" si="77"/>
        <v/>
      </c>
      <c r="BW233" s="127" t="str">
        <f t="shared" si="77"/>
        <v/>
      </c>
      <c r="BX233" s="129" t="str">
        <f t="shared" si="77"/>
        <v/>
      </c>
      <c r="BY233" s="142"/>
      <c r="BZ233" s="143"/>
      <c r="CA233" s="143"/>
      <c r="CB233" s="143"/>
      <c r="CC233" s="1235"/>
      <c r="CD233" s="1237"/>
    </row>
    <row r="234" spans="1:82" s="16" customFormat="1" ht="15" customHeight="1" x14ac:dyDescent="0.2">
      <c r="A234" s="158" t="str">
        <f t="shared" si="6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6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6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6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6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c r="N251" s="1"/>
      <c r="O251" s="1"/>
    </row>
    <row r="252" spans="1:82" x14ac:dyDescent="0.25">
      <c r="J252" s="170"/>
      <c r="N252" s="1"/>
      <c r="O252" s="1"/>
    </row>
    <row r="253" spans="1:82" x14ac:dyDescent="0.25">
      <c r="J253" s="170"/>
    </row>
    <row r="254" spans="1:82" x14ac:dyDescent="0.25">
      <c r="J254" s="170"/>
    </row>
    <row r="255" spans="1:82" x14ac:dyDescent="0.25">
      <c r="J255" s="170"/>
    </row>
    <row r="256" spans="1:82" x14ac:dyDescent="0.25">
      <c r="J256" s="170"/>
    </row>
    <row r="257" spans="10:10" x14ac:dyDescent="0.25">
      <c r="J257" s="170"/>
    </row>
    <row r="258" spans="10:10" x14ac:dyDescent="0.25">
      <c r="J258" s="170"/>
    </row>
    <row r="259" spans="10:10" x14ac:dyDescent="0.25">
      <c r="J259" s="170"/>
    </row>
    <row r="260" spans="10:10" x14ac:dyDescent="0.25">
      <c r="J260" s="170"/>
    </row>
    <row r="261" spans="10:10" x14ac:dyDescent="0.25">
      <c r="J261" s="170"/>
    </row>
    <row r="262" spans="10:10" x14ac:dyDescent="0.25">
      <c r="J262" s="170"/>
    </row>
    <row r="263" spans="10:10" x14ac:dyDescent="0.25">
      <c r="J263" s="170"/>
    </row>
    <row r="264" spans="10:10" x14ac:dyDescent="0.25">
      <c r="J264" s="170"/>
    </row>
    <row r="265" spans="10:10" x14ac:dyDescent="0.25">
      <c r="J265" s="170"/>
    </row>
    <row r="266" spans="10:10" x14ac:dyDescent="0.25">
      <c r="J266" s="170"/>
    </row>
    <row r="267" spans="10:10" x14ac:dyDescent="0.25">
      <c r="J267" s="170"/>
    </row>
    <row r="268" spans="10:10" x14ac:dyDescent="0.25">
      <c r="J268" s="170"/>
    </row>
    <row r="269" spans="10:10" x14ac:dyDescent="0.25">
      <c r="J269" s="170"/>
    </row>
    <row r="270" spans="10:10" x14ac:dyDescent="0.25">
      <c r="J270" s="170"/>
    </row>
    <row r="271" spans="10:10" x14ac:dyDescent="0.25">
      <c r="J271" s="170"/>
    </row>
    <row r="272" spans="10:10" x14ac:dyDescent="0.25">
      <c r="J272" s="170"/>
    </row>
    <row r="273" spans="10:10" x14ac:dyDescent="0.25">
      <c r="J273" s="170"/>
    </row>
    <row r="274" spans="10:10" x14ac:dyDescent="0.25">
      <c r="J274" s="170"/>
    </row>
    <row r="275" spans="10:10" x14ac:dyDescent="0.25">
      <c r="J275" s="170"/>
    </row>
    <row r="276" spans="10:10" x14ac:dyDescent="0.25">
      <c r="J276" s="170"/>
    </row>
    <row r="277" spans="10:10" x14ac:dyDescent="0.25">
      <c r="J277" s="170"/>
    </row>
    <row r="278" spans="10:10" x14ac:dyDescent="0.25">
      <c r="J278" s="170"/>
    </row>
    <row r="279" spans="10:10" x14ac:dyDescent="0.25">
      <c r="J279" s="170"/>
    </row>
    <row r="280" spans="10:10" x14ac:dyDescent="0.25">
      <c r="J280" s="170"/>
    </row>
    <row r="281" spans="10:10" x14ac:dyDescent="0.25">
      <c r="J281" s="170"/>
    </row>
    <row r="282" spans="10:10" x14ac:dyDescent="0.25">
      <c r="J282" s="170"/>
    </row>
    <row r="283" spans="10:10" x14ac:dyDescent="0.25">
      <c r="J283" s="170"/>
    </row>
    <row r="284" spans="10:10" x14ac:dyDescent="0.25">
      <c r="J284" s="170"/>
    </row>
    <row r="285" spans="10:10" x14ac:dyDescent="0.25">
      <c r="J285" s="170"/>
    </row>
    <row r="286" spans="10:10" x14ac:dyDescent="0.25">
      <c r="J286" s="170"/>
    </row>
    <row r="287" spans="10:10" x14ac:dyDescent="0.25">
      <c r="J287" s="170"/>
    </row>
    <row r="288" spans="10:10" x14ac:dyDescent="0.25">
      <c r="J288" s="170"/>
    </row>
    <row r="289" spans="10:10" x14ac:dyDescent="0.25">
      <c r="J289" s="170"/>
    </row>
    <row r="290" spans="10:10" x14ac:dyDescent="0.25">
      <c r="J290" s="170"/>
    </row>
    <row r="291" spans="10:10" x14ac:dyDescent="0.25">
      <c r="J291" s="170"/>
    </row>
    <row r="292" spans="10:10" x14ac:dyDescent="0.25">
      <c r="J292" s="170"/>
    </row>
    <row r="293" spans="10:10" x14ac:dyDescent="0.25">
      <c r="J293" s="170"/>
    </row>
    <row r="294" spans="10:10" x14ac:dyDescent="0.25">
      <c r="J294" s="170"/>
    </row>
    <row r="295" spans="10:10" x14ac:dyDescent="0.25">
      <c r="J295" s="170"/>
    </row>
    <row r="296" spans="10:10" x14ac:dyDescent="0.25">
      <c r="J296" s="170"/>
    </row>
    <row r="297" spans="10:10" x14ac:dyDescent="0.25">
      <c r="J297" s="170"/>
    </row>
    <row r="298" spans="10:10" x14ac:dyDescent="0.25">
      <c r="J298" s="170"/>
    </row>
    <row r="299" spans="10:10" x14ac:dyDescent="0.25">
      <c r="J299" s="170"/>
    </row>
    <row r="300" spans="10:10" x14ac:dyDescent="0.25">
      <c r="J300" s="170"/>
    </row>
    <row r="301" spans="10:10" x14ac:dyDescent="0.25">
      <c r="J301" s="170"/>
    </row>
    <row r="302" spans="10:10" x14ac:dyDescent="0.25">
      <c r="J302" s="170"/>
    </row>
    <row r="303" spans="10:10" x14ac:dyDescent="0.25">
      <c r="J303" s="170"/>
    </row>
    <row r="304" spans="10:10" x14ac:dyDescent="0.25">
      <c r="J304" s="170"/>
    </row>
    <row r="305" spans="10:10" x14ac:dyDescent="0.25">
      <c r="J305" s="170"/>
    </row>
    <row r="306" spans="10:10" x14ac:dyDescent="0.25">
      <c r="J306" s="170"/>
    </row>
    <row r="307" spans="10:10" x14ac:dyDescent="0.25">
      <c r="J307" s="170"/>
    </row>
    <row r="308" spans="10:10" x14ac:dyDescent="0.25">
      <c r="J308" s="170"/>
    </row>
  </sheetData>
  <sheetProtection algorithmName="SHA-512" hashValue="AHxGvRUzxCWW9+ZeMmlBVYHtkWGrOdJHt0/uB2hbRDH1zS0RaN5Oec2sw5bmcN4Kevn89ErUvZY+x0fFHZP2Pw==" saltValue="AIBQ8TbG4MkonNNQ3BL6mw==" spinCount="100000" sheet="1" selectLockedCells="1"/>
  <dataConsolidate/>
  <mergeCells count="319">
    <mergeCell ref="L175:L196"/>
    <mergeCell ref="AZ39:BZ40"/>
    <mergeCell ref="AZ41:BD42"/>
    <mergeCell ref="AA42:AE42"/>
    <mergeCell ref="AF42:AJ42"/>
    <mergeCell ref="AK42:AO42"/>
    <mergeCell ref="L21:L27"/>
    <mergeCell ref="AP48:AT48"/>
    <mergeCell ref="Q47:U47"/>
    <mergeCell ref="V47:Z47"/>
    <mergeCell ref="AA47:AE47"/>
    <mergeCell ref="AF47:AJ47"/>
    <mergeCell ref="AK47:AO47"/>
    <mergeCell ref="AP47:AT47"/>
    <mergeCell ref="Q50:U50"/>
    <mergeCell ref="V50:Z50"/>
    <mergeCell ref="BE65:BH65"/>
    <mergeCell ref="AA63:AE63"/>
    <mergeCell ref="AA64:AE64"/>
    <mergeCell ref="AA62:AE62"/>
    <mergeCell ref="BZ26:CF26"/>
    <mergeCell ref="BO41:BS42"/>
    <mergeCell ref="BO43:BS44"/>
    <mergeCell ref="BT41:BX42"/>
    <mergeCell ref="BY41:BZ42"/>
    <mergeCell ref="BT43:BX44"/>
    <mergeCell ref="BY43:BZ44"/>
    <mergeCell ref="D62:E62"/>
    <mergeCell ref="D63:E63"/>
    <mergeCell ref="D64:E64"/>
    <mergeCell ref="D65:E65"/>
    <mergeCell ref="D66:E66"/>
    <mergeCell ref="BM64:BP64"/>
    <mergeCell ref="AP42:AT42"/>
    <mergeCell ref="Q41:U41"/>
    <mergeCell ref="V41:Z41"/>
    <mergeCell ref="AA41:AE41"/>
    <mergeCell ref="Q46:U46"/>
    <mergeCell ref="V46:Z46"/>
    <mergeCell ref="AA46:AE46"/>
    <mergeCell ref="AF46:AJ46"/>
    <mergeCell ref="AK46:AO46"/>
    <mergeCell ref="AP46:AT46"/>
    <mergeCell ref="Q45:U45"/>
    <mergeCell ref="V45:Z45"/>
    <mergeCell ref="AA45:AE45"/>
    <mergeCell ref="AF45:AJ45"/>
    <mergeCell ref="AK45:AO45"/>
    <mergeCell ref="D67:E67"/>
    <mergeCell ref="Q54:U54"/>
    <mergeCell ref="Q52:U52"/>
    <mergeCell ref="V52:Z52"/>
    <mergeCell ref="Q65:U65"/>
    <mergeCell ref="V65:Z65"/>
    <mergeCell ref="Q67:U67"/>
    <mergeCell ref="V67:Z67"/>
    <mergeCell ref="V66:Z66"/>
    <mergeCell ref="Q66:U66"/>
    <mergeCell ref="Q53:U53"/>
    <mergeCell ref="V53:Z53"/>
    <mergeCell ref="Q63:U63"/>
    <mergeCell ref="V63:Z63"/>
    <mergeCell ref="V54:Z54"/>
    <mergeCell ref="V64:Z64"/>
    <mergeCell ref="Q64:U64"/>
    <mergeCell ref="V62:Z62"/>
    <mergeCell ref="Q62:U62"/>
    <mergeCell ref="L34:L53"/>
    <mergeCell ref="Q39:U39"/>
    <mergeCell ref="V39:Z39"/>
    <mergeCell ref="Q38:U38"/>
    <mergeCell ref="V38:Z38"/>
    <mergeCell ref="CD202:CD204"/>
    <mergeCell ref="Q206:BX206"/>
    <mergeCell ref="L209:L230"/>
    <mergeCell ref="N236:O238"/>
    <mergeCell ref="CC236:CC238"/>
    <mergeCell ref="CD236:CD238"/>
    <mergeCell ref="N232:O234"/>
    <mergeCell ref="CC232:CC234"/>
    <mergeCell ref="CD232:CD234"/>
    <mergeCell ref="CC202:CC204"/>
    <mergeCell ref="N235:O235"/>
    <mergeCell ref="N202:O204"/>
    <mergeCell ref="CD198:CD200"/>
    <mergeCell ref="Q172:BX172"/>
    <mergeCell ref="CD96:CD98"/>
    <mergeCell ref="N100:O102"/>
    <mergeCell ref="CC100:CC102"/>
    <mergeCell ref="CD100:CD102"/>
    <mergeCell ref="CC134:CC136"/>
    <mergeCell ref="CD134:CD136"/>
    <mergeCell ref="N198:O200"/>
    <mergeCell ref="CC198:CC200"/>
    <mergeCell ref="N133:O133"/>
    <mergeCell ref="N167:O167"/>
    <mergeCell ref="N99:O99"/>
    <mergeCell ref="CD2:CD9"/>
    <mergeCell ref="L73:L94"/>
    <mergeCell ref="L107:L128"/>
    <mergeCell ref="L141:L162"/>
    <mergeCell ref="N168:O170"/>
    <mergeCell ref="CC168:CC170"/>
    <mergeCell ref="CD168:CD170"/>
    <mergeCell ref="O16:S16"/>
    <mergeCell ref="BI67:BL67"/>
    <mergeCell ref="BM67:BP67"/>
    <mergeCell ref="N134:O136"/>
    <mergeCell ref="N164:O166"/>
    <mergeCell ref="CC164:CC166"/>
    <mergeCell ref="CD164:CD166"/>
    <mergeCell ref="Q138:BX138"/>
    <mergeCell ref="Q104:BX104"/>
    <mergeCell ref="N130:O132"/>
    <mergeCell ref="CC130:CC132"/>
    <mergeCell ref="CD130:CD132"/>
    <mergeCell ref="N96:O98"/>
    <mergeCell ref="CC96:CC98"/>
    <mergeCell ref="AK55:AO55"/>
    <mergeCell ref="BI66:BL66"/>
    <mergeCell ref="AA52:AE52"/>
    <mergeCell ref="BH250:CB250"/>
    <mergeCell ref="N243:CB243"/>
    <mergeCell ref="N245:AJ245"/>
    <mergeCell ref="AO245:CB245"/>
    <mergeCell ref="N246:AJ250"/>
    <mergeCell ref="BH246:CB246"/>
    <mergeCell ref="AO248:BF248"/>
    <mergeCell ref="BH248:CB248"/>
    <mergeCell ref="AO246:BF246"/>
    <mergeCell ref="AO250:BF250"/>
    <mergeCell ref="Q240:BX240"/>
    <mergeCell ref="BM50:BR52"/>
    <mergeCell ref="AZ43:BD44"/>
    <mergeCell ref="BE41:BI42"/>
    <mergeCell ref="BE43:BI44"/>
    <mergeCell ref="BJ41:BN42"/>
    <mergeCell ref="BJ43:BN44"/>
    <mergeCell ref="AF41:AJ41"/>
    <mergeCell ref="AK41:AO41"/>
    <mergeCell ref="AP41:AT41"/>
    <mergeCell ref="Q43:U43"/>
    <mergeCell ref="V43:Z43"/>
    <mergeCell ref="AA43:AE43"/>
    <mergeCell ref="AF43:AJ43"/>
    <mergeCell ref="AK43:AO43"/>
    <mergeCell ref="AP43:AT43"/>
    <mergeCell ref="Q42:U42"/>
    <mergeCell ref="V42:Z42"/>
    <mergeCell ref="Q44:U44"/>
    <mergeCell ref="V44:Z44"/>
    <mergeCell ref="AA44:AE44"/>
    <mergeCell ref="AF44:AJ44"/>
    <mergeCell ref="AK44:AO44"/>
    <mergeCell ref="AP44:AT44"/>
    <mergeCell ref="AA39:AE39"/>
    <mergeCell ref="Q40:U40"/>
    <mergeCell ref="V40:Z40"/>
    <mergeCell ref="AA40:AE40"/>
    <mergeCell ref="AF40:AJ40"/>
    <mergeCell ref="AK40:AO40"/>
    <mergeCell ref="AP40:AT40"/>
    <mergeCell ref="AF39:AJ39"/>
    <mergeCell ref="AK39:AO39"/>
    <mergeCell ref="AP39:AT39"/>
    <mergeCell ref="U13:AI13"/>
    <mergeCell ref="BR13:BX13"/>
    <mergeCell ref="U14:AI14"/>
    <mergeCell ref="BR14:BX14"/>
    <mergeCell ref="U15:AI15"/>
    <mergeCell ref="AJ15:AS15"/>
    <mergeCell ref="BR15:BX15"/>
    <mergeCell ref="AA36:AE36"/>
    <mergeCell ref="AF36:AJ36"/>
    <mergeCell ref="AK36:AO36"/>
    <mergeCell ref="AP36:AT36"/>
    <mergeCell ref="Q35:U35"/>
    <mergeCell ref="V35:Z35"/>
    <mergeCell ref="AA35:AE35"/>
    <mergeCell ref="AF35:AJ35"/>
    <mergeCell ref="AK35:AO35"/>
    <mergeCell ref="AP35:AT35"/>
    <mergeCell ref="Q36:U36"/>
    <mergeCell ref="V36:Z36"/>
    <mergeCell ref="U16:AI16"/>
    <mergeCell ref="AJ16:AS16"/>
    <mergeCell ref="BR16:BX16"/>
    <mergeCell ref="U17:AI17"/>
    <mergeCell ref="U21:AH21"/>
    <mergeCell ref="BR21:BX21"/>
    <mergeCell ref="BR20:BX20"/>
    <mergeCell ref="U23:AH23"/>
    <mergeCell ref="AZ23:BN25"/>
    <mergeCell ref="BR23:BX25"/>
    <mergeCell ref="U25:AH25"/>
    <mergeCell ref="Q34:U34"/>
    <mergeCell ref="V34:Z34"/>
    <mergeCell ref="AA34:AE34"/>
    <mergeCell ref="AF34:AJ34"/>
    <mergeCell ref="AK34:AO34"/>
    <mergeCell ref="AP34:AT34"/>
    <mergeCell ref="U27:AH27"/>
    <mergeCell ref="AZ29:BD29"/>
    <mergeCell ref="BR29:BX29"/>
    <mergeCell ref="Q33:U33"/>
    <mergeCell ref="V33:Z33"/>
    <mergeCell ref="AA33:AE33"/>
    <mergeCell ref="AF33:AJ33"/>
    <mergeCell ref="AK33:AO33"/>
    <mergeCell ref="AP33:AT33"/>
    <mergeCell ref="AZ27:BD27"/>
    <mergeCell ref="BR27:BX27"/>
    <mergeCell ref="AZ21:BD21"/>
    <mergeCell ref="AA38:AE38"/>
    <mergeCell ref="AF38:AJ38"/>
    <mergeCell ref="AK38:AO38"/>
    <mergeCell ref="AP38:AT38"/>
    <mergeCell ref="Q37:U37"/>
    <mergeCell ref="V37:Z37"/>
    <mergeCell ref="AA37:AE37"/>
    <mergeCell ref="AF37:AJ37"/>
    <mergeCell ref="AK37:AO37"/>
    <mergeCell ref="AP37:AT37"/>
    <mergeCell ref="AP45:AT45"/>
    <mergeCell ref="Q49:U49"/>
    <mergeCell ref="V49:Z49"/>
    <mergeCell ref="AA49:AE49"/>
    <mergeCell ref="AF49:AJ49"/>
    <mergeCell ref="AK49:AO49"/>
    <mergeCell ref="AP49:AT49"/>
    <mergeCell ref="AF62:AJ62"/>
    <mergeCell ref="Q48:U48"/>
    <mergeCell ref="V48:Z48"/>
    <mergeCell ref="AA50:AE50"/>
    <mergeCell ref="AF50:AJ50"/>
    <mergeCell ref="AF52:AJ52"/>
    <mergeCell ref="AK52:AO52"/>
    <mergeCell ref="AP52:AT52"/>
    <mergeCell ref="Q51:U51"/>
    <mergeCell ref="V51:Z51"/>
    <mergeCell ref="AA51:AE51"/>
    <mergeCell ref="AF51:AJ51"/>
    <mergeCell ref="AA54:AE54"/>
    <mergeCell ref="AF54:AJ54"/>
    <mergeCell ref="AK54:AO54"/>
    <mergeCell ref="AP54:AT54"/>
    <mergeCell ref="AA48:AE48"/>
    <mergeCell ref="BS65:BW65"/>
    <mergeCell ref="BM65:BP65"/>
    <mergeCell ref="BA62:BD62"/>
    <mergeCell ref="BE62:BH62"/>
    <mergeCell ref="AK50:AO50"/>
    <mergeCell ref="AP50:AT50"/>
    <mergeCell ref="AK53:AO53"/>
    <mergeCell ref="AP53:AT53"/>
    <mergeCell ref="AK51:AO51"/>
    <mergeCell ref="AP51:AT51"/>
    <mergeCell ref="AP55:AT55"/>
    <mergeCell ref="BE63:BH63"/>
    <mergeCell ref="AK63:AO63"/>
    <mergeCell ref="AP63:AQ63"/>
    <mergeCell ref="Q60:AX60"/>
    <mergeCell ref="Q61:AJ61"/>
    <mergeCell ref="AK61:AX61"/>
    <mergeCell ref="BA61:BP61"/>
    <mergeCell ref="AA53:AE53"/>
    <mergeCell ref="AF48:AJ48"/>
    <mergeCell ref="AK48:AO48"/>
    <mergeCell ref="AR63:AV63"/>
    <mergeCell ref="AW63:AX63"/>
    <mergeCell ref="BA63:BD63"/>
    <mergeCell ref="BS63:BW63"/>
    <mergeCell ref="BM62:BP62"/>
    <mergeCell ref="BM63:BP63"/>
    <mergeCell ref="BA60:BP60"/>
    <mergeCell ref="AF63:AJ63"/>
    <mergeCell ref="BI62:BL62"/>
    <mergeCell ref="BI63:BL63"/>
    <mergeCell ref="BS61:BW62"/>
    <mergeCell ref="AK62:AQ62"/>
    <mergeCell ref="AR62:AX62"/>
    <mergeCell ref="AF53:AJ53"/>
    <mergeCell ref="N201:O201"/>
    <mergeCell ref="BS66:BW66"/>
    <mergeCell ref="AA66:AE66"/>
    <mergeCell ref="BM66:BP66"/>
    <mergeCell ref="AF64:AJ64"/>
    <mergeCell ref="AK64:AO64"/>
    <mergeCell ref="AP64:AQ64"/>
    <mergeCell ref="AR64:AV64"/>
    <mergeCell ref="AW64:AX64"/>
    <mergeCell ref="BA64:BD64"/>
    <mergeCell ref="BE64:BH64"/>
    <mergeCell ref="BS64:BW64"/>
    <mergeCell ref="AA65:AE65"/>
    <mergeCell ref="AF65:AJ65"/>
    <mergeCell ref="AK65:AO65"/>
    <mergeCell ref="AP65:AQ65"/>
    <mergeCell ref="AR65:AV65"/>
    <mergeCell ref="BI65:BL65"/>
    <mergeCell ref="AF66:AJ66"/>
    <mergeCell ref="AK66:AO66"/>
    <mergeCell ref="BS67:BW67"/>
    <mergeCell ref="BI64:BL64"/>
    <mergeCell ref="AW65:AX65"/>
    <mergeCell ref="BA65:BD65"/>
    <mergeCell ref="AA67:AE67"/>
    <mergeCell ref="AF67:AJ67"/>
    <mergeCell ref="AK67:AO67"/>
    <mergeCell ref="AP67:AQ67"/>
    <mergeCell ref="AR67:AV67"/>
    <mergeCell ref="AW67:AX67"/>
    <mergeCell ref="BA67:BD67"/>
    <mergeCell ref="BE67:BH67"/>
    <mergeCell ref="BA66:BD66"/>
    <mergeCell ref="BE66:BH66"/>
    <mergeCell ref="AW66:AX66"/>
    <mergeCell ref="AP66:AQ66"/>
    <mergeCell ref="AR66:AV66"/>
  </mergeCells>
  <conditionalFormatting sqref="O34:Q53">
    <cfRule type="expression" dxfId="5735" priority="1150">
      <formula>$O34="ASE"</formula>
    </cfRule>
    <cfRule type="expression" dxfId="5734" priority="1158">
      <formula>$O34="APE"</formula>
    </cfRule>
    <cfRule type="expression" dxfId="5733" priority="1159">
      <formula>$O34="EDE"</formula>
    </cfRule>
  </conditionalFormatting>
  <conditionalFormatting sqref="O75:BX94 O109:BX128">
    <cfRule type="expression" dxfId="5732" priority="1151">
      <formula>AND($O75="ASE",O75&lt;&gt;"",O75&lt;&gt;"h",O75&lt;&gt;"s")</formula>
    </cfRule>
    <cfRule type="expression" dxfId="5731" priority="1156">
      <formula>AND($O75="APE",O75&lt;&gt;"",O75&lt;&gt;"h",O75&lt;&gt;"s")</formula>
    </cfRule>
    <cfRule type="expression" dxfId="5730" priority="1157">
      <formula>AND($O75="EDE",O75&lt;&gt;"",O75&lt;&gt;"h",O75&lt;&gt;"s")</formula>
    </cfRule>
  </conditionalFormatting>
  <conditionalFormatting sqref="U23:AH23">
    <cfRule type="expression" dxfId="5729" priority="1053">
      <formula>$AJ$23="!"</formula>
    </cfRule>
  </conditionalFormatting>
  <conditionalFormatting sqref="O146:BX162 O143:X145 AY143:BX145">
    <cfRule type="expression" dxfId="5728" priority="836">
      <formula>AND($O143="ASE",O143&lt;&gt;"",O143&lt;&gt;"h",O143&lt;&gt;"s")</formula>
    </cfRule>
    <cfRule type="expression" dxfId="5727" priority="839">
      <formula>AND($O143="APE",O143&lt;&gt;"",O143&lt;&gt;"h",O143&lt;&gt;"s")</formula>
    </cfRule>
    <cfRule type="expression" dxfId="5726" priority="840">
      <formula>AND($O143="EDE",O143&lt;&gt;"",O143&lt;&gt;"h",O143&lt;&gt;"s")</formula>
    </cfRule>
  </conditionalFormatting>
  <conditionalFormatting sqref="O180:BX196 O177:Y179 AZ177:BX179">
    <cfRule type="expression" dxfId="5725" priority="825">
      <formula>AND($O177="ASE",O177&lt;&gt;"",O177&lt;&gt;"h",O177&lt;&gt;"s")</formula>
    </cfRule>
    <cfRule type="expression" dxfId="5724" priority="828">
      <formula>AND($O177="APE",O177&lt;&gt;"",O177&lt;&gt;"h",O177&lt;&gt;"s")</formula>
    </cfRule>
    <cfRule type="expression" dxfId="5723" priority="829">
      <formula>AND($O177="EDE",O177&lt;&gt;"",O177&lt;&gt;"h",O177&lt;&gt;"s")</formula>
    </cfRule>
  </conditionalFormatting>
  <conditionalFormatting sqref="O211:Y213 AZ211:BX213 O214:BX230">
    <cfRule type="expression" dxfId="5722" priority="814">
      <formula>AND($O211="ASE",O211&lt;&gt;"",O211&lt;&gt;"h",O211&lt;&gt;"s")</formula>
    </cfRule>
    <cfRule type="expression" dxfId="5721" priority="817">
      <formula>AND($O211="APE",O211&lt;&gt;"",O211&lt;&gt;"h",O211&lt;&gt;"s")</formula>
    </cfRule>
    <cfRule type="expression" dxfId="5720" priority="818">
      <formula>AND($O211="EDE",O211&lt;&gt;"",O211&lt;&gt;"h",O211&lt;&gt;"s")</formula>
    </cfRule>
  </conditionalFormatting>
  <conditionalFormatting sqref="Y143:AX145">
    <cfRule type="expression" dxfId="5719" priority="542">
      <formula>AND($O143="ASE",Y143&lt;&gt;"",Y143&lt;&gt;"h",Y143&lt;&gt;"s")</formula>
    </cfRule>
    <cfRule type="expression" dxfId="5718" priority="543">
      <formula>AND($O143="APE",Y143&lt;&gt;"",Y143&lt;&gt;"h",Y143&lt;&gt;"s")</formula>
    </cfRule>
    <cfRule type="expression" dxfId="5717" priority="544">
      <formula>AND($O143="EDE",Y143&lt;&gt;"",Y143&lt;&gt;"h",Y143&lt;&gt;"s")</formula>
    </cfRule>
  </conditionalFormatting>
  <conditionalFormatting sqref="Z177:AY179">
    <cfRule type="expression" dxfId="5716" priority="539">
      <formula>AND($O177="ASE",Z177&lt;&gt;"",Z177&lt;&gt;"h",Z177&lt;&gt;"s")</formula>
    </cfRule>
    <cfRule type="expression" dxfId="5715" priority="540">
      <formula>AND($O177="APE",Z177&lt;&gt;"",Z177&lt;&gt;"h",Z177&lt;&gt;"s")</formula>
    </cfRule>
    <cfRule type="expression" dxfId="5714" priority="541">
      <formula>AND($O177="EDE",Z177&lt;&gt;"",Z177&lt;&gt;"h",Z177&lt;&gt;"s")</formula>
    </cfRule>
  </conditionalFormatting>
  <conditionalFormatting sqref="Z211:AY213">
    <cfRule type="expression" dxfId="5713" priority="536">
      <formula>AND($O211="ASE",Z211&lt;&gt;"",Z211&lt;&gt;"h",Z211&lt;&gt;"s")</formula>
    </cfRule>
    <cfRule type="expression" dxfId="5712" priority="537">
      <formula>AND($O211="APE",Z211&lt;&gt;"",Z211&lt;&gt;"h",Z211&lt;&gt;"s")</formula>
    </cfRule>
    <cfRule type="expression" dxfId="5711" priority="538">
      <formula>AND($O211="EDE",Z211&lt;&gt;"",Z211&lt;&gt;"h",Z211&lt;&gt;"s")</formula>
    </cfRule>
  </conditionalFormatting>
  <conditionalFormatting sqref="BS63:BW67">
    <cfRule type="cellIs" dxfId="5710" priority="405" operator="greaterThan">
      <formula>$U$27</formula>
    </cfRule>
  </conditionalFormatting>
  <conditionalFormatting sqref="CD23">
    <cfRule type="cellIs" dxfId="5709" priority="401" operator="equal">
      <formula>FALSE</formula>
    </cfRule>
  </conditionalFormatting>
  <dataValidations xWindow="344" yWindow="421"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00000000-0002-0000-0200-000000000000}">
      <formula1>"1,h,s"</formula1>
    </dataValidation>
    <dataValidation showInputMessage="1" showErrorMessage="1" sqref="U13:U17 V13:AI16" xr:uid="{00000000-0002-0000-0200-000001000000}"/>
    <dataValidation type="date" allowBlank="1" showInputMessage="1" showErrorMessage="1" errorTitle="Merci de renseigner une date" sqref="BL13:BO16 BQ13:BR16" xr:uid="{00000000-0002-0000-0200-000002000000}">
      <formula1>14611</formula1>
      <formula2>219512</formula2>
    </dataValidation>
    <dataValidation type="whole" allowBlank="1" showInputMessage="1" showErrorMessage="1" sqref="BK17:BT17" xr:uid="{00000000-0002-0000-0200-000003000000}">
      <formula1>0</formula1>
      <formula2>20</formula2>
    </dataValidation>
    <dataValidation type="whole" allowBlank="1" showInputMessage="1" showErrorMessage="1" sqref="U27" xr:uid="{00000000-0002-0000-0200-000004000000}">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109:BX128 Q75:BX94 Q211:BX230" xr:uid="{00000000-0002-0000-0200-000005000000}">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00000000-0002-0000-0200-000006000000}">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60" id="{592A58A4-9217-4311-BC09-92272D203A45}">
            <xm:f>$U$21=Donnees!$A$11</xm:f>
            <x14:dxf>
              <fill>
                <patternFill>
                  <bgColor rgb="FFFFFFCC"/>
                </patternFill>
              </fill>
            </x14:dxf>
          </x14:cfRule>
          <x14:cfRule type="expression" priority="1161" id="{7CCF6D16-151D-4132-B44F-EBC5EA13CE79}">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1154" id="{B2D11A35-2425-43EC-A1EC-C35F4B024262}">
            <xm:f>$U$21=Donnees!$A$11</xm:f>
            <x14:dxf>
              <fill>
                <patternFill>
                  <bgColor rgb="FFFFFFCC"/>
                </patternFill>
              </fill>
            </x14:dxf>
          </x14:cfRule>
          <x14:cfRule type="expression" priority="1155" id="{7D490698-F209-44D6-AB19-D1F8882B1EDA}">
            <xm:f>$U$21=Donnees!$A$10</xm:f>
            <x14:dxf>
              <fill>
                <patternFill>
                  <bgColor theme="6" tint="0.79998168889431442"/>
                </patternFill>
              </fill>
            </x14:dxf>
          </x14:cfRule>
          <xm:sqref>AZ27:BD27</xm:sqref>
        </x14:conditionalFormatting>
        <x14:conditionalFormatting xmlns:xm="http://schemas.microsoft.com/office/excel/2006/main">
          <x14:cfRule type="cellIs" priority="545" operator="equal" id="{C967116E-C2D6-42EA-B9BA-C6DEDE5B9AA9}">
            <xm:f>Donnees!$C$5</xm:f>
            <x14:dxf>
              <font>
                <color rgb="FF9C0006"/>
              </font>
              <fill>
                <patternFill>
                  <bgColor rgb="FFFFC7CE"/>
                </patternFill>
              </fill>
            </x14:dxf>
          </x14:cfRule>
          <x14:cfRule type="cellIs" priority="1050" operator="equal" id="{22EFA3F7-07E6-4C55-B47F-B9967863BA5B}">
            <xm:f>Donnees!$C$4</xm:f>
            <x14:dxf>
              <font>
                <color rgb="FF006100"/>
              </font>
              <fill>
                <patternFill>
                  <bgColor rgb="FFC6EFCE"/>
                </patternFill>
              </fill>
            </x14:dxf>
          </x14:cfRule>
          <xm:sqref>CC99</xm:sqref>
        </x14:conditionalFormatting>
        <x14:conditionalFormatting xmlns:xm="http://schemas.microsoft.com/office/excel/2006/main">
          <x14:cfRule type="cellIs" priority="1051" operator="equal" id="{48BAC809-A2EE-4CF7-A798-AC0C686EC815}">
            <xm:f>Donnees!$C$5</xm:f>
            <x14:dxf>
              <font>
                <color rgb="FF9C0006"/>
              </font>
              <fill>
                <patternFill>
                  <bgColor rgb="FFFFC7CE"/>
                </patternFill>
              </fill>
            </x14:dxf>
          </x14:cfRule>
          <x14:cfRule type="cellIs" priority="1153" operator="equal" id="{98CC5752-FF32-4804-AD2E-2A9C02F6DD88}">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1163" id="{26BF2E75-7F19-4AAD-90F5-DFADEC16F4CB}">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988" operator="equal" id="{8F6A286E-6C18-44E1-80C8-250433250A1C}">
            <xm:f>Donnees!$C$5</xm:f>
            <x14:dxf>
              <font>
                <color rgb="FF9C0006"/>
              </font>
              <fill>
                <patternFill>
                  <bgColor rgb="FFFFC7CE"/>
                </patternFill>
              </fill>
            </x14:dxf>
          </x14:cfRule>
          <x14:cfRule type="cellIs" priority="989" operator="equal" id="{21A45394-29D3-4AB0-869D-BD44F1341E57}">
            <xm:f>Donnees!$C$4</xm:f>
            <x14:dxf>
              <font>
                <color rgb="FF006100"/>
              </font>
              <fill>
                <patternFill>
                  <bgColor rgb="FFC6EFCE"/>
                </patternFill>
              </fill>
            </x14:dxf>
          </x14:cfRule>
          <xm:sqref>BR21:BX29</xm:sqref>
        </x14:conditionalFormatting>
        <x14:conditionalFormatting xmlns:xm="http://schemas.microsoft.com/office/excel/2006/main">
          <x14:cfRule type="expression" priority="852" id="{0433144B-5F30-4C14-9CC9-3600EB901E11}">
            <xm:f>$U$21=Donnees!$A$11</xm:f>
            <x14:dxf>
              <fill>
                <patternFill>
                  <bgColor rgb="FFFFFFCC"/>
                </patternFill>
              </fill>
            </x14:dxf>
          </x14:cfRule>
          <x14:cfRule type="expression" priority="853" id="{36B958C8-F290-42D3-907C-6795B3910104}">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845" operator="equal" id="{32C13723-1122-4AD6-A1B7-0E10261A4BDA}">
            <xm:f>Donnees!$C$5</xm:f>
            <x14:dxf>
              <font>
                <color rgb="FF9C0006"/>
              </font>
              <fill>
                <patternFill>
                  <bgColor rgb="FFFFC7CE"/>
                </patternFill>
              </fill>
            </x14:dxf>
          </x14:cfRule>
          <x14:cfRule type="cellIs" priority="846" operator="equal" id="{C5AE22F8-8ECC-409F-81E2-0B7DFF075EF9}">
            <xm:f>Donnees!$C$4</xm:f>
            <x14:dxf>
              <font>
                <color rgb="FF006100"/>
              </font>
              <fill>
                <patternFill>
                  <bgColor rgb="FFC6EFCE"/>
                </patternFill>
              </fill>
            </x14:dxf>
          </x14:cfRule>
          <xm:sqref>CC133</xm:sqref>
        </x14:conditionalFormatting>
        <x14:conditionalFormatting xmlns:xm="http://schemas.microsoft.com/office/excel/2006/main">
          <x14:cfRule type="cellIs" priority="848" operator="equal" id="{DE1086BC-E322-4ABC-8F4A-BD39A895FF0F}">
            <xm:f>Donnees!$C$5</xm:f>
            <x14:dxf>
              <font>
                <color rgb="FF9C0006"/>
              </font>
              <fill>
                <patternFill>
                  <bgColor rgb="FFFFC7CE"/>
                </patternFill>
              </fill>
            </x14:dxf>
          </x14:cfRule>
          <x14:cfRule type="cellIs" priority="849" operator="equal" id="{025C18AB-F1FE-47C0-85F4-A2D12CB0F61E}">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855" id="{0B08CE39-F015-481F-9810-705A5D5D08A0}">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841" id="{2CA32955-547F-4DC4-BC19-B3A7FD1AB845}">
            <xm:f>$U$21=Donnees!$A$11</xm:f>
            <x14:dxf>
              <fill>
                <patternFill>
                  <bgColor rgb="FFFFFFCC"/>
                </patternFill>
              </fill>
            </x14:dxf>
          </x14:cfRule>
          <x14:cfRule type="expression" priority="842" id="{AF85FAFE-4044-47FD-B0E7-1230E0D7A9D4}">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834" operator="equal" id="{20D669B2-98AE-47CA-9CD8-F925D70FAE04}">
            <xm:f>Donnees!$C$5</xm:f>
            <x14:dxf>
              <font>
                <color rgb="FF9C0006"/>
              </font>
              <fill>
                <patternFill>
                  <bgColor rgb="FFFFC7CE"/>
                </patternFill>
              </fill>
            </x14:dxf>
          </x14:cfRule>
          <x14:cfRule type="cellIs" priority="835" operator="equal" id="{1ACC4F2E-D699-4B8A-94A8-56B12E586964}">
            <xm:f>Donnees!$C$4</xm:f>
            <x14:dxf>
              <font>
                <color rgb="FF006100"/>
              </font>
              <fill>
                <patternFill>
                  <bgColor rgb="FFC6EFCE"/>
                </patternFill>
              </fill>
            </x14:dxf>
          </x14:cfRule>
          <xm:sqref>CC167</xm:sqref>
        </x14:conditionalFormatting>
        <x14:conditionalFormatting xmlns:xm="http://schemas.microsoft.com/office/excel/2006/main">
          <x14:cfRule type="cellIs" priority="837" operator="equal" id="{401FBE8D-C288-4580-9D5E-B4E8E2E3A9BD}">
            <xm:f>Donnees!$C$5</xm:f>
            <x14:dxf>
              <font>
                <color rgb="FF9C0006"/>
              </font>
              <fill>
                <patternFill>
                  <bgColor rgb="FFFFC7CE"/>
                </patternFill>
              </fill>
            </x14:dxf>
          </x14:cfRule>
          <x14:cfRule type="cellIs" priority="838" operator="equal" id="{3049828C-8482-4E30-BD02-2FE67ABCB85B}">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843" id="{75A6762E-5E61-40A4-93C5-1A87F8BA2768}">
            <xm:f>$U$21=Donnees!$A$11</xm:f>
            <x14:dxf>
              <fill>
                <patternFill>
                  <bgColor rgb="FFFFFFCC"/>
                </patternFill>
              </fill>
            </x14:dxf>
          </x14:cfRule>
          <x14:cfRule type="expression" priority="844" id="{335ACBF5-ED3B-46F5-895B-D355548C0949}">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830" id="{80114CE3-CAA4-4959-8137-AB1699910024}">
            <xm:f>$U$21=Donnees!$A$11</xm:f>
            <x14:dxf>
              <fill>
                <patternFill>
                  <bgColor rgb="FFFFFFCC"/>
                </patternFill>
              </fill>
            </x14:dxf>
          </x14:cfRule>
          <x14:cfRule type="expression" priority="831" id="{FC11339D-2F1E-4B9A-9EF3-84C249281B28}">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823" operator="equal" id="{6A54FAFB-2B27-47AC-BB57-9636FEE52493}">
            <xm:f>Donnees!$C$5</xm:f>
            <x14:dxf>
              <font>
                <color rgb="FF9C0006"/>
              </font>
              <fill>
                <patternFill>
                  <bgColor rgb="FFFFC7CE"/>
                </patternFill>
              </fill>
            </x14:dxf>
          </x14:cfRule>
          <x14:cfRule type="cellIs" priority="824" operator="equal" id="{75992550-A6E4-4AD7-B191-5DD6AA69928F}">
            <xm:f>Donnees!$C$4</xm:f>
            <x14:dxf>
              <font>
                <color rgb="FF006100"/>
              </font>
              <fill>
                <patternFill>
                  <bgColor rgb="FFC6EFCE"/>
                </patternFill>
              </fill>
            </x14:dxf>
          </x14:cfRule>
          <xm:sqref>CC201</xm:sqref>
        </x14:conditionalFormatting>
        <x14:conditionalFormatting xmlns:xm="http://schemas.microsoft.com/office/excel/2006/main">
          <x14:cfRule type="cellIs" priority="826" operator="equal" id="{22DFB084-CE88-4013-A1FA-CD2E4181E0DC}">
            <xm:f>Donnees!$C$5</xm:f>
            <x14:dxf>
              <font>
                <color rgb="FF9C0006"/>
              </font>
              <fill>
                <patternFill>
                  <bgColor rgb="FFFFC7CE"/>
                </patternFill>
              </fill>
            </x14:dxf>
          </x14:cfRule>
          <x14:cfRule type="cellIs" priority="827" operator="equal" id="{7D7D118C-8F4A-4F8E-AC22-D71F61B64F88}">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832" id="{339052BA-26C7-458D-A91B-69327408E77A}">
            <xm:f>$U$21=Donnees!$A$11</xm:f>
            <x14:dxf>
              <fill>
                <patternFill>
                  <bgColor rgb="FFFFFFCC"/>
                </patternFill>
              </fill>
            </x14:dxf>
          </x14:cfRule>
          <xm:sqref>N177:N196 N176:CB176 BY177:CB204</xm:sqref>
        </x14:conditionalFormatting>
        <x14:conditionalFormatting xmlns:xm="http://schemas.microsoft.com/office/excel/2006/main">
          <x14:cfRule type="expression" priority="819" id="{E921C584-5AB1-4B91-9011-8EBC129FE00D}">
            <xm:f>$U$21=Donnees!$A$11</xm:f>
            <x14:dxf>
              <fill>
                <patternFill>
                  <bgColor rgb="FFFFFFCC"/>
                </patternFill>
              </fill>
            </x14:dxf>
          </x14:cfRule>
          <x14:cfRule type="expression" priority="820" id="{FA7BF35D-01DA-4AF3-BF8E-3BB00B4B76B0}">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812" operator="equal" id="{FC9CFCDF-1784-4A23-9B46-685B04AA229B}">
            <xm:f>Donnees!$C$5</xm:f>
            <x14:dxf>
              <font>
                <color rgb="FF9C0006"/>
              </font>
              <fill>
                <patternFill>
                  <bgColor rgb="FFFFC7CE"/>
                </patternFill>
              </fill>
            </x14:dxf>
          </x14:cfRule>
          <x14:cfRule type="cellIs" priority="813" operator="equal" id="{D6B46D8B-F99D-4A17-98F4-6EA3E51838F2}">
            <xm:f>Donnees!$C$4</xm:f>
            <x14:dxf>
              <font>
                <color rgb="FF006100"/>
              </font>
              <fill>
                <patternFill>
                  <bgColor rgb="FFC6EFCE"/>
                </patternFill>
              </fill>
            </x14:dxf>
          </x14:cfRule>
          <xm:sqref>CC235</xm:sqref>
        </x14:conditionalFormatting>
        <x14:conditionalFormatting xmlns:xm="http://schemas.microsoft.com/office/excel/2006/main">
          <x14:cfRule type="cellIs" priority="815" operator="equal" id="{683E9050-18E6-469B-8D96-88C463936472}">
            <xm:f>Donnees!$C$5</xm:f>
            <x14:dxf>
              <font>
                <color rgb="FF9C0006"/>
              </font>
              <fill>
                <patternFill>
                  <bgColor rgb="FFFFC7CE"/>
                </patternFill>
              </fill>
            </x14:dxf>
          </x14:cfRule>
          <x14:cfRule type="cellIs" priority="816" operator="equal" id="{FFB53D46-0396-4045-9CDB-E277CF6BFEFF}">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821" id="{9A0EBB71-BC4D-4C45-8575-38658F6FA998}">
            <xm:f>$U$21=Donnees!$A$11</xm:f>
            <x14:dxf>
              <fill>
                <patternFill>
                  <bgColor rgb="FFFFFFCC"/>
                </patternFill>
              </fill>
            </x14:dxf>
          </x14:cfRule>
          <x14:cfRule type="expression" priority="822" id="{1DAC0457-8330-4069-BA09-69F2F9D2C4F2}">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810" operator="equal" id="{0F91BDCE-D6DD-481E-8665-7BEF5FEE167D}">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807" id="{11AB6A88-4C79-45FB-9DA9-41442853AAD0}">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1152" id="{D43F979F-A6CC-E843-B768-669BE8773088}">
            <xm:f>$U$21=Donnees!$A$10</xm:f>
            <x14:dxf>
              <font>
                <color theme="0"/>
              </font>
              <fill>
                <patternFill>
                  <bgColor theme="0"/>
                </patternFill>
              </fill>
            </x14:dxf>
          </x14:cfRule>
          <xm:sqref>CC99:CD102</xm:sqref>
        </x14:conditionalFormatting>
        <x14:conditionalFormatting xmlns:xm="http://schemas.microsoft.com/office/excel/2006/main">
          <x14:cfRule type="expression" priority="534" id="{18FCB837-F94C-4BC3-8643-C7C4EF07AE30}">
            <xm:f>$U$21=Donnees!$A$11</xm:f>
            <x14:dxf>
              <fill>
                <patternFill>
                  <bgColor rgb="FFFFFFCC"/>
                </patternFill>
              </fill>
            </x14:dxf>
          </x14:cfRule>
          <x14:cfRule type="expression" priority="535" id="{54A2CADF-C11C-493D-963A-15864468760D}">
            <xm:f>$U$21=Donnees!$A$10</xm:f>
            <x14:dxf>
              <fill>
                <patternFill>
                  <bgColor theme="6" tint="0.79998168889431442"/>
                </patternFill>
              </fill>
            </x14:dxf>
          </x14:cfRule>
          <xm:sqref>N133 P133:BX133</xm:sqref>
        </x14:conditionalFormatting>
        <x14:conditionalFormatting xmlns:xm="http://schemas.microsoft.com/office/excel/2006/main">
          <x14:cfRule type="cellIs" priority="532" operator="equal" id="{B0B5D75C-5B2B-496F-BA60-9B7B703637B4}">
            <xm:f>Donnees!$C$5</xm:f>
            <x14:dxf>
              <font>
                <color rgb="FF9C0006"/>
              </font>
              <fill>
                <patternFill>
                  <bgColor rgb="FFFFC7CE"/>
                </patternFill>
              </fill>
            </x14:dxf>
          </x14:cfRule>
          <x14:cfRule type="cellIs" priority="533" operator="equal" id="{3FC7D527-D276-4577-B5C4-4EBC05EDD18E}">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530" id="{81CA8D9F-5D1A-45B1-B73F-8C64095E32B4}">
            <xm:f>$U$21=Donnees!$A$11</xm:f>
            <x14:dxf>
              <fill>
                <patternFill>
                  <bgColor rgb="FFFFFFCC"/>
                </patternFill>
              </fill>
            </x14:dxf>
          </x14:cfRule>
          <x14:cfRule type="expression" priority="531" id="{FAA4A6C6-593C-40CD-8D43-8E97ACF692C9}">
            <xm:f>$U$21=Donnees!$A$10</xm:f>
            <x14:dxf>
              <fill>
                <patternFill>
                  <bgColor theme="6" tint="0.79998168889431442"/>
                </patternFill>
              </fill>
            </x14:dxf>
          </x14:cfRule>
          <xm:sqref>N167 P167:BX167</xm:sqref>
        </x14:conditionalFormatting>
        <x14:conditionalFormatting xmlns:xm="http://schemas.microsoft.com/office/excel/2006/main">
          <x14:cfRule type="cellIs" priority="528" operator="equal" id="{90330057-CA5F-499D-99FB-7CA3F1E70BE0}">
            <xm:f>Donnees!$C$5</xm:f>
            <x14:dxf>
              <font>
                <color rgb="FF9C0006"/>
              </font>
              <fill>
                <patternFill>
                  <bgColor rgb="FFFFC7CE"/>
                </patternFill>
              </fill>
            </x14:dxf>
          </x14:cfRule>
          <x14:cfRule type="cellIs" priority="529" operator="equal" id="{3FCE5829-1C56-4CDF-84B9-811F6D1ACFD3}">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526" id="{73B4E263-EE8D-4C31-B603-FBCF960EFE07}">
            <xm:f>$U$21=Donnees!$A$11</xm:f>
            <x14:dxf>
              <fill>
                <patternFill>
                  <bgColor rgb="FFFFFFCC"/>
                </patternFill>
              </fill>
            </x14:dxf>
          </x14:cfRule>
          <x14:cfRule type="expression" priority="527" id="{041CE018-B812-46E1-B9DD-D95AB9B27F87}">
            <xm:f>$U$21=Donnees!$A$10</xm:f>
            <x14:dxf>
              <fill>
                <patternFill>
                  <bgColor theme="6" tint="0.79998168889431442"/>
                </patternFill>
              </fill>
            </x14:dxf>
          </x14:cfRule>
          <xm:sqref>N201 P201:BX201</xm:sqref>
        </x14:conditionalFormatting>
        <x14:conditionalFormatting xmlns:xm="http://schemas.microsoft.com/office/excel/2006/main">
          <x14:cfRule type="cellIs" priority="524" operator="equal" id="{ECF516E1-E5C7-4636-8881-7302407F5B74}">
            <xm:f>Donnees!$C$5</xm:f>
            <x14:dxf>
              <font>
                <color rgb="FF9C0006"/>
              </font>
              <fill>
                <patternFill>
                  <bgColor rgb="FFFFC7CE"/>
                </patternFill>
              </fill>
            </x14:dxf>
          </x14:cfRule>
          <x14:cfRule type="cellIs" priority="525" operator="equal" id="{B25FA5E1-BF62-4627-BC29-74B4986C3794}">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522" id="{6251454D-67A7-43F1-845F-3F968F29D9A9}">
            <xm:f>$U$21=Donnees!$A$11</xm:f>
            <x14:dxf>
              <fill>
                <patternFill>
                  <bgColor rgb="FFFFFFCC"/>
                </patternFill>
              </fill>
            </x14:dxf>
          </x14:cfRule>
          <x14:cfRule type="expression" priority="523" id="{6FF31477-8634-4ED1-8C35-41143A2A4967}">
            <xm:f>$U$21=Donnees!$A$10</xm:f>
            <x14:dxf>
              <fill>
                <patternFill>
                  <bgColor theme="6" tint="0.79998168889431442"/>
                </patternFill>
              </fill>
            </x14:dxf>
          </x14:cfRule>
          <xm:sqref>N235 P235:BX235</xm:sqref>
        </x14:conditionalFormatting>
        <x14:conditionalFormatting xmlns:xm="http://schemas.microsoft.com/office/excel/2006/main">
          <x14:cfRule type="cellIs" priority="520" operator="equal" id="{32176D56-36DA-4D03-9693-DF4E399900CD}">
            <xm:f>Donnees!$C$5</xm:f>
            <x14:dxf>
              <font>
                <color rgb="FF9C0006"/>
              </font>
              <fill>
                <patternFill>
                  <bgColor rgb="FFFFC7CE"/>
                </patternFill>
              </fill>
            </x14:dxf>
          </x14:cfRule>
          <x14:cfRule type="cellIs" priority="521" operator="equal" id="{4D710919-49CF-458F-B335-3F37E9018BD8}">
            <xm:f>Donnees!$C$4</xm:f>
            <x14:dxf>
              <font>
                <color rgb="FF006100"/>
              </font>
              <fill>
                <patternFill>
                  <bgColor rgb="FFC6EFCE"/>
                </patternFill>
              </fill>
            </x14:dxf>
          </x14:cfRule>
          <xm:sqref>Q235:BX235</xm:sqref>
        </x14:conditionalFormatting>
        <x14:conditionalFormatting xmlns:xm="http://schemas.microsoft.com/office/excel/2006/main">
          <x14:cfRule type="cellIs" priority="519" operator="equal" id="{5138376B-0CCE-4D82-9C85-C561662D479C}">
            <xm:f>Donnees!$C$6</xm:f>
            <x14:dxf>
              <font>
                <color rgb="FF9C5700"/>
              </font>
              <fill>
                <patternFill>
                  <bgColor rgb="FFFFEB9C"/>
                </patternFill>
              </fill>
            </x14:dxf>
          </x14:cfRule>
          <xm:sqref>Q137:BX137</xm:sqref>
        </x14:conditionalFormatting>
        <x14:conditionalFormatting xmlns:xm="http://schemas.microsoft.com/office/excel/2006/main">
          <x14:cfRule type="cellIs" priority="518" operator="equal" id="{C2611944-5624-42E3-9284-5AECA8AC4BBF}">
            <xm:f>Donnees!$C$6</xm:f>
            <x14:dxf>
              <font>
                <color rgb="FF9C5700"/>
              </font>
              <fill>
                <patternFill>
                  <bgColor rgb="FFFFEB9C"/>
                </patternFill>
              </fill>
            </x14:dxf>
          </x14:cfRule>
          <xm:sqref>Q171:BX171</xm:sqref>
        </x14:conditionalFormatting>
        <x14:conditionalFormatting xmlns:xm="http://schemas.microsoft.com/office/excel/2006/main">
          <x14:cfRule type="cellIs" priority="517" operator="equal" id="{1BC2651E-232E-45EB-BAE3-4997B59B8DA6}">
            <xm:f>Donnees!$C$6</xm:f>
            <x14:dxf>
              <font>
                <color rgb="FF9C5700"/>
              </font>
              <fill>
                <patternFill>
                  <bgColor rgb="FFFFEB9C"/>
                </patternFill>
              </fill>
            </x14:dxf>
          </x14:cfRule>
          <xm:sqref>Q205:BX205</xm:sqref>
        </x14:conditionalFormatting>
        <x14:conditionalFormatting xmlns:xm="http://schemas.microsoft.com/office/excel/2006/main">
          <x14:cfRule type="cellIs" priority="516" operator="equal" id="{7C331448-AFE4-412F-B870-55199EB18E0E}">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514" id="{8161D662-C921-476D-8FB0-021C98D315E5}">
            <xm:f>$U$21=Donnees!$A$11</xm:f>
            <x14:dxf>
              <fill>
                <patternFill>
                  <bgColor rgb="FFFFFFCC"/>
                </patternFill>
              </fill>
            </x14:dxf>
          </x14:cfRule>
          <x14:cfRule type="expression" priority="515" id="{E86C27D4-3D6D-4DF8-BFC9-5F1E58067B59}">
            <xm:f>$U$21=Donnees!$A$10</xm:f>
            <x14:dxf>
              <fill>
                <patternFill>
                  <bgColor theme="6" tint="0.79998168889431442"/>
                </patternFill>
              </fill>
            </x14:dxf>
          </x14:cfRule>
          <xm:sqref>Q136:BX136</xm:sqref>
        </x14:conditionalFormatting>
        <x14:conditionalFormatting xmlns:xm="http://schemas.microsoft.com/office/excel/2006/main">
          <x14:cfRule type="cellIs" priority="512" operator="equal" id="{28620E52-A86F-4EA4-B183-7265B8C38B19}">
            <xm:f>Donnees!$C$5</xm:f>
            <x14:dxf>
              <font>
                <color rgb="FF9C0006"/>
              </font>
              <fill>
                <patternFill>
                  <bgColor rgb="FFFFC7CE"/>
                </patternFill>
              </fill>
            </x14:dxf>
          </x14:cfRule>
          <x14:cfRule type="cellIs" priority="513" operator="equal" id="{CE2A0EB6-EEAC-476E-A4ED-9661CF4C8C16}">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511" id="{C43BACD6-257C-43B0-BDBC-86AA835C1FAC}">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509" id="{FC3E55ED-A73B-480A-8041-96ADB4CE9BC8}">
            <xm:f>$U$21=Donnees!$A$11</xm:f>
            <x14:dxf>
              <fill>
                <patternFill>
                  <bgColor rgb="FFFFFFCC"/>
                </patternFill>
              </fill>
            </x14:dxf>
          </x14:cfRule>
          <x14:cfRule type="expression" priority="510" id="{E0BED19E-1DD5-40B8-A238-1232C7555133}">
            <xm:f>$U$21=Donnees!$A$10</xm:f>
            <x14:dxf>
              <fill>
                <patternFill>
                  <bgColor theme="6" tint="0.79998168889431442"/>
                </patternFill>
              </fill>
            </x14:dxf>
          </x14:cfRule>
          <xm:sqref>Q170:BX170</xm:sqref>
        </x14:conditionalFormatting>
        <x14:conditionalFormatting xmlns:xm="http://schemas.microsoft.com/office/excel/2006/main">
          <x14:cfRule type="cellIs" priority="507" operator="equal" id="{E8D4437F-DD06-4453-9AE2-6D543207CEE7}">
            <xm:f>Donnees!$C$5</xm:f>
            <x14:dxf>
              <font>
                <color rgb="FF9C0006"/>
              </font>
              <fill>
                <patternFill>
                  <bgColor rgb="FFFFC7CE"/>
                </patternFill>
              </fill>
            </x14:dxf>
          </x14:cfRule>
          <x14:cfRule type="cellIs" priority="508" operator="equal" id="{FF01E1FE-6320-44A6-8C4A-92B0DEC97327}">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506" id="{1F6F3B1A-FFC7-4BA7-B1E8-52DD020987A3}">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504" id="{FB17E44D-F5D1-431B-B546-140CA3F8897F}">
            <xm:f>$U$21=Donnees!$A$11</xm:f>
            <x14:dxf>
              <fill>
                <patternFill>
                  <bgColor rgb="FFFFFFCC"/>
                </patternFill>
              </fill>
            </x14:dxf>
          </x14:cfRule>
          <x14:cfRule type="expression" priority="505" id="{E7A0B4CA-721C-47F5-840A-5F1F3137D721}">
            <xm:f>$U$21=Donnees!$A$10</xm:f>
            <x14:dxf>
              <fill>
                <patternFill>
                  <bgColor theme="6" tint="0.79998168889431442"/>
                </patternFill>
              </fill>
            </x14:dxf>
          </x14:cfRule>
          <xm:sqref>Q204:BX204</xm:sqref>
        </x14:conditionalFormatting>
        <x14:conditionalFormatting xmlns:xm="http://schemas.microsoft.com/office/excel/2006/main">
          <x14:cfRule type="cellIs" priority="502" operator="equal" id="{6F31A398-ABA2-4BB4-9304-EEF4FDAC6FDD}">
            <xm:f>Donnees!$C$5</xm:f>
            <x14:dxf>
              <font>
                <color rgb="FF9C0006"/>
              </font>
              <fill>
                <patternFill>
                  <bgColor rgb="FFFFC7CE"/>
                </patternFill>
              </fill>
            </x14:dxf>
          </x14:cfRule>
          <x14:cfRule type="cellIs" priority="503" operator="equal" id="{C18B98A6-A6D2-41DF-BFC1-696A5DCFE401}">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501" id="{F283E24E-78FA-4B75-9D96-8856D6AAA90F}">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499" id="{E26498A0-E9AE-40D9-A0B1-D379D9535588}">
            <xm:f>$U$21=Donnees!$A$11</xm:f>
            <x14:dxf>
              <fill>
                <patternFill>
                  <bgColor rgb="FFFFFFCC"/>
                </patternFill>
              </fill>
            </x14:dxf>
          </x14:cfRule>
          <x14:cfRule type="expression" priority="500" id="{4C0DF60D-1FBA-40D0-98EF-75A8DF2E9DD8}">
            <xm:f>$U$21=Donnees!$A$10</xm:f>
            <x14:dxf>
              <fill>
                <patternFill>
                  <bgColor theme="6" tint="0.79998168889431442"/>
                </patternFill>
              </fill>
            </x14:dxf>
          </x14:cfRule>
          <xm:sqref>Q238:BX238</xm:sqref>
        </x14:conditionalFormatting>
        <x14:conditionalFormatting xmlns:xm="http://schemas.microsoft.com/office/excel/2006/main">
          <x14:cfRule type="cellIs" priority="497" operator="equal" id="{9DBFB1E0-1098-4445-9382-8BC922FEC977}">
            <xm:f>Donnees!$C$5</xm:f>
            <x14:dxf>
              <font>
                <color rgb="FF9C0006"/>
              </font>
              <fill>
                <patternFill>
                  <bgColor rgb="FFFFC7CE"/>
                </patternFill>
              </fill>
            </x14:dxf>
          </x14:cfRule>
          <x14:cfRule type="cellIs" priority="498" operator="equal" id="{36AB26A9-F30C-46E2-B29D-7F196F4646E3}">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496" id="{593C3551-362E-4266-98E3-BC035B082D28}">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487" operator="equal" id="{D1760418-6485-4A63-BCFE-D0F5BD73D20E}">
            <xm:f>Donnees!$C$6</xm:f>
            <x14:dxf>
              <font>
                <color rgb="FF9C5700"/>
              </font>
              <fill>
                <patternFill>
                  <bgColor rgb="FFFFEB9C"/>
                </patternFill>
              </fill>
            </x14:dxf>
          </x14:cfRule>
          <xm:sqref>CC239</xm:sqref>
        </x14:conditionalFormatting>
        <x14:conditionalFormatting xmlns:xm="http://schemas.microsoft.com/office/excel/2006/main">
          <x14:cfRule type="cellIs" priority="486" operator="equal" id="{D9A778E0-600E-45E8-B888-9D02EBAB6999}">
            <xm:f>Donnees!$B$56</xm:f>
            <x14:dxf>
              <font>
                <color rgb="FF9C5700"/>
              </font>
              <fill>
                <patternFill>
                  <bgColor rgb="FFFFEB9C"/>
                </patternFill>
              </fill>
            </x14:dxf>
          </x14:cfRule>
          <xm:sqref>CD239</xm:sqref>
        </x14:conditionalFormatting>
        <x14:conditionalFormatting xmlns:xm="http://schemas.microsoft.com/office/excel/2006/main">
          <x14:cfRule type="cellIs" priority="477" operator="equal" id="{539D421F-1136-4ADD-B8BB-AEBF9DE5C183}">
            <xm:f>Donnees!$C$6</xm:f>
            <x14:dxf>
              <font>
                <color rgb="FF9C5700"/>
              </font>
              <fill>
                <patternFill>
                  <bgColor rgb="FFFFEB9C"/>
                </patternFill>
              </fill>
            </x14:dxf>
          </x14:cfRule>
          <xm:sqref>CC205</xm:sqref>
        </x14:conditionalFormatting>
        <x14:conditionalFormatting xmlns:xm="http://schemas.microsoft.com/office/excel/2006/main">
          <x14:cfRule type="cellIs" priority="476" operator="equal" id="{059650A6-1ACA-4174-8918-CF1DFD968988}">
            <xm:f>Donnees!$B$56</xm:f>
            <x14:dxf>
              <font>
                <color rgb="FF9C5700"/>
              </font>
              <fill>
                <patternFill>
                  <bgColor rgb="FFFFEB9C"/>
                </patternFill>
              </fill>
            </x14:dxf>
          </x14:cfRule>
          <xm:sqref>CD205</xm:sqref>
        </x14:conditionalFormatting>
        <x14:conditionalFormatting xmlns:xm="http://schemas.microsoft.com/office/excel/2006/main">
          <x14:cfRule type="cellIs" priority="475" operator="equal" id="{537E85FA-0644-4304-BF49-837082D8937D}">
            <xm:f>Donnees!$C$6</xm:f>
            <x14:dxf>
              <font>
                <color rgb="FF9C5700"/>
              </font>
              <fill>
                <patternFill>
                  <bgColor rgb="FFFFEB9C"/>
                </patternFill>
              </fill>
            </x14:dxf>
          </x14:cfRule>
          <xm:sqref>CC171</xm:sqref>
        </x14:conditionalFormatting>
        <x14:conditionalFormatting xmlns:xm="http://schemas.microsoft.com/office/excel/2006/main">
          <x14:cfRule type="cellIs" priority="474" operator="equal" id="{FAFEF132-A4B1-4319-861F-AD56741B6A2C}">
            <xm:f>Donnees!$B$56</xm:f>
            <x14:dxf>
              <font>
                <color rgb="FF9C5700"/>
              </font>
              <fill>
                <patternFill>
                  <bgColor rgb="FFFFEB9C"/>
                </patternFill>
              </fill>
            </x14:dxf>
          </x14:cfRule>
          <xm:sqref>CD171</xm:sqref>
        </x14:conditionalFormatting>
        <x14:conditionalFormatting xmlns:xm="http://schemas.microsoft.com/office/excel/2006/main">
          <x14:cfRule type="cellIs" priority="473" operator="equal" id="{A4E6C0A3-B2FF-4562-B668-42BBDF00204F}">
            <xm:f>Donnees!$C$6</xm:f>
            <x14:dxf>
              <font>
                <color rgb="FF9C5700"/>
              </font>
              <fill>
                <patternFill>
                  <bgColor rgb="FFFFEB9C"/>
                </patternFill>
              </fill>
            </x14:dxf>
          </x14:cfRule>
          <xm:sqref>CC137</xm:sqref>
        </x14:conditionalFormatting>
        <x14:conditionalFormatting xmlns:xm="http://schemas.microsoft.com/office/excel/2006/main">
          <x14:cfRule type="cellIs" priority="472" operator="equal" id="{9CC039AE-3900-492B-A731-1D8DCDB59AFF}">
            <xm:f>Donnees!$B$56</xm:f>
            <x14:dxf>
              <font>
                <color rgb="FF9C5700"/>
              </font>
              <fill>
                <patternFill>
                  <bgColor rgb="FFFFEB9C"/>
                </patternFill>
              </fill>
            </x14:dxf>
          </x14:cfRule>
          <xm:sqref>CD137</xm:sqref>
        </x14:conditionalFormatting>
        <x14:conditionalFormatting xmlns:xm="http://schemas.microsoft.com/office/excel/2006/main">
          <x14:cfRule type="cellIs" priority="471" operator="equal" id="{C68DC0C9-215B-47C7-9FB0-C39A1A1D442F}">
            <xm:f>Donnees!$C$6</xm:f>
            <x14:dxf>
              <font>
                <color rgb="FF9C5700"/>
              </font>
              <fill>
                <patternFill>
                  <bgColor rgb="FFFFEB9C"/>
                </patternFill>
              </fill>
            </x14:dxf>
          </x14:cfRule>
          <xm:sqref>CC103</xm:sqref>
        </x14:conditionalFormatting>
        <x14:conditionalFormatting xmlns:xm="http://schemas.microsoft.com/office/excel/2006/main">
          <x14:cfRule type="cellIs" priority="470" operator="equal" id="{7EDC1BB3-258D-4573-B4FA-5685BDF45D81}">
            <xm:f>Donnees!$B$56</xm:f>
            <x14:dxf>
              <font>
                <color rgb="FF9C5700"/>
              </font>
              <fill>
                <patternFill>
                  <bgColor rgb="FFFFEB9C"/>
                </patternFill>
              </fill>
            </x14:dxf>
          </x14:cfRule>
          <xm:sqref>CD103</xm:sqref>
        </x14:conditionalFormatting>
        <x14:conditionalFormatting xmlns:xm="http://schemas.microsoft.com/office/excel/2006/main">
          <x14:cfRule type="expression" priority="466" id="{4F99B020-FD60-41E5-A514-2801462DDD49}">
            <xm:f>$U$21=Donnees!$A$10</xm:f>
            <x14:dxf>
              <font>
                <color theme="0"/>
              </font>
              <fill>
                <patternFill>
                  <bgColor theme="0"/>
                </patternFill>
              </fill>
            </x14:dxf>
          </x14:cfRule>
          <xm:sqref>CC133:CD136</xm:sqref>
        </x14:conditionalFormatting>
        <x14:conditionalFormatting xmlns:xm="http://schemas.microsoft.com/office/excel/2006/main">
          <x14:cfRule type="expression" priority="465" id="{F762EC1E-0636-40C3-8987-C8BF45E12184}">
            <xm:f>$U$21=Donnees!$A$10</xm:f>
            <x14:dxf>
              <font>
                <color theme="0"/>
              </font>
              <fill>
                <patternFill>
                  <bgColor theme="0"/>
                </patternFill>
              </fill>
            </x14:dxf>
          </x14:cfRule>
          <xm:sqref>CC167:CD170</xm:sqref>
        </x14:conditionalFormatting>
        <x14:conditionalFormatting xmlns:xm="http://schemas.microsoft.com/office/excel/2006/main">
          <x14:cfRule type="expression" priority="464" id="{BD34B404-5CC3-4F9F-95BA-E823B9DF8402}">
            <xm:f>$U$21=Donnees!$A$10</xm:f>
            <x14:dxf>
              <font>
                <color theme="0"/>
              </font>
              <fill>
                <patternFill>
                  <bgColor theme="0"/>
                </patternFill>
              </fill>
            </x14:dxf>
          </x14:cfRule>
          <xm:sqref>CC201:CD204</xm:sqref>
        </x14:conditionalFormatting>
        <x14:conditionalFormatting xmlns:xm="http://schemas.microsoft.com/office/excel/2006/main">
          <x14:cfRule type="expression" priority="463" id="{C46A0919-C3EA-4564-9C03-0EDE89B04105}">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460" id="{33CD5785-E47D-40F4-B850-CBEB17DFE8F4}">
            <xm:f>$U$21=Donnees!$A$11</xm:f>
            <x14:dxf>
              <fill>
                <patternFill>
                  <bgColor rgb="FFFFFFCC"/>
                </patternFill>
              </fill>
            </x14:dxf>
          </x14:cfRule>
          <x14:cfRule type="expression" priority="461" id="{BB144289-5ABB-42F2-A133-8A0F21C941EB}">
            <xm:f>$U$21=Donnees!$A$10</xm:f>
            <x14:dxf>
              <fill>
                <patternFill>
                  <bgColor theme="6" tint="0.79998168889431442"/>
                </patternFill>
              </fill>
            </x14:dxf>
          </x14:cfRule>
          <xm:sqref>Q74:BX74</xm:sqref>
        </x14:conditionalFormatting>
        <x14:conditionalFormatting xmlns:xm="http://schemas.microsoft.com/office/excel/2006/main">
          <x14:cfRule type="expression" priority="421" id="{3B38F22F-B22E-4CBF-B768-3D5A8F10D33C}">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446" id="{60573FAD-28EB-4617-97EA-83C09868CA65}">
            <xm:f>$U$21=Donnees!$A$11</xm:f>
            <x14:dxf>
              <fill>
                <patternFill>
                  <bgColor rgb="FFFFFFCC"/>
                </patternFill>
              </fill>
            </x14:dxf>
          </x14:cfRule>
          <xm:sqref>P63:P67 Q60:AX62 BA60:BP62 BS61</xm:sqref>
        </x14:conditionalFormatting>
        <x14:conditionalFormatting xmlns:xm="http://schemas.microsoft.com/office/excel/2006/main">
          <x14:cfRule type="expression" priority="447" id="{D5272303-D7BF-4EFC-B152-DDD9045AA372}">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1162" id="{D29E77BD-1A80-41CD-BACA-BD3FD1D7CAB7}">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854" id="{40199BB7-489A-464C-98FD-E3C7606BE594}">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833" id="{4A22E3A7-F11C-4D54-8754-2A74D20B289D}">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403" operator="equal" id="{792A0F2F-8851-4FEC-8375-B2EF5F232E4C}">
            <xm:f>Donnees!$C$5</xm:f>
            <x14:dxf>
              <font>
                <color rgb="FF9C0006"/>
              </font>
              <fill>
                <patternFill>
                  <bgColor rgb="FFFFC7CE"/>
                </patternFill>
              </fill>
            </x14:dxf>
          </x14:cfRule>
          <x14:cfRule type="cellIs" priority="404" operator="equal" id="{AD9C346A-572E-48F9-9F78-6F130F50BAD5}">
            <xm:f>Donnees!$C$4</xm:f>
            <x14:dxf>
              <font>
                <color rgb="FF006100"/>
              </font>
              <fill>
                <patternFill>
                  <bgColor rgb="FFC6EFCE"/>
                </patternFill>
              </fill>
            </x14:dxf>
          </x14:cfRule>
          <xm:sqref>BZ26:CF26</xm:sqref>
        </x14:conditionalFormatting>
        <x14:conditionalFormatting xmlns:xm="http://schemas.microsoft.com/office/excel/2006/main">
          <x14:cfRule type="cellIs" priority="402" operator="equal" id="{E1E3CCBC-76D4-405C-A649-581EDF988897}">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399" operator="equal" id="{20F4459F-FF32-4BA7-827A-D6832D417308}">
            <xm:f>Donnees!$C$5</xm:f>
            <x14:dxf>
              <font>
                <color rgb="FF9C0006"/>
              </font>
              <fill>
                <patternFill>
                  <bgColor rgb="FFFFC7CE"/>
                </patternFill>
              </fill>
            </x14:dxf>
          </x14:cfRule>
          <x14:cfRule type="cellIs" priority="400" operator="equal" id="{7CE6F657-524A-43D4-92FC-9BCCC3872AB0}">
            <xm:f>Donnees!$C$4</xm:f>
            <x14:dxf>
              <font>
                <color rgb="FF006100"/>
              </font>
              <fill>
                <patternFill>
                  <bgColor rgb="FFC6EFCE"/>
                </patternFill>
              </fill>
            </x14:dxf>
          </x14:cfRule>
          <x14:cfRule type="cellIs" priority="398" operator="equal" id="{8A40BD5F-5022-4E41-8FF8-9B860DB56233}">
            <xm:f>Donnees!$E$5</xm:f>
            <x14:dxf>
              <font>
                <color rgb="FF9C0006"/>
              </font>
              <fill>
                <patternFill>
                  <bgColor rgb="FFFFC7CE"/>
                </patternFill>
              </fill>
            </x14:dxf>
          </x14:cfRule>
          <x14:cfRule type="cellIs" priority="397" operator="equal" id="{2EC3B6A7-EDBB-4E16-8C78-C64317CBD12E}">
            <xm:f>Donnees!$E$4</xm:f>
            <x14:dxf>
              <font>
                <color rgb="FF006100"/>
              </font>
              <fill>
                <patternFill>
                  <bgColor rgb="FFC6EFCE"/>
                </patternFill>
              </fill>
            </x14:dxf>
          </x14:cfRule>
          <xm:sqref>CC75</xm:sqref>
        </x14:conditionalFormatting>
        <x14:conditionalFormatting xmlns:xm="http://schemas.microsoft.com/office/excel/2006/main">
          <x14:cfRule type="cellIs" priority="393" operator="equal" id="{45D67477-6C4D-4F4F-9D7B-C1984C96A6BE}">
            <xm:f>Donnees!$E$4</xm:f>
            <x14:dxf>
              <font>
                <color rgb="FF006100"/>
              </font>
              <fill>
                <patternFill>
                  <bgColor rgb="FFC6EFCE"/>
                </patternFill>
              </fill>
            </x14:dxf>
          </x14:cfRule>
          <x14:cfRule type="cellIs" priority="394" operator="equal" id="{13420D25-AB0D-4890-8473-D6170E9064F7}">
            <xm:f>Donnees!$E$5</xm:f>
            <x14:dxf>
              <font>
                <color rgb="FF9C0006"/>
              </font>
              <fill>
                <patternFill>
                  <bgColor rgb="FFFFC7CE"/>
                </patternFill>
              </fill>
            </x14:dxf>
          </x14:cfRule>
          <x14:cfRule type="cellIs" priority="395" operator="equal" id="{9CA138E7-205F-430D-B835-100D6F49CC7D}">
            <xm:f>Donnees!$C$5</xm:f>
            <x14:dxf>
              <font>
                <color rgb="FF9C0006"/>
              </font>
              <fill>
                <patternFill>
                  <bgColor rgb="FFFFC7CE"/>
                </patternFill>
              </fill>
            </x14:dxf>
          </x14:cfRule>
          <x14:cfRule type="cellIs" priority="396" operator="equal" id="{70413E96-36BA-4458-BEE2-0D10F18EEA4C}">
            <xm:f>Donnees!$C$4</xm:f>
            <x14:dxf>
              <font>
                <color rgb="FF006100"/>
              </font>
              <fill>
                <patternFill>
                  <bgColor rgb="FFC6EFCE"/>
                </patternFill>
              </fill>
            </x14:dxf>
          </x14:cfRule>
          <xm:sqref>CC76</xm:sqref>
        </x14:conditionalFormatting>
        <x14:conditionalFormatting xmlns:xm="http://schemas.microsoft.com/office/excel/2006/main">
          <x14:cfRule type="cellIs" priority="389" operator="equal" id="{C9159AE1-AA2F-46A6-95EB-346179FA393F}">
            <xm:f>Donnees!$E$4</xm:f>
            <x14:dxf>
              <font>
                <color rgb="FF006100"/>
              </font>
              <fill>
                <patternFill>
                  <bgColor rgb="FFC6EFCE"/>
                </patternFill>
              </fill>
            </x14:dxf>
          </x14:cfRule>
          <x14:cfRule type="cellIs" priority="390" operator="equal" id="{250FC057-89FB-4EC5-8CF0-3CC3CB27CBB4}">
            <xm:f>Donnees!$E$5</xm:f>
            <x14:dxf>
              <font>
                <color rgb="FF9C0006"/>
              </font>
              <fill>
                <patternFill>
                  <bgColor rgb="FFFFC7CE"/>
                </patternFill>
              </fill>
            </x14:dxf>
          </x14:cfRule>
          <x14:cfRule type="cellIs" priority="391" operator="equal" id="{C026E6BC-4F59-4882-A9CA-BA9763E86148}">
            <xm:f>Donnees!$C$5</xm:f>
            <x14:dxf>
              <font>
                <color rgb="FF9C0006"/>
              </font>
              <fill>
                <patternFill>
                  <bgColor rgb="FFFFC7CE"/>
                </patternFill>
              </fill>
            </x14:dxf>
          </x14:cfRule>
          <x14:cfRule type="cellIs" priority="392" operator="equal" id="{24074414-0FFB-4A8A-9F87-B5BDFED7EFDE}">
            <xm:f>Donnees!$C$4</xm:f>
            <x14:dxf>
              <font>
                <color rgb="FF006100"/>
              </font>
              <fill>
                <patternFill>
                  <bgColor rgb="FFC6EFCE"/>
                </patternFill>
              </fill>
            </x14:dxf>
          </x14:cfRule>
          <xm:sqref>CC77</xm:sqref>
        </x14:conditionalFormatting>
        <x14:conditionalFormatting xmlns:xm="http://schemas.microsoft.com/office/excel/2006/main">
          <x14:cfRule type="cellIs" priority="385" operator="equal" id="{851DE61B-DE76-411C-9149-289F5CFC8DDB}">
            <xm:f>Donnees!$E$4</xm:f>
            <x14:dxf>
              <font>
                <color rgb="FF006100"/>
              </font>
              <fill>
                <patternFill>
                  <bgColor rgb="FFC6EFCE"/>
                </patternFill>
              </fill>
            </x14:dxf>
          </x14:cfRule>
          <x14:cfRule type="cellIs" priority="386" operator="equal" id="{08C84676-8DC7-4EDF-9562-3DDFA381B00D}">
            <xm:f>Donnees!$E$5</xm:f>
            <x14:dxf>
              <font>
                <color rgb="FF9C0006"/>
              </font>
              <fill>
                <patternFill>
                  <bgColor rgb="FFFFC7CE"/>
                </patternFill>
              </fill>
            </x14:dxf>
          </x14:cfRule>
          <x14:cfRule type="cellIs" priority="387" operator="equal" id="{072F354C-B202-40C1-8DAE-816E6E0C98C9}">
            <xm:f>Donnees!$C$5</xm:f>
            <x14:dxf>
              <font>
                <color rgb="FF9C0006"/>
              </font>
              <fill>
                <patternFill>
                  <bgColor rgb="FFFFC7CE"/>
                </patternFill>
              </fill>
            </x14:dxf>
          </x14:cfRule>
          <x14:cfRule type="cellIs" priority="388" operator="equal" id="{0D5FF576-D5E4-464A-A286-1BC6708CFBC8}">
            <xm:f>Donnees!$C$4</xm:f>
            <x14:dxf>
              <font>
                <color rgb="FF006100"/>
              </font>
              <fill>
                <patternFill>
                  <bgColor rgb="FFC6EFCE"/>
                </patternFill>
              </fill>
            </x14:dxf>
          </x14:cfRule>
          <xm:sqref>CC78</xm:sqref>
        </x14:conditionalFormatting>
        <x14:conditionalFormatting xmlns:xm="http://schemas.microsoft.com/office/excel/2006/main">
          <x14:cfRule type="cellIs" priority="381" operator="equal" id="{D5ACD123-EC50-4311-A592-1193D0C8B577}">
            <xm:f>Donnees!$E$4</xm:f>
            <x14:dxf>
              <font>
                <color rgb="FF006100"/>
              </font>
              <fill>
                <patternFill>
                  <bgColor rgb="FFC6EFCE"/>
                </patternFill>
              </fill>
            </x14:dxf>
          </x14:cfRule>
          <x14:cfRule type="cellIs" priority="382" operator="equal" id="{3F3484E7-B75D-41FD-8CE9-E4643791D3AB}">
            <xm:f>Donnees!$E$5</xm:f>
            <x14:dxf>
              <font>
                <color rgb="FF9C0006"/>
              </font>
              <fill>
                <patternFill>
                  <bgColor rgb="FFFFC7CE"/>
                </patternFill>
              </fill>
            </x14:dxf>
          </x14:cfRule>
          <x14:cfRule type="cellIs" priority="383" operator="equal" id="{DA8E7618-0FB0-4CD4-ABA1-6CF7E90166D9}">
            <xm:f>Donnees!$C$5</xm:f>
            <x14:dxf>
              <font>
                <color rgb="FF9C0006"/>
              </font>
              <fill>
                <patternFill>
                  <bgColor rgb="FFFFC7CE"/>
                </patternFill>
              </fill>
            </x14:dxf>
          </x14:cfRule>
          <x14:cfRule type="cellIs" priority="384" operator="equal" id="{9AB1B71A-77DE-4DA8-9FFE-74534743CBB6}">
            <xm:f>Donnees!$C$4</xm:f>
            <x14:dxf>
              <font>
                <color rgb="FF006100"/>
              </font>
              <fill>
                <patternFill>
                  <bgColor rgb="FFC6EFCE"/>
                </patternFill>
              </fill>
            </x14:dxf>
          </x14:cfRule>
          <xm:sqref>CC79</xm:sqref>
        </x14:conditionalFormatting>
        <x14:conditionalFormatting xmlns:xm="http://schemas.microsoft.com/office/excel/2006/main">
          <x14:cfRule type="cellIs" priority="377" operator="equal" id="{C7A7B765-7E7D-478E-9531-B46B33249C13}">
            <xm:f>Donnees!$E$4</xm:f>
            <x14:dxf>
              <font>
                <color rgb="FF006100"/>
              </font>
              <fill>
                <patternFill>
                  <bgColor rgb="FFC6EFCE"/>
                </patternFill>
              </fill>
            </x14:dxf>
          </x14:cfRule>
          <x14:cfRule type="cellIs" priority="378" operator="equal" id="{EA25D660-44D0-40B4-AEA2-4E4EA960B661}">
            <xm:f>Donnees!$E$5</xm:f>
            <x14:dxf>
              <font>
                <color rgb="FF9C0006"/>
              </font>
              <fill>
                <patternFill>
                  <bgColor rgb="FFFFC7CE"/>
                </patternFill>
              </fill>
            </x14:dxf>
          </x14:cfRule>
          <x14:cfRule type="cellIs" priority="379" operator="equal" id="{0D0AFA00-3E04-4E4F-8C0D-35FA5AE184A6}">
            <xm:f>Donnees!$C$5</xm:f>
            <x14:dxf>
              <font>
                <color rgb="FF9C0006"/>
              </font>
              <fill>
                <patternFill>
                  <bgColor rgb="FFFFC7CE"/>
                </patternFill>
              </fill>
            </x14:dxf>
          </x14:cfRule>
          <x14:cfRule type="cellIs" priority="380" operator="equal" id="{CBAAF8D4-FBEE-4846-9F57-5428F6662BE9}">
            <xm:f>Donnees!$C$4</xm:f>
            <x14:dxf>
              <font>
                <color rgb="FF006100"/>
              </font>
              <fill>
                <patternFill>
                  <bgColor rgb="FFC6EFCE"/>
                </patternFill>
              </fill>
            </x14:dxf>
          </x14:cfRule>
          <xm:sqref>CC80</xm:sqref>
        </x14:conditionalFormatting>
        <x14:conditionalFormatting xmlns:xm="http://schemas.microsoft.com/office/excel/2006/main">
          <x14:cfRule type="cellIs" priority="373" operator="equal" id="{32412507-0FB3-4079-AFA9-6E56AE59A9DC}">
            <xm:f>Donnees!$E$4</xm:f>
            <x14:dxf>
              <font>
                <color rgb="FF006100"/>
              </font>
              <fill>
                <patternFill>
                  <bgColor rgb="FFC6EFCE"/>
                </patternFill>
              </fill>
            </x14:dxf>
          </x14:cfRule>
          <x14:cfRule type="cellIs" priority="374" operator="equal" id="{498E3D0E-084C-4900-B604-92CCE46224C2}">
            <xm:f>Donnees!$E$5</xm:f>
            <x14:dxf>
              <font>
                <color rgb="FF9C0006"/>
              </font>
              <fill>
                <patternFill>
                  <bgColor rgb="FFFFC7CE"/>
                </patternFill>
              </fill>
            </x14:dxf>
          </x14:cfRule>
          <x14:cfRule type="cellIs" priority="375" operator="equal" id="{878A20DC-1128-49F2-B2FA-479179D3C916}">
            <xm:f>Donnees!$C$5</xm:f>
            <x14:dxf>
              <font>
                <color rgb="FF9C0006"/>
              </font>
              <fill>
                <patternFill>
                  <bgColor rgb="FFFFC7CE"/>
                </patternFill>
              </fill>
            </x14:dxf>
          </x14:cfRule>
          <x14:cfRule type="cellIs" priority="376" operator="equal" id="{D6149505-ACD1-4B24-98A1-740636EE2C85}">
            <xm:f>Donnees!$C$4</xm:f>
            <x14:dxf>
              <font>
                <color rgb="FF006100"/>
              </font>
              <fill>
                <patternFill>
                  <bgColor rgb="FFC6EFCE"/>
                </patternFill>
              </fill>
            </x14:dxf>
          </x14:cfRule>
          <xm:sqref>CC81</xm:sqref>
        </x14:conditionalFormatting>
        <x14:conditionalFormatting xmlns:xm="http://schemas.microsoft.com/office/excel/2006/main">
          <x14:cfRule type="cellIs" priority="369" operator="equal" id="{FD68C3B4-6456-4F5F-A01E-BE95E5AB06E2}">
            <xm:f>Donnees!$E$4</xm:f>
            <x14:dxf>
              <font>
                <color rgb="FF006100"/>
              </font>
              <fill>
                <patternFill>
                  <bgColor rgb="FFC6EFCE"/>
                </patternFill>
              </fill>
            </x14:dxf>
          </x14:cfRule>
          <x14:cfRule type="cellIs" priority="370" operator="equal" id="{A95615CD-4839-42D0-8F78-CBAC6AC79E0F}">
            <xm:f>Donnees!$E$5</xm:f>
            <x14:dxf>
              <font>
                <color rgb="FF9C0006"/>
              </font>
              <fill>
                <patternFill>
                  <bgColor rgb="FFFFC7CE"/>
                </patternFill>
              </fill>
            </x14:dxf>
          </x14:cfRule>
          <x14:cfRule type="cellIs" priority="371" operator="equal" id="{AACB7717-758E-4660-BF3C-FB78FFAB4A39}">
            <xm:f>Donnees!$C$5</xm:f>
            <x14:dxf>
              <font>
                <color rgb="FF9C0006"/>
              </font>
              <fill>
                <patternFill>
                  <bgColor rgb="FFFFC7CE"/>
                </patternFill>
              </fill>
            </x14:dxf>
          </x14:cfRule>
          <x14:cfRule type="cellIs" priority="372" operator="equal" id="{F196F379-DE72-4BE4-B92F-9B98A8834711}">
            <xm:f>Donnees!$C$4</xm:f>
            <x14:dxf>
              <font>
                <color rgb="FF006100"/>
              </font>
              <fill>
                <patternFill>
                  <bgColor rgb="FFC6EFCE"/>
                </patternFill>
              </fill>
            </x14:dxf>
          </x14:cfRule>
          <xm:sqref>CC82</xm:sqref>
        </x14:conditionalFormatting>
        <x14:conditionalFormatting xmlns:xm="http://schemas.microsoft.com/office/excel/2006/main">
          <x14:cfRule type="cellIs" priority="365" operator="equal" id="{174F1BAC-89AC-48C9-80BA-A44F5B6D8521}">
            <xm:f>Donnees!$E$4</xm:f>
            <x14:dxf>
              <font>
                <color rgb="FF006100"/>
              </font>
              <fill>
                <patternFill>
                  <bgColor rgb="FFC6EFCE"/>
                </patternFill>
              </fill>
            </x14:dxf>
          </x14:cfRule>
          <x14:cfRule type="cellIs" priority="366" operator="equal" id="{CD67F140-9488-4E1F-BE89-D0503297C074}">
            <xm:f>Donnees!$E$5</xm:f>
            <x14:dxf>
              <font>
                <color rgb="FF9C0006"/>
              </font>
              <fill>
                <patternFill>
                  <bgColor rgb="FFFFC7CE"/>
                </patternFill>
              </fill>
            </x14:dxf>
          </x14:cfRule>
          <x14:cfRule type="cellIs" priority="367" operator="equal" id="{47BA673C-0AC3-4ABF-9684-04D11670260D}">
            <xm:f>Donnees!$C$5</xm:f>
            <x14:dxf>
              <font>
                <color rgb="FF9C0006"/>
              </font>
              <fill>
                <patternFill>
                  <bgColor rgb="FFFFC7CE"/>
                </patternFill>
              </fill>
            </x14:dxf>
          </x14:cfRule>
          <x14:cfRule type="cellIs" priority="368" operator="equal" id="{DA1F22B1-7FAE-40D8-B678-9C4D18A3A381}">
            <xm:f>Donnees!$C$4</xm:f>
            <x14:dxf>
              <font>
                <color rgb="FF006100"/>
              </font>
              <fill>
                <patternFill>
                  <bgColor rgb="FFC6EFCE"/>
                </patternFill>
              </fill>
            </x14:dxf>
          </x14:cfRule>
          <xm:sqref>CC83</xm:sqref>
        </x14:conditionalFormatting>
        <x14:conditionalFormatting xmlns:xm="http://schemas.microsoft.com/office/excel/2006/main">
          <x14:cfRule type="cellIs" priority="361" operator="equal" id="{EEB55525-89B5-45D9-B865-0148E3DA814C}">
            <xm:f>Donnees!$E$4</xm:f>
            <x14:dxf>
              <font>
                <color rgb="FF006100"/>
              </font>
              <fill>
                <patternFill>
                  <bgColor rgb="FFC6EFCE"/>
                </patternFill>
              </fill>
            </x14:dxf>
          </x14:cfRule>
          <x14:cfRule type="cellIs" priority="362" operator="equal" id="{D9CAEF4A-BBC9-46BD-A829-1288371A9B06}">
            <xm:f>Donnees!$E$5</xm:f>
            <x14:dxf>
              <font>
                <color rgb="FF9C0006"/>
              </font>
              <fill>
                <patternFill>
                  <bgColor rgb="FFFFC7CE"/>
                </patternFill>
              </fill>
            </x14:dxf>
          </x14:cfRule>
          <x14:cfRule type="cellIs" priority="363" operator="equal" id="{4509E8DC-7EAD-4500-9F83-13AAA2C82D77}">
            <xm:f>Donnees!$C$5</xm:f>
            <x14:dxf>
              <font>
                <color rgb="FF9C0006"/>
              </font>
              <fill>
                <patternFill>
                  <bgColor rgb="FFFFC7CE"/>
                </patternFill>
              </fill>
            </x14:dxf>
          </x14:cfRule>
          <x14:cfRule type="cellIs" priority="364" operator="equal" id="{45C71FC5-A44B-4B8E-8708-7052CE37FE86}">
            <xm:f>Donnees!$C$4</xm:f>
            <x14:dxf>
              <font>
                <color rgb="FF006100"/>
              </font>
              <fill>
                <patternFill>
                  <bgColor rgb="FFC6EFCE"/>
                </patternFill>
              </fill>
            </x14:dxf>
          </x14:cfRule>
          <xm:sqref>CC84</xm:sqref>
        </x14:conditionalFormatting>
        <x14:conditionalFormatting xmlns:xm="http://schemas.microsoft.com/office/excel/2006/main">
          <x14:cfRule type="cellIs" priority="357" operator="equal" id="{1CE8D0C4-8C25-4C3B-A007-C951956820F6}">
            <xm:f>Donnees!$E$4</xm:f>
            <x14:dxf>
              <font>
                <color rgb="FF006100"/>
              </font>
              <fill>
                <patternFill>
                  <bgColor rgb="FFC6EFCE"/>
                </patternFill>
              </fill>
            </x14:dxf>
          </x14:cfRule>
          <x14:cfRule type="cellIs" priority="358" operator="equal" id="{21F3C4D5-C282-4DC0-9964-16E2DF494952}">
            <xm:f>Donnees!$E$5</xm:f>
            <x14:dxf>
              <font>
                <color rgb="FF9C0006"/>
              </font>
              <fill>
                <patternFill>
                  <bgColor rgb="FFFFC7CE"/>
                </patternFill>
              </fill>
            </x14:dxf>
          </x14:cfRule>
          <x14:cfRule type="cellIs" priority="359" operator="equal" id="{CBB62FB7-DA6D-4738-936D-955C6A1849D5}">
            <xm:f>Donnees!$C$5</xm:f>
            <x14:dxf>
              <font>
                <color rgb="FF9C0006"/>
              </font>
              <fill>
                <patternFill>
                  <bgColor rgb="FFFFC7CE"/>
                </patternFill>
              </fill>
            </x14:dxf>
          </x14:cfRule>
          <x14:cfRule type="cellIs" priority="360" operator="equal" id="{6D2859D6-47C4-4FC4-B107-C9EA80CA48EF}">
            <xm:f>Donnees!$C$4</xm:f>
            <x14:dxf>
              <font>
                <color rgb="FF006100"/>
              </font>
              <fill>
                <patternFill>
                  <bgColor rgb="FFC6EFCE"/>
                </patternFill>
              </fill>
            </x14:dxf>
          </x14:cfRule>
          <xm:sqref>CC85</xm:sqref>
        </x14:conditionalFormatting>
        <x14:conditionalFormatting xmlns:xm="http://schemas.microsoft.com/office/excel/2006/main">
          <x14:cfRule type="cellIs" priority="353" operator="equal" id="{2DE9B08D-F384-42A9-9414-48C520599176}">
            <xm:f>Donnees!$E$4</xm:f>
            <x14:dxf>
              <font>
                <color rgb="FF006100"/>
              </font>
              <fill>
                <patternFill>
                  <bgColor rgb="FFC6EFCE"/>
                </patternFill>
              </fill>
            </x14:dxf>
          </x14:cfRule>
          <x14:cfRule type="cellIs" priority="354" operator="equal" id="{537DF805-7D34-4710-9B2D-95035F13B837}">
            <xm:f>Donnees!$E$5</xm:f>
            <x14:dxf>
              <font>
                <color rgb="FF9C0006"/>
              </font>
              <fill>
                <patternFill>
                  <bgColor rgb="FFFFC7CE"/>
                </patternFill>
              </fill>
            </x14:dxf>
          </x14:cfRule>
          <x14:cfRule type="cellIs" priority="355" operator="equal" id="{40B7D901-BCB0-4F71-986C-DD0BE7107516}">
            <xm:f>Donnees!$C$5</xm:f>
            <x14:dxf>
              <font>
                <color rgb="FF9C0006"/>
              </font>
              <fill>
                <patternFill>
                  <bgColor rgb="FFFFC7CE"/>
                </patternFill>
              </fill>
            </x14:dxf>
          </x14:cfRule>
          <x14:cfRule type="cellIs" priority="356" operator="equal" id="{925E28C7-57D8-483F-8384-F392A3E3D27F}">
            <xm:f>Donnees!$C$4</xm:f>
            <x14:dxf>
              <font>
                <color rgb="FF006100"/>
              </font>
              <fill>
                <patternFill>
                  <bgColor rgb="FFC6EFCE"/>
                </patternFill>
              </fill>
            </x14:dxf>
          </x14:cfRule>
          <xm:sqref>CC86</xm:sqref>
        </x14:conditionalFormatting>
        <x14:conditionalFormatting xmlns:xm="http://schemas.microsoft.com/office/excel/2006/main">
          <x14:cfRule type="cellIs" priority="349" operator="equal" id="{FB354E71-9D6B-46AF-9D16-F477E6744487}">
            <xm:f>Donnees!$E$4</xm:f>
            <x14:dxf>
              <font>
                <color rgb="FF006100"/>
              </font>
              <fill>
                <patternFill>
                  <bgColor rgb="FFC6EFCE"/>
                </patternFill>
              </fill>
            </x14:dxf>
          </x14:cfRule>
          <x14:cfRule type="cellIs" priority="350" operator="equal" id="{98DB2185-DAE5-448B-A5F3-054274F04A05}">
            <xm:f>Donnees!$E$5</xm:f>
            <x14:dxf>
              <font>
                <color rgb="FF9C0006"/>
              </font>
              <fill>
                <patternFill>
                  <bgColor rgb="FFFFC7CE"/>
                </patternFill>
              </fill>
            </x14:dxf>
          </x14:cfRule>
          <x14:cfRule type="cellIs" priority="351" operator="equal" id="{1B225371-EE76-406D-A6E4-30B2AA0D02CD}">
            <xm:f>Donnees!$C$5</xm:f>
            <x14:dxf>
              <font>
                <color rgb="FF9C0006"/>
              </font>
              <fill>
                <patternFill>
                  <bgColor rgb="FFFFC7CE"/>
                </patternFill>
              </fill>
            </x14:dxf>
          </x14:cfRule>
          <x14:cfRule type="cellIs" priority="352" operator="equal" id="{7326500D-7FB6-4B80-B70B-B76BCF1E288E}">
            <xm:f>Donnees!$C$4</xm:f>
            <x14:dxf>
              <font>
                <color rgb="FF006100"/>
              </font>
              <fill>
                <patternFill>
                  <bgColor rgb="FFC6EFCE"/>
                </patternFill>
              </fill>
            </x14:dxf>
          </x14:cfRule>
          <xm:sqref>CC87</xm:sqref>
        </x14:conditionalFormatting>
        <x14:conditionalFormatting xmlns:xm="http://schemas.microsoft.com/office/excel/2006/main">
          <x14:cfRule type="cellIs" priority="345" operator="equal" id="{40152963-17B5-4028-8001-24CB0EC0AC2B}">
            <xm:f>Donnees!$E$4</xm:f>
            <x14:dxf>
              <font>
                <color rgb="FF006100"/>
              </font>
              <fill>
                <patternFill>
                  <bgColor rgb="FFC6EFCE"/>
                </patternFill>
              </fill>
            </x14:dxf>
          </x14:cfRule>
          <x14:cfRule type="cellIs" priority="346" operator="equal" id="{B75DE80F-31CE-44C3-B2C2-8C244C8E3C18}">
            <xm:f>Donnees!$E$5</xm:f>
            <x14:dxf>
              <font>
                <color rgb="FF9C0006"/>
              </font>
              <fill>
                <patternFill>
                  <bgColor rgb="FFFFC7CE"/>
                </patternFill>
              </fill>
            </x14:dxf>
          </x14:cfRule>
          <x14:cfRule type="cellIs" priority="347" operator="equal" id="{2198B4CF-9D76-4C4F-9A58-CD48907E832B}">
            <xm:f>Donnees!$C$5</xm:f>
            <x14:dxf>
              <font>
                <color rgb="FF9C0006"/>
              </font>
              <fill>
                <patternFill>
                  <bgColor rgb="FFFFC7CE"/>
                </patternFill>
              </fill>
            </x14:dxf>
          </x14:cfRule>
          <x14:cfRule type="cellIs" priority="348" operator="equal" id="{80274E48-40FC-4AE7-9F92-E5987919433F}">
            <xm:f>Donnees!$C$4</xm:f>
            <x14:dxf>
              <font>
                <color rgb="FF006100"/>
              </font>
              <fill>
                <patternFill>
                  <bgColor rgb="FFC6EFCE"/>
                </patternFill>
              </fill>
            </x14:dxf>
          </x14:cfRule>
          <xm:sqref>CC88</xm:sqref>
        </x14:conditionalFormatting>
        <x14:conditionalFormatting xmlns:xm="http://schemas.microsoft.com/office/excel/2006/main">
          <x14:cfRule type="cellIs" priority="341" operator="equal" id="{F418DA75-8D49-4130-B655-BCAD0B61B8AC}">
            <xm:f>Donnees!$E$4</xm:f>
            <x14:dxf>
              <font>
                <color rgb="FF006100"/>
              </font>
              <fill>
                <patternFill>
                  <bgColor rgb="FFC6EFCE"/>
                </patternFill>
              </fill>
            </x14:dxf>
          </x14:cfRule>
          <x14:cfRule type="cellIs" priority="342" operator="equal" id="{A88C1987-04DD-47B2-A4EB-CFDF9F8863A9}">
            <xm:f>Donnees!$E$5</xm:f>
            <x14:dxf>
              <font>
                <color rgb="FF9C0006"/>
              </font>
              <fill>
                <patternFill>
                  <bgColor rgb="FFFFC7CE"/>
                </patternFill>
              </fill>
            </x14:dxf>
          </x14:cfRule>
          <x14:cfRule type="cellIs" priority="343" operator="equal" id="{D8F5071C-05EE-40EF-8165-F40D832C72BE}">
            <xm:f>Donnees!$C$5</xm:f>
            <x14:dxf>
              <font>
                <color rgb="FF9C0006"/>
              </font>
              <fill>
                <patternFill>
                  <bgColor rgb="FFFFC7CE"/>
                </patternFill>
              </fill>
            </x14:dxf>
          </x14:cfRule>
          <x14:cfRule type="cellIs" priority="344" operator="equal" id="{B439935C-D223-4297-BF02-19AA4730489F}">
            <xm:f>Donnees!$C$4</xm:f>
            <x14:dxf>
              <font>
                <color rgb="FF006100"/>
              </font>
              <fill>
                <patternFill>
                  <bgColor rgb="FFC6EFCE"/>
                </patternFill>
              </fill>
            </x14:dxf>
          </x14:cfRule>
          <xm:sqref>CC89</xm:sqref>
        </x14:conditionalFormatting>
        <x14:conditionalFormatting xmlns:xm="http://schemas.microsoft.com/office/excel/2006/main">
          <x14:cfRule type="cellIs" priority="337" operator="equal" id="{907E3BE0-1AC8-4B80-A8AA-7EDFF82DD23E}">
            <xm:f>Donnees!$E$4</xm:f>
            <x14:dxf>
              <font>
                <color rgb="FF006100"/>
              </font>
              <fill>
                <patternFill>
                  <bgColor rgb="FFC6EFCE"/>
                </patternFill>
              </fill>
            </x14:dxf>
          </x14:cfRule>
          <x14:cfRule type="cellIs" priority="338" operator="equal" id="{6841FDDB-BCE5-4A5E-82FD-B49A5606BD52}">
            <xm:f>Donnees!$E$5</xm:f>
            <x14:dxf>
              <font>
                <color rgb="FF9C0006"/>
              </font>
              <fill>
                <patternFill>
                  <bgColor rgb="FFFFC7CE"/>
                </patternFill>
              </fill>
            </x14:dxf>
          </x14:cfRule>
          <x14:cfRule type="cellIs" priority="339" operator="equal" id="{CCA98957-8A42-41F5-A7C3-53DD606D79F9}">
            <xm:f>Donnees!$C$5</xm:f>
            <x14:dxf>
              <font>
                <color rgb="FF9C0006"/>
              </font>
              <fill>
                <patternFill>
                  <bgColor rgb="FFFFC7CE"/>
                </patternFill>
              </fill>
            </x14:dxf>
          </x14:cfRule>
          <x14:cfRule type="cellIs" priority="340" operator="equal" id="{9674E3D3-3BE4-49FA-A259-33121509E94C}">
            <xm:f>Donnees!$C$4</xm:f>
            <x14:dxf>
              <font>
                <color rgb="FF006100"/>
              </font>
              <fill>
                <patternFill>
                  <bgColor rgb="FFC6EFCE"/>
                </patternFill>
              </fill>
            </x14:dxf>
          </x14:cfRule>
          <xm:sqref>CC90</xm:sqref>
        </x14:conditionalFormatting>
        <x14:conditionalFormatting xmlns:xm="http://schemas.microsoft.com/office/excel/2006/main">
          <x14:cfRule type="cellIs" priority="333" operator="equal" id="{EDFEB7BB-199B-4F5C-BC6F-BE27ED7165A6}">
            <xm:f>Donnees!$E$4</xm:f>
            <x14:dxf>
              <font>
                <color rgb="FF006100"/>
              </font>
              <fill>
                <patternFill>
                  <bgColor rgb="FFC6EFCE"/>
                </patternFill>
              </fill>
            </x14:dxf>
          </x14:cfRule>
          <x14:cfRule type="cellIs" priority="334" operator="equal" id="{742B9468-3620-41BB-8FA0-2FE47E8B0C41}">
            <xm:f>Donnees!$E$5</xm:f>
            <x14:dxf>
              <font>
                <color rgb="FF9C0006"/>
              </font>
              <fill>
                <patternFill>
                  <bgColor rgb="FFFFC7CE"/>
                </patternFill>
              </fill>
            </x14:dxf>
          </x14:cfRule>
          <x14:cfRule type="cellIs" priority="335" operator="equal" id="{AD550AA3-AF55-434F-8DE2-6E6E4539D8B5}">
            <xm:f>Donnees!$C$5</xm:f>
            <x14:dxf>
              <font>
                <color rgb="FF9C0006"/>
              </font>
              <fill>
                <patternFill>
                  <bgColor rgb="FFFFC7CE"/>
                </patternFill>
              </fill>
            </x14:dxf>
          </x14:cfRule>
          <x14:cfRule type="cellIs" priority="336" operator="equal" id="{9507EA08-3AD6-40B5-A38F-2393C49FD633}">
            <xm:f>Donnees!$C$4</xm:f>
            <x14:dxf>
              <font>
                <color rgb="FF006100"/>
              </font>
              <fill>
                <patternFill>
                  <bgColor rgb="FFC6EFCE"/>
                </patternFill>
              </fill>
            </x14:dxf>
          </x14:cfRule>
          <xm:sqref>CC91</xm:sqref>
        </x14:conditionalFormatting>
        <x14:conditionalFormatting xmlns:xm="http://schemas.microsoft.com/office/excel/2006/main">
          <x14:cfRule type="cellIs" priority="329" operator="equal" id="{AA2C3D75-BC66-4931-9D5C-8996E5CBBBCE}">
            <xm:f>Donnees!$E$4</xm:f>
            <x14:dxf>
              <font>
                <color rgb="FF006100"/>
              </font>
              <fill>
                <patternFill>
                  <bgColor rgb="FFC6EFCE"/>
                </patternFill>
              </fill>
            </x14:dxf>
          </x14:cfRule>
          <x14:cfRule type="cellIs" priority="330" operator="equal" id="{AB41453B-65CC-412F-ABEE-B0B22CD111CE}">
            <xm:f>Donnees!$E$5</xm:f>
            <x14:dxf>
              <font>
                <color rgb="FF9C0006"/>
              </font>
              <fill>
                <patternFill>
                  <bgColor rgb="FFFFC7CE"/>
                </patternFill>
              </fill>
            </x14:dxf>
          </x14:cfRule>
          <x14:cfRule type="cellIs" priority="331" operator="equal" id="{7C808EC4-1B83-40EB-A3EE-5B5CE2F1A2DF}">
            <xm:f>Donnees!$C$5</xm:f>
            <x14:dxf>
              <font>
                <color rgb="FF9C0006"/>
              </font>
              <fill>
                <patternFill>
                  <bgColor rgb="FFFFC7CE"/>
                </patternFill>
              </fill>
            </x14:dxf>
          </x14:cfRule>
          <x14:cfRule type="cellIs" priority="332" operator="equal" id="{080310D6-F8EF-432A-A748-D6C9AF36B49F}">
            <xm:f>Donnees!$C$4</xm:f>
            <x14:dxf>
              <font>
                <color rgb="FF006100"/>
              </font>
              <fill>
                <patternFill>
                  <bgColor rgb="FFC6EFCE"/>
                </patternFill>
              </fill>
            </x14:dxf>
          </x14:cfRule>
          <xm:sqref>CC92</xm:sqref>
        </x14:conditionalFormatting>
        <x14:conditionalFormatting xmlns:xm="http://schemas.microsoft.com/office/excel/2006/main">
          <x14:cfRule type="cellIs" priority="325" operator="equal" id="{245A59F7-DCA8-465B-9DA5-54E07C9B7562}">
            <xm:f>Donnees!$E$4</xm:f>
            <x14:dxf>
              <font>
                <color rgb="FF006100"/>
              </font>
              <fill>
                <patternFill>
                  <bgColor rgb="FFC6EFCE"/>
                </patternFill>
              </fill>
            </x14:dxf>
          </x14:cfRule>
          <x14:cfRule type="cellIs" priority="326" operator="equal" id="{9A4DE2EB-ADAC-46C4-8E71-10D078838225}">
            <xm:f>Donnees!$E$5</xm:f>
            <x14:dxf>
              <font>
                <color rgb="FF9C0006"/>
              </font>
              <fill>
                <patternFill>
                  <bgColor rgb="FFFFC7CE"/>
                </patternFill>
              </fill>
            </x14:dxf>
          </x14:cfRule>
          <x14:cfRule type="cellIs" priority="327" operator="equal" id="{CCCF6678-12B2-4C05-9544-EFF15B24743B}">
            <xm:f>Donnees!$C$5</xm:f>
            <x14:dxf>
              <font>
                <color rgb="FF9C0006"/>
              </font>
              <fill>
                <patternFill>
                  <bgColor rgb="FFFFC7CE"/>
                </patternFill>
              </fill>
            </x14:dxf>
          </x14:cfRule>
          <x14:cfRule type="cellIs" priority="328" operator="equal" id="{6D87A820-2DB9-45DD-9EC7-C9F0B73BDBED}">
            <xm:f>Donnees!$C$4</xm:f>
            <x14:dxf>
              <font>
                <color rgb="FF006100"/>
              </font>
              <fill>
                <patternFill>
                  <bgColor rgb="FFC6EFCE"/>
                </patternFill>
              </fill>
            </x14:dxf>
          </x14:cfRule>
          <xm:sqref>CC93</xm:sqref>
        </x14:conditionalFormatting>
        <x14:conditionalFormatting xmlns:xm="http://schemas.microsoft.com/office/excel/2006/main">
          <x14:cfRule type="cellIs" priority="321" operator="equal" id="{0F367CF0-4249-4844-8FD3-87977D1C0D7D}">
            <xm:f>Donnees!$E$4</xm:f>
            <x14:dxf>
              <font>
                <color rgb="FF006100"/>
              </font>
              <fill>
                <patternFill>
                  <bgColor rgb="FFC6EFCE"/>
                </patternFill>
              </fill>
            </x14:dxf>
          </x14:cfRule>
          <x14:cfRule type="cellIs" priority="322" operator="equal" id="{23798359-0ECF-4895-BA87-EA45FE8C83CB}">
            <xm:f>Donnees!$E$5</xm:f>
            <x14:dxf>
              <font>
                <color rgb="FF9C0006"/>
              </font>
              <fill>
                <patternFill>
                  <bgColor rgb="FFFFC7CE"/>
                </patternFill>
              </fill>
            </x14:dxf>
          </x14:cfRule>
          <x14:cfRule type="cellIs" priority="323" operator="equal" id="{F472C052-9DF5-46D3-A2C6-9809A4A2BC8F}">
            <xm:f>Donnees!$C$5</xm:f>
            <x14:dxf>
              <font>
                <color rgb="FF9C0006"/>
              </font>
              <fill>
                <patternFill>
                  <bgColor rgb="FFFFC7CE"/>
                </patternFill>
              </fill>
            </x14:dxf>
          </x14:cfRule>
          <x14:cfRule type="cellIs" priority="324" operator="equal" id="{070325DE-7FA5-4C5C-A20B-E2863E3C3338}">
            <xm:f>Donnees!$C$4</xm:f>
            <x14:dxf>
              <font>
                <color rgb="FF006100"/>
              </font>
              <fill>
                <patternFill>
                  <bgColor rgb="FFC6EFCE"/>
                </patternFill>
              </fill>
            </x14:dxf>
          </x14:cfRule>
          <xm:sqref>CC94</xm:sqref>
        </x14:conditionalFormatting>
        <x14:conditionalFormatting xmlns:xm="http://schemas.microsoft.com/office/excel/2006/main">
          <x14:cfRule type="cellIs" priority="317" operator="equal" id="{28A4D5A4-1200-4DBD-8490-AA0B866F7DC4}">
            <xm:f>Donnees!$E$4</xm:f>
            <x14:dxf>
              <font>
                <color rgb="FF006100"/>
              </font>
              <fill>
                <patternFill>
                  <bgColor rgb="FFC6EFCE"/>
                </patternFill>
              </fill>
            </x14:dxf>
          </x14:cfRule>
          <x14:cfRule type="cellIs" priority="318" operator="equal" id="{DB4B8899-0542-4049-BA09-780CB315B6F1}">
            <xm:f>Donnees!$E$5</xm:f>
            <x14:dxf>
              <font>
                <color rgb="FF9C0006"/>
              </font>
              <fill>
                <patternFill>
                  <bgColor rgb="FFFFC7CE"/>
                </patternFill>
              </fill>
            </x14:dxf>
          </x14:cfRule>
          <x14:cfRule type="cellIs" priority="319" operator="equal" id="{1D9F857E-716A-46DA-BB59-D2FAFC8559C5}">
            <xm:f>Donnees!$C$5</xm:f>
            <x14:dxf>
              <font>
                <color rgb="FF9C0006"/>
              </font>
              <fill>
                <patternFill>
                  <bgColor rgb="FFFFC7CE"/>
                </patternFill>
              </fill>
            </x14:dxf>
          </x14:cfRule>
          <x14:cfRule type="cellIs" priority="320" operator="equal" id="{8983399C-BCA4-4D6E-9E8D-A45ECEE22E21}">
            <xm:f>Donnees!$C$4</xm:f>
            <x14:dxf>
              <font>
                <color rgb="FF006100"/>
              </font>
              <fill>
                <patternFill>
                  <bgColor rgb="FFC6EFCE"/>
                </patternFill>
              </fill>
            </x14:dxf>
          </x14:cfRule>
          <xm:sqref>CC109:CC128</xm:sqref>
        </x14:conditionalFormatting>
        <x14:conditionalFormatting xmlns:xm="http://schemas.microsoft.com/office/excel/2006/main">
          <x14:cfRule type="cellIs" priority="237" operator="equal" id="{24E96914-AE07-4BA0-ACC5-E28F1FE139ED}">
            <xm:f>Donnees!$E$4</xm:f>
            <x14:dxf>
              <font>
                <color rgb="FF006100"/>
              </font>
              <fill>
                <patternFill>
                  <bgColor rgb="FFC6EFCE"/>
                </patternFill>
              </fill>
            </x14:dxf>
          </x14:cfRule>
          <x14:cfRule type="cellIs" priority="238" operator="equal" id="{2D6E5241-9C0B-4C25-9728-5EEBCE63C6F7}">
            <xm:f>Donnees!$E$5</xm:f>
            <x14:dxf>
              <font>
                <color rgb="FF9C0006"/>
              </font>
              <fill>
                <patternFill>
                  <bgColor rgb="FFFFC7CE"/>
                </patternFill>
              </fill>
            </x14:dxf>
          </x14:cfRule>
          <x14:cfRule type="cellIs" priority="239" operator="equal" id="{247564D5-EA05-47A0-A0FC-5CBA0570E496}">
            <xm:f>Donnees!$C$5</xm:f>
            <x14:dxf>
              <font>
                <color rgb="FF9C0006"/>
              </font>
              <fill>
                <patternFill>
                  <bgColor rgb="FFFFC7CE"/>
                </patternFill>
              </fill>
            </x14:dxf>
          </x14:cfRule>
          <x14:cfRule type="cellIs" priority="240" operator="equal" id="{8EA71C4A-2CF6-4074-AB3E-1CDE2A508FA2}">
            <xm:f>Donnees!$C$4</xm:f>
            <x14:dxf>
              <font>
                <color rgb="FF006100"/>
              </font>
              <fill>
                <patternFill>
                  <bgColor rgb="FFC6EFCE"/>
                </patternFill>
              </fill>
            </x14:dxf>
          </x14:cfRule>
          <xm:sqref>CC143:CC162</xm:sqref>
        </x14:conditionalFormatting>
        <x14:conditionalFormatting xmlns:xm="http://schemas.microsoft.com/office/excel/2006/main">
          <x14:cfRule type="cellIs" priority="157" operator="equal" id="{1397B13E-E754-4CFD-AD6B-63439DF71E23}">
            <xm:f>Donnees!$E$4</xm:f>
            <x14:dxf>
              <font>
                <color rgb="FF006100"/>
              </font>
              <fill>
                <patternFill>
                  <bgColor rgb="FFC6EFCE"/>
                </patternFill>
              </fill>
            </x14:dxf>
          </x14:cfRule>
          <x14:cfRule type="cellIs" priority="158" operator="equal" id="{26B02B84-C82B-4153-BA1F-720EEDAD5CE2}">
            <xm:f>Donnees!$E$5</xm:f>
            <x14:dxf>
              <font>
                <color rgb="FF9C0006"/>
              </font>
              <fill>
                <patternFill>
                  <bgColor rgb="FFFFC7CE"/>
                </patternFill>
              </fill>
            </x14:dxf>
          </x14:cfRule>
          <x14:cfRule type="cellIs" priority="159" operator="equal" id="{1560B4BC-D749-4D12-9E8B-D613459D0101}">
            <xm:f>Donnees!$C$5</xm:f>
            <x14:dxf>
              <font>
                <color rgb="FF9C0006"/>
              </font>
              <fill>
                <patternFill>
                  <bgColor rgb="FFFFC7CE"/>
                </patternFill>
              </fill>
            </x14:dxf>
          </x14:cfRule>
          <x14:cfRule type="cellIs" priority="160" operator="equal" id="{A743FDAA-3113-4E85-A872-3F6F9CF24578}">
            <xm:f>Donnees!$C$4</xm:f>
            <x14:dxf>
              <font>
                <color rgb="FF006100"/>
              </font>
              <fill>
                <patternFill>
                  <bgColor rgb="FFC6EFCE"/>
                </patternFill>
              </fill>
            </x14:dxf>
          </x14:cfRule>
          <xm:sqref>CC177:CC196</xm:sqref>
        </x14:conditionalFormatting>
        <x14:conditionalFormatting xmlns:xm="http://schemas.microsoft.com/office/excel/2006/main">
          <x14:cfRule type="cellIs" priority="77" operator="equal" id="{B4E29E39-80DB-47C4-A700-D7668C1B2AAF}">
            <xm:f>Donnees!$E$4</xm:f>
            <x14:dxf>
              <font>
                <color rgb="FF006100"/>
              </font>
              <fill>
                <patternFill>
                  <bgColor rgb="FFC6EFCE"/>
                </patternFill>
              </fill>
            </x14:dxf>
          </x14:cfRule>
          <x14:cfRule type="cellIs" priority="78" operator="equal" id="{45FA6D62-0406-44B4-9081-FC9EC4EF5B62}">
            <xm:f>Donnees!$E$5</xm:f>
            <x14:dxf>
              <font>
                <color rgb="FF9C0006"/>
              </font>
              <fill>
                <patternFill>
                  <bgColor rgb="FFFFC7CE"/>
                </patternFill>
              </fill>
            </x14:dxf>
          </x14:cfRule>
          <x14:cfRule type="cellIs" priority="79" operator="equal" id="{356901AF-FFAE-4204-8B0C-2EBD474FFF24}">
            <xm:f>Donnees!$C$5</xm:f>
            <x14:dxf>
              <font>
                <color rgb="FF9C0006"/>
              </font>
              <fill>
                <patternFill>
                  <bgColor rgb="FFFFC7CE"/>
                </patternFill>
              </fill>
            </x14:dxf>
          </x14:cfRule>
          <x14:cfRule type="cellIs" priority="80" operator="equal" id="{3431B473-BBB1-46CC-A4C9-72009225D3C3}">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xWindow="344" yWindow="421" count="3">
        <x14:dataValidation type="list" allowBlank="1" showInputMessage="1" showErrorMessage="1" xr:uid="{00000000-0002-0000-0200-000007000000}">
          <x14:formula1>
            <xm:f>IF($U$21=Donnees!$A$10,Donnees!$A$16:$A$18,IF($U$21=Donnees!$A$11,Donnees!$A$23:$A$25,Donnees!$A$12))</xm:f>
          </x14:formula1>
          <xm:sqref>U23:AH23</xm:sqref>
        </x14:dataValidation>
        <x14:dataValidation type="list" allowBlank="1" showInputMessage="1" showErrorMessage="1" xr:uid="{00000000-0002-0000-0200-000008000000}">
          <x14:formula1>
            <xm:f>Donnees!$A$10:$A$11</xm:f>
          </x14:formula1>
          <xm:sqref>U21:AH21</xm:sqref>
        </x14:dataValidation>
        <x14:dataValidation type="list" allowBlank="1" showInputMessage="1" showErrorMessage="1" xr:uid="{A736814E-6859-4B99-879F-DBA4ABC39EF0}">
          <x14:formula1>
            <xm:f>OFFSET(Personnel!D$21,0,0,COUNTA(Personnel!D$21:D$70))</xm:f>
          </x14:formula1>
          <xm:sqref>P34:P53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2E6F5-6C3C-4CB3-AF32-5878D195ECBA}">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Q78" sqref="Q78"/>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G2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IF(OR(U21="",U23=""),"",VLOOKUP('G2'!$U$21,Donnees!$A$10:$G$11,2,FALSE))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IF('G2'!U21="parascolaire","",IFERROR(SUM((Q97:BX97)/4)+SUM(E75:E94)+SUM((Q97:BX97)/4)/9+SUM(E75:E94)/9,0))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IF('G2'!U21="parascolaire","",IFERROR(SUM((Q131:BX131)/4)+SUM(E109:E128)+SUM((Q131:BX131)/4)/9+SUM(E109:E128)/9,0))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IF('G2'!U21="parascolaire","",IFERROR(SUM((Q165:BX165)/4)+SUM(E143:E162)+SUM((Q165:BX165)/4)/9+SUM(E143:E162)/9,0))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IF('G2'!U21="parascolaire","",IFERROR(SUM((Q199:BX199)/4)+SUM(E177:E196)+SUM((Q199:BX199)/4)/9+SUM(E177:E196)/9,0))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IF('G2'!U21="parascolaire","",IFERROR(SUM((Q233:BX233)/4)+SUM(E211:E230)+SUM((Q233:BX233)/4)/9+SUM(E211:E230)/9,0))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IF(U21=Donnees!A11,"",IF(BR21=Donnees!C5,"",IF(AND(OR(Differentiels!Z39&gt;Differentiels!AD39,Differentiels!Z39=Differentiels!AD39),OR(Differentiels!F39&gt;Differentiels!J39,Differentiels!F39=Differentiels!J39)),"",1)))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9FbmnBVFIntWzHT+92p0KG7Ek5QllffSyX9y1WfH2vLpHs1vNs9pPe/pc1y59fe0GDMq8hEg2W3N6JiJGyQSFA==" saltValue="2jnvYYBk0J9AWR71yfzDZw=="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5503" priority="619">
      <formula>$O34="ASE"</formula>
    </cfRule>
    <cfRule type="expression" dxfId="5502" priority="627">
      <formula>$O34="APE"</formula>
    </cfRule>
    <cfRule type="expression" dxfId="5501" priority="628">
      <formula>$O34="EDE"</formula>
    </cfRule>
  </conditionalFormatting>
  <conditionalFormatting sqref="O75:BX94 O109:BX128">
    <cfRule type="expression" dxfId="5500" priority="620">
      <formula>AND($O75="ASE",O75&lt;&gt;"",O75&lt;&gt;"h",O75&lt;&gt;"s")</formula>
    </cfRule>
    <cfRule type="expression" dxfId="5499" priority="625">
      <formula>AND($O75="APE",O75&lt;&gt;"",O75&lt;&gt;"h",O75&lt;&gt;"s")</formula>
    </cfRule>
    <cfRule type="expression" dxfId="5498" priority="626">
      <formula>AND($O75="EDE",O75&lt;&gt;"",O75&lt;&gt;"h",O75&lt;&gt;"s")</formula>
    </cfRule>
  </conditionalFormatting>
  <conditionalFormatting sqref="U23:AH23">
    <cfRule type="expression" dxfId="5497" priority="618">
      <formula>$AJ$23="!"</formula>
    </cfRule>
  </conditionalFormatting>
  <conditionalFormatting sqref="O146:BX162 O143:X145 AY143:BX145">
    <cfRule type="expression" dxfId="5496" priority="597">
      <formula>AND($O143="ASE",O143&lt;&gt;"",O143&lt;&gt;"h",O143&lt;&gt;"s")</formula>
    </cfRule>
    <cfRule type="expression" dxfId="5495" priority="600">
      <formula>AND($O143="APE",O143&lt;&gt;"",O143&lt;&gt;"h",O143&lt;&gt;"s")</formula>
    </cfRule>
    <cfRule type="expression" dxfId="5494" priority="601">
      <formula>AND($O143="EDE",O143&lt;&gt;"",O143&lt;&gt;"h",O143&lt;&gt;"s")</formula>
    </cfRule>
  </conditionalFormatting>
  <conditionalFormatting sqref="O180:BX196 O177:Y179 AZ177:BX179">
    <cfRule type="expression" dxfId="5493" priority="586">
      <formula>AND($O177="ASE",O177&lt;&gt;"",O177&lt;&gt;"h",O177&lt;&gt;"s")</formula>
    </cfRule>
    <cfRule type="expression" dxfId="5492" priority="589">
      <formula>AND($O177="APE",O177&lt;&gt;"",O177&lt;&gt;"h",O177&lt;&gt;"s")</formula>
    </cfRule>
    <cfRule type="expression" dxfId="5491" priority="590">
      <formula>AND($O177="EDE",O177&lt;&gt;"",O177&lt;&gt;"h",O177&lt;&gt;"s")</formula>
    </cfRule>
  </conditionalFormatting>
  <conditionalFormatting sqref="O214:BX230 O211:Y213 AZ211:BX213">
    <cfRule type="expression" dxfId="5490" priority="575">
      <formula>AND($O211="ASE",O211&lt;&gt;"",O211&lt;&gt;"h",O211&lt;&gt;"s")</formula>
    </cfRule>
    <cfRule type="expression" dxfId="5489" priority="578">
      <formula>AND($O211="APE",O211&lt;&gt;"",O211&lt;&gt;"h",O211&lt;&gt;"s")</formula>
    </cfRule>
    <cfRule type="expression" dxfId="5488" priority="579">
      <formula>AND($O211="EDE",O211&lt;&gt;"",O211&lt;&gt;"h",O211&lt;&gt;"s")</formula>
    </cfRule>
  </conditionalFormatting>
  <conditionalFormatting sqref="Y143:AX145">
    <cfRule type="expression" dxfId="5487" priority="567">
      <formula>AND($O143="ASE",Y143&lt;&gt;"",Y143&lt;&gt;"h",Y143&lt;&gt;"s")</formula>
    </cfRule>
    <cfRule type="expression" dxfId="5486" priority="568">
      <formula>AND($O143="APE",Y143&lt;&gt;"",Y143&lt;&gt;"h",Y143&lt;&gt;"s")</formula>
    </cfRule>
    <cfRule type="expression" dxfId="5485" priority="569">
      <formula>AND($O143="EDE",Y143&lt;&gt;"",Y143&lt;&gt;"h",Y143&lt;&gt;"s")</formula>
    </cfRule>
  </conditionalFormatting>
  <conditionalFormatting sqref="Z177:AY179">
    <cfRule type="expression" dxfId="5484" priority="564">
      <formula>AND($O177="ASE",Z177&lt;&gt;"",Z177&lt;&gt;"h",Z177&lt;&gt;"s")</formula>
    </cfRule>
    <cfRule type="expression" dxfId="5483" priority="565">
      <formula>AND($O177="APE",Z177&lt;&gt;"",Z177&lt;&gt;"h",Z177&lt;&gt;"s")</formula>
    </cfRule>
    <cfRule type="expression" dxfId="5482" priority="566">
      <formula>AND($O177="EDE",Z177&lt;&gt;"",Z177&lt;&gt;"h",Z177&lt;&gt;"s")</formula>
    </cfRule>
  </conditionalFormatting>
  <conditionalFormatting sqref="Z211:AY213">
    <cfRule type="expression" dxfId="5481" priority="561">
      <formula>AND($O211="ASE",Z211&lt;&gt;"",Z211&lt;&gt;"h",Z211&lt;&gt;"s")</formula>
    </cfRule>
    <cfRule type="expression" dxfId="5480" priority="562">
      <formula>AND($O211="APE",Z211&lt;&gt;"",Z211&lt;&gt;"h",Z211&lt;&gt;"s")</formula>
    </cfRule>
    <cfRule type="expression" dxfId="5479" priority="563">
      <formula>AND($O211="EDE",Z211&lt;&gt;"",Z211&lt;&gt;"h",Z211&lt;&gt;"s")</formula>
    </cfRule>
  </conditionalFormatting>
  <conditionalFormatting sqref="BS63:BW67">
    <cfRule type="cellIs" dxfId="5478" priority="501" operator="greaterThan">
      <formula>$U$27</formula>
    </cfRule>
  </conditionalFormatting>
  <conditionalFormatting sqref="CD23">
    <cfRule type="cellIs" dxfId="5477" priority="4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D00E72AF-D638-432A-BDC4-5D51A487D9A3}">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2F4D8237-255E-42B8-9C13-365431CB55D6}">
      <formula1>"1,h,s"</formula1>
    </dataValidation>
    <dataValidation type="whole" allowBlank="1" showInputMessage="1" showErrorMessage="1" sqref="U27" xr:uid="{C1892A1A-AF8E-4A8F-BF7B-E9A3F2A7E88E}">
      <formula1>0</formula1>
      <formula2>500</formula2>
    </dataValidation>
    <dataValidation type="whole" allowBlank="1" showInputMessage="1" showErrorMessage="1" sqref="BK17:BT17" xr:uid="{6C31D469-ABFD-4349-A116-855C636AD7BA}">
      <formula1>0</formula1>
      <formula2>20</formula2>
    </dataValidation>
    <dataValidation type="date" allowBlank="1" showInputMessage="1" showErrorMessage="1" errorTitle="Merci de renseigner une date" sqref="BL13:BO16 BQ13:BR16" xr:uid="{B908DF32-BE10-4E6C-B345-78E0F370FF1E}">
      <formula1>14611</formula1>
      <formula2>219512</formula2>
    </dataValidation>
    <dataValidation showInputMessage="1" showErrorMessage="1" sqref="U13:U17 V13:AI16" xr:uid="{46E43EDB-FA19-4424-BA6C-9F45F4DBC76D}"/>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F7E0DF74-052C-4B66-8EC8-DCAE9510EDC5}">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29" id="{241D8D3B-48CE-413F-B3B8-2D22C1EB787B}">
            <xm:f>$U$21=Donnees!$A$11</xm:f>
            <x14:dxf>
              <fill>
                <patternFill>
                  <bgColor rgb="FFFFFFCC"/>
                </patternFill>
              </fill>
            </x14:dxf>
          </x14:cfRule>
          <x14:cfRule type="expression" priority="630" id="{7B96E118-9235-4D77-B57D-1D7C9AE287C8}">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623" id="{CCFF1876-F2A6-421A-A986-6338D204F86B}">
            <xm:f>$U$21=Donnees!$A$11</xm:f>
            <x14:dxf>
              <fill>
                <patternFill>
                  <bgColor rgb="FFFFFFCC"/>
                </patternFill>
              </fill>
            </x14:dxf>
          </x14:cfRule>
          <x14:cfRule type="expression" priority="624" id="{B1D00C93-0BAD-4AC2-8839-C3F7E081D405}">
            <xm:f>$U$21=Donnees!$A$10</xm:f>
            <x14:dxf>
              <fill>
                <patternFill>
                  <bgColor theme="6" tint="0.79998168889431442"/>
                </patternFill>
              </fill>
            </x14:dxf>
          </x14:cfRule>
          <xm:sqref>AZ27:BD27</xm:sqref>
        </x14:conditionalFormatting>
        <x14:conditionalFormatting xmlns:xm="http://schemas.microsoft.com/office/excel/2006/main">
          <x14:cfRule type="cellIs" priority="570" operator="equal" id="{84C77E71-128A-43FD-95AC-5F08C34E1F7E}">
            <xm:f>Donnees!$C$5</xm:f>
            <x14:dxf>
              <font>
                <color rgb="FF9C0006"/>
              </font>
              <fill>
                <patternFill>
                  <bgColor rgb="FFFFC7CE"/>
                </patternFill>
              </fill>
            </x14:dxf>
          </x14:cfRule>
          <x14:cfRule type="cellIs" priority="616" operator="equal" id="{0B305E49-27EC-412D-A75E-CB5A53FE4987}">
            <xm:f>Donnees!$C$4</xm:f>
            <x14:dxf>
              <font>
                <color rgb="FF006100"/>
              </font>
              <fill>
                <patternFill>
                  <bgColor rgb="FFC6EFCE"/>
                </patternFill>
              </fill>
            </x14:dxf>
          </x14:cfRule>
          <xm:sqref>CC99</xm:sqref>
        </x14:conditionalFormatting>
        <x14:conditionalFormatting xmlns:xm="http://schemas.microsoft.com/office/excel/2006/main">
          <x14:cfRule type="cellIs" priority="617" operator="equal" id="{45CF800C-784E-4C29-9202-327583D553AD}">
            <xm:f>Donnees!$C$5</xm:f>
            <x14:dxf>
              <font>
                <color rgb="FF9C0006"/>
              </font>
              <fill>
                <patternFill>
                  <bgColor rgb="FFFFC7CE"/>
                </patternFill>
              </fill>
            </x14:dxf>
          </x14:cfRule>
          <x14:cfRule type="cellIs" priority="622" operator="equal" id="{21D86212-8625-4523-B6C4-1CA6500DDD06}">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632" id="{2120C62F-63F8-4604-AC88-69E91FAFC94B}">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614" operator="equal" id="{9331992A-65F4-47AC-89AD-DA203C13341B}">
            <xm:f>Donnees!$C$5</xm:f>
            <x14:dxf>
              <font>
                <color rgb="FF9C0006"/>
              </font>
              <fill>
                <patternFill>
                  <bgColor rgb="FFFFC7CE"/>
                </patternFill>
              </fill>
            </x14:dxf>
          </x14:cfRule>
          <x14:cfRule type="cellIs" priority="615" operator="equal" id="{7C3B09E7-3D40-4EC5-B248-1286F9C46000}">
            <xm:f>Donnees!$C$4</xm:f>
            <x14:dxf>
              <font>
                <color rgb="FF006100"/>
              </font>
              <fill>
                <patternFill>
                  <bgColor rgb="FFC6EFCE"/>
                </patternFill>
              </fill>
            </x14:dxf>
          </x14:cfRule>
          <xm:sqref>BR21:BX29</xm:sqref>
        </x14:conditionalFormatting>
        <x14:conditionalFormatting xmlns:xm="http://schemas.microsoft.com/office/excel/2006/main">
          <x14:cfRule type="expression" priority="610" id="{7937AB6D-8309-478E-99CF-83612620AB6D}">
            <xm:f>$U$21=Donnees!$A$11</xm:f>
            <x14:dxf>
              <fill>
                <patternFill>
                  <bgColor rgb="FFFFFFCC"/>
                </patternFill>
              </fill>
            </x14:dxf>
          </x14:cfRule>
          <x14:cfRule type="expression" priority="611" id="{CC932DB1-7F3F-445C-89B7-F083DFE70601}">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606" operator="equal" id="{B35BA085-DD0E-4FD4-AAA7-E9B0AA4546D8}">
            <xm:f>Donnees!$C$5</xm:f>
            <x14:dxf>
              <font>
                <color rgb="FF9C0006"/>
              </font>
              <fill>
                <patternFill>
                  <bgColor rgb="FFFFC7CE"/>
                </patternFill>
              </fill>
            </x14:dxf>
          </x14:cfRule>
          <x14:cfRule type="cellIs" priority="607" operator="equal" id="{0A116BA3-A7ED-40D0-BD1F-EC443A66E300}">
            <xm:f>Donnees!$C$4</xm:f>
            <x14:dxf>
              <font>
                <color rgb="FF006100"/>
              </font>
              <fill>
                <patternFill>
                  <bgColor rgb="FFC6EFCE"/>
                </patternFill>
              </fill>
            </x14:dxf>
          </x14:cfRule>
          <xm:sqref>CC133</xm:sqref>
        </x14:conditionalFormatting>
        <x14:conditionalFormatting xmlns:xm="http://schemas.microsoft.com/office/excel/2006/main">
          <x14:cfRule type="cellIs" priority="608" operator="equal" id="{E534B9A6-CF61-4092-8E79-88AC53EA27B0}">
            <xm:f>Donnees!$C$5</xm:f>
            <x14:dxf>
              <font>
                <color rgb="FF9C0006"/>
              </font>
              <fill>
                <patternFill>
                  <bgColor rgb="FFFFC7CE"/>
                </patternFill>
              </fill>
            </x14:dxf>
          </x14:cfRule>
          <x14:cfRule type="cellIs" priority="609" operator="equal" id="{10E06D8D-EF7E-4A71-892F-F2D0A76B18BC}">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613" id="{11CE9D17-2DD2-4F16-974F-CB8C2D5C6F44}">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602" id="{953B3CFC-87A1-44F2-9143-103A9004EA7B}">
            <xm:f>$U$21=Donnees!$A$11</xm:f>
            <x14:dxf>
              <fill>
                <patternFill>
                  <bgColor rgb="FFFFFFCC"/>
                </patternFill>
              </fill>
            </x14:dxf>
          </x14:cfRule>
          <x14:cfRule type="expression" priority="603" id="{0D7EE11F-43B9-426B-9492-DBC0A96B2445}">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595" operator="equal" id="{DB8F2CCF-C17E-4B0C-BF73-10BA58367E1E}">
            <xm:f>Donnees!$C$5</xm:f>
            <x14:dxf>
              <font>
                <color rgb="FF9C0006"/>
              </font>
              <fill>
                <patternFill>
                  <bgColor rgb="FFFFC7CE"/>
                </patternFill>
              </fill>
            </x14:dxf>
          </x14:cfRule>
          <x14:cfRule type="cellIs" priority="596" operator="equal" id="{3846EE26-BA71-4F85-A3B4-403BC2E56C92}">
            <xm:f>Donnees!$C$4</xm:f>
            <x14:dxf>
              <font>
                <color rgb="FF006100"/>
              </font>
              <fill>
                <patternFill>
                  <bgColor rgb="FFC6EFCE"/>
                </patternFill>
              </fill>
            </x14:dxf>
          </x14:cfRule>
          <xm:sqref>CC167</xm:sqref>
        </x14:conditionalFormatting>
        <x14:conditionalFormatting xmlns:xm="http://schemas.microsoft.com/office/excel/2006/main">
          <x14:cfRule type="cellIs" priority="598" operator="equal" id="{D451A9D6-7209-4C21-8AB1-630588397833}">
            <xm:f>Donnees!$C$5</xm:f>
            <x14:dxf>
              <font>
                <color rgb="FF9C0006"/>
              </font>
              <fill>
                <patternFill>
                  <bgColor rgb="FFFFC7CE"/>
                </patternFill>
              </fill>
            </x14:dxf>
          </x14:cfRule>
          <x14:cfRule type="cellIs" priority="599" operator="equal" id="{5B775D07-E5C2-46DD-934A-58CA57A0790C}">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604" id="{0751CF27-6B59-4C5E-B71C-A74DB16D11F0}">
            <xm:f>$U$21=Donnees!$A$11</xm:f>
            <x14:dxf>
              <fill>
                <patternFill>
                  <bgColor rgb="FFFFFFCC"/>
                </patternFill>
              </fill>
            </x14:dxf>
          </x14:cfRule>
          <x14:cfRule type="expression" priority="605" id="{10C23587-3B39-4CF6-9493-FF2FE0519F92}">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591" id="{A99623D3-56A1-4C75-A2E8-5E215903EBF3}">
            <xm:f>$U$21=Donnees!$A$11</xm:f>
            <x14:dxf>
              <fill>
                <patternFill>
                  <bgColor rgb="FFFFFFCC"/>
                </patternFill>
              </fill>
            </x14:dxf>
          </x14:cfRule>
          <x14:cfRule type="expression" priority="592" id="{8FE25ED2-F402-49A6-8713-FEB86ACD4583}">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584" operator="equal" id="{5954B2FF-EB61-4809-BAC3-070E9A892E98}">
            <xm:f>Donnees!$C$5</xm:f>
            <x14:dxf>
              <font>
                <color rgb="FF9C0006"/>
              </font>
              <fill>
                <patternFill>
                  <bgColor rgb="FFFFC7CE"/>
                </patternFill>
              </fill>
            </x14:dxf>
          </x14:cfRule>
          <x14:cfRule type="cellIs" priority="585" operator="equal" id="{B28FE726-1F5F-420B-B3CE-3E850740BBDB}">
            <xm:f>Donnees!$C$4</xm:f>
            <x14:dxf>
              <font>
                <color rgb="FF006100"/>
              </font>
              <fill>
                <patternFill>
                  <bgColor rgb="FFC6EFCE"/>
                </patternFill>
              </fill>
            </x14:dxf>
          </x14:cfRule>
          <xm:sqref>CC201</xm:sqref>
        </x14:conditionalFormatting>
        <x14:conditionalFormatting xmlns:xm="http://schemas.microsoft.com/office/excel/2006/main">
          <x14:cfRule type="cellIs" priority="587" operator="equal" id="{0FD0141A-056E-47B9-AE52-A29E0454A6D1}">
            <xm:f>Donnees!$C$5</xm:f>
            <x14:dxf>
              <font>
                <color rgb="FF9C0006"/>
              </font>
              <fill>
                <patternFill>
                  <bgColor rgb="FFFFC7CE"/>
                </patternFill>
              </fill>
            </x14:dxf>
          </x14:cfRule>
          <x14:cfRule type="cellIs" priority="588" operator="equal" id="{08F7D5CB-D50E-44BD-BC3C-00D2CA469892}">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593" id="{5440571A-6514-448A-B5BE-2D7E6C988184}">
            <xm:f>$U$21=Donnees!$A$11</xm:f>
            <x14:dxf>
              <fill>
                <patternFill>
                  <bgColor rgb="FFFFFFCC"/>
                </patternFill>
              </fill>
            </x14:dxf>
          </x14:cfRule>
          <xm:sqref>N177:N196 N176:CB176 BY177:CB204</xm:sqref>
        </x14:conditionalFormatting>
        <x14:conditionalFormatting xmlns:xm="http://schemas.microsoft.com/office/excel/2006/main">
          <x14:cfRule type="expression" priority="580" id="{4A77763E-F4B9-48DB-BF76-6E7AB3F38C49}">
            <xm:f>$U$21=Donnees!$A$11</xm:f>
            <x14:dxf>
              <fill>
                <patternFill>
                  <bgColor rgb="FFFFFFCC"/>
                </patternFill>
              </fill>
            </x14:dxf>
          </x14:cfRule>
          <x14:cfRule type="expression" priority="581" id="{FB46FCD9-17F7-4F01-9015-A2665757B703}">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573" operator="equal" id="{2DCE1038-6452-4D7E-96FA-68FE63335241}">
            <xm:f>Donnees!$C$5</xm:f>
            <x14:dxf>
              <font>
                <color rgb="FF9C0006"/>
              </font>
              <fill>
                <patternFill>
                  <bgColor rgb="FFFFC7CE"/>
                </patternFill>
              </fill>
            </x14:dxf>
          </x14:cfRule>
          <x14:cfRule type="cellIs" priority="574" operator="equal" id="{8541C84B-526F-4708-BFC1-F592CC331FB6}">
            <xm:f>Donnees!$C$4</xm:f>
            <x14:dxf>
              <font>
                <color rgb="FF006100"/>
              </font>
              <fill>
                <patternFill>
                  <bgColor rgb="FFC6EFCE"/>
                </patternFill>
              </fill>
            </x14:dxf>
          </x14:cfRule>
          <xm:sqref>CC235</xm:sqref>
        </x14:conditionalFormatting>
        <x14:conditionalFormatting xmlns:xm="http://schemas.microsoft.com/office/excel/2006/main">
          <x14:cfRule type="cellIs" priority="576" operator="equal" id="{804B2646-0940-4090-8304-E47AE540D8A6}">
            <xm:f>Donnees!$C$5</xm:f>
            <x14:dxf>
              <font>
                <color rgb="FF9C0006"/>
              </font>
              <fill>
                <patternFill>
                  <bgColor rgb="FFFFC7CE"/>
                </patternFill>
              </fill>
            </x14:dxf>
          </x14:cfRule>
          <x14:cfRule type="cellIs" priority="577" operator="equal" id="{5D680AAC-E8A8-45F5-963B-01FAB59A47C1}">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582" id="{45030A38-33A8-4617-8041-78A313B29D04}">
            <xm:f>$U$21=Donnees!$A$11</xm:f>
            <x14:dxf>
              <fill>
                <patternFill>
                  <bgColor rgb="FFFFFFCC"/>
                </patternFill>
              </fill>
            </x14:dxf>
          </x14:cfRule>
          <x14:cfRule type="expression" priority="583" id="{155F1722-5FA9-425D-A7CB-4491C6F55969}">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572" operator="equal" id="{76E224BC-4148-49BD-8683-D2DC8A693F2E}">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571" id="{EEA71971-0A8E-4B6F-8009-4F8F7A752551}">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621" id="{FF33E505-DF20-4289-A47D-016D2AD1DBF1}">
            <xm:f>$U$21=Donnees!$A$10</xm:f>
            <x14:dxf>
              <font>
                <color theme="0"/>
              </font>
              <fill>
                <patternFill>
                  <bgColor theme="0"/>
                </patternFill>
              </fill>
            </x14:dxf>
          </x14:cfRule>
          <xm:sqref>CC99:CD102</xm:sqref>
        </x14:conditionalFormatting>
        <x14:conditionalFormatting xmlns:xm="http://schemas.microsoft.com/office/excel/2006/main">
          <x14:cfRule type="expression" priority="559" id="{89F8AC00-C5E1-41DF-A304-9DFBC6FCDE73}">
            <xm:f>$U$21=Donnees!$A$11</xm:f>
            <x14:dxf>
              <fill>
                <patternFill>
                  <bgColor rgb="FFFFFFCC"/>
                </patternFill>
              </fill>
            </x14:dxf>
          </x14:cfRule>
          <x14:cfRule type="expression" priority="560" id="{C11F1262-B5D2-46D3-B0BA-8B95E66EA1DF}">
            <xm:f>$U$21=Donnees!$A$10</xm:f>
            <x14:dxf>
              <fill>
                <patternFill>
                  <bgColor theme="6" tint="0.79998168889431442"/>
                </patternFill>
              </fill>
            </x14:dxf>
          </x14:cfRule>
          <xm:sqref>N133 P133:BX133</xm:sqref>
        </x14:conditionalFormatting>
        <x14:conditionalFormatting xmlns:xm="http://schemas.microsoft.com/office/excel/2006/main">
          <x14:cfRule type="cellIs" priority="557" operator="equal" id="{65C3A41C-B1B2-4C8B-8CE6-C578A1B24D21}">
            <xm:f>Donnees!$C$5</xm:f>
            <x14:dxf>
              <font>
                <color rgb="FF9C0006"/>
              </font>
              <fill>
                <patternFill>
                  <bgColor rgb="FFFFC7CE"/>
                </patternFill>
              </fill>
            </x14:dxf>
          </x14:cfRule>
          <x14:cfRule type="cellIs" priority="558" operator="equal" id="{A14941C9-632E-4331-A786-5E6D1C7B1741}">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555" id="{3B11D9DF-16C3-46B3-9779-82D89BF977CC}">
            <xm:f>$U$21=Donnees!$A$11</xm:f>
            <x14:dxf>
              <fill>
                <patternFill>
                  <bgColor rgb="FFFFFFCC"/>
                </patternFill>
              </fill>
            </x14:dxf>
          </x14:cfRule>
          <x14:cfRule type="expression" priority="556" id="{2D1E239B-E084-4E63-92B6-D54F3EF57F63}">
            <xm:f>$U$21=Donnees!$A$10</xm:f>
            <x14:dxf>
              <fill>
                <patternFill>
                  <bgColor theme="6" tint="0.79998168889431442"/>
                </patternFill>
              </fill>
            </x14:dxf>
          </x14:cfRule>
          <xm:sqref>N167 P167:BX167</xm:sqref>
        </x14:conditionalFormatting>
        <x14:conditionalFormatting xmlns:xm="http://schemas.microsoft.com/office/excel/2006/main">
          <x14:cfRule type="cellIs" priority="553" operator="equal" id="{4243D8A0-37B9-4A5F-9C00-A23A99CF00D3}">
            <xm:f>Donnees!$C$5</xm:f>
            <x14:dxf>
              <font>
                <color rgb="FF9C0006"/>
              </font>
              <fill>
                <patternFill>
                  <bgColor rgb="FFFFC7CE"/>
                </patternFill>
              </fill>
            </x14:dxf>
          </x14:cfRule>
          <x14:cfRule type="cellIs" priority="554" operator="equal" id="{4FC78C35-D445-4ABE-87DE-FE8235DD8937}">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551" id="{BCFE3BC6-D1DA-4ECC-AB0A-E73710B204DA}">
            <xm:f>$U$21=Donnees!$A$11</xm:f>
            <x14:dxf>
              <fill>
                <patternFill>
                  <bgColor rgb="FFFFFFCC"/>
                </patternFill>
              </fill>
            </x14:dxf>
          </x14:cfRule>
          <x14:cfRule type="expression" priority="552" id="{800288EE-4783-42E9-8359-8F55A6B1E43E}">
            <xm:f>$U$21=Donnees!$A$10</xm:f>
            <x14:dxf>
              <fill>
                <patternFill>
                  <bgColor theme="6" tint="0.79998168889431442"/>
                </patternFill>
              </fill>
            </x14:dxf>
          </x14:cfRule>
          <xm:sqref>N201 P201:BX201</xm:sqref>
        </x14:conditionalFormatting>
        <x14:conditionalFormatting xmlns:xm="http://schemas.microsoft.com/office/excel/2006/main">
          <x14:cfRule type="cellIs" priority="549" operator="equal" id="{0F0D32BA-E444-4688-9B5A-186B79D775A1}">
            <xm:f>Donnees!$C$5</xm:f>
            <x14:dxf>
              <font>
                <color rgb="FF9C0006"/>
              </font>
              <fill>
                <patternFill>
                  <bgColor rgb="FFFFC7CE"/>
                </patternFill>
              </fill>
            </x14:dxf>
          </x14:cfRule>
          <x14:cfRule type="cellIs" priority="550" operator="equal" id="{43509AFF-154F-4CF7-9F7A-81D9D9EEEDA0}">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547" id="{E1AD5248-1F33-47D4-BDE5-493D53A82952}">
            <xm:f>$U$21=Donnees!$A$11</xm:f>
            <x14:dxf>
              <fill>
                <patternFill>
                  <bgColor rgb="FFFFFFCC"/>
                </patternFill>
              </fill>
            </x14:dxf>
          </x14:cfRule>
          <x14:cfRule type="expression" priority="548" id="{CFE0737B-F0B6-4327-8E74-342670E2B101}">
            <xm:f>$U$21=Donnees!$A$10</xm:f>
            <x14:dxf>
              <fill>
                <patternFill>
                  <bgColor theme="6" tint="0.79998168889431442"/>
                </patternFill>
              </fill>
            </x14:dxf>
          </x14:cfRule>
          <xm:sqref>N235 P235:BX235</xm:sqref>
        </x14:conditionalFormatting>
        <x14:conditionalFormatting xmlns:xm="http://schemas.microsoft.com/office/excel/2006/main">
          <x14:cfRule type="cellIs" priority="545" operator="equal" id="{D9D22D72-156C-4222-8906-1126F9675F5F}">
            <xm:f>Donnees!$C$5</xm:f>
            <x14:dxf>
              <font>
                <color rgb="FF9C0006"/>
              </font>
              <fill>
                <patternFill>
                  <bgColor rgb="FFFFC7CE"/>
                </patternFill>
              </fill>
            </x14:dxf>
          </x14:cfRule>
          <x14:cfRule type="cellIs" priority="546" operator="equal" id="{19800B8A-5E74-4B4F-BAE8-14158DFB6BA2}">
            <xm:f>Donnees!$C$4</xm:f>
            <x14:dxf>
              <font>
                <color rgb="FF006100"/>
              </font>
              <fill>
                <patternFill>
                  <bgColor rgb="FFC6EFCE"/>
                </patternFill>
              </fill>
            </x14:dxf>
          </x14:cfRule>
          <xm:sqref>Q235:BX235</xm:sqref>
        </x14:conditionalFormatting>
        <x14:conditionalFormatting xmlns:xm="http://schemas.microsoft.com/office/excel/2006/main">
          <x14:cfRule type="cellIs" priority="544" operator="equal" id="{2F95C4E5-40B4-4B91-A951-7ECEF9511929}">
            <xm:f>Donnees!$C$6</xm:f>
            <x14:dxf>
              <font>
                <color rgb="FF9C5700"/>
              </font>
              <fill>
                <patternFill>
                  <bgColor rgb="FFFFEB9C"/>
                </patternFill>
              </fill>
            </x14:dxf>
          </x14:cfRule>
          <xm:sqref>Q137:BX137</xm:sqref>
        </x14:conditionalFormatting>
        <x14:conditionalFormatting xmlns:xm="http://schemas.microsoft.com/office/excel/2006/main">
          <x14:cfRule type="cellIs" priority="543" operator="equal" id="{F03CC89E-48D5-42C6-B6FC-802775138CB7}">
            <xm:f>Donnees!$C$6</xm:f>
            <x14:dxf>
              <font>
                <color rgb="FF9C5700"/>
              </font>
              <fill>
                <patternFill>
                  <bgColor rgb="FFFFEB9C"/>
                </patternFill>
              </fill>
            </x14:dxf>
          </x14:cfRule>
          <xm:sqref>Q171:BX171</xm:sqref>
        </x14:conditionalFormatting>
        <x14:conditionalFormatting xmlns:xm="http://schemas.microsoft.com/office/excel/2006/main">
          <x14:cfRule type="cellIs" priority="542" operator="equal" id="{6D85180C-16D2-4AFB-BA0F-F0E88A52FC10}">
            <xm:f>Donnees!$C$6</xm:f>
            <x14:dxf>
              <font>
                <color rgb="FF9C5700"/>
              </font>
              <fill>
                <patternFill>
                  <bgColor rgb="FFFFEB9C"/>
                </patternFill>
              </fill>
            </x14:dxf>
          </x14:cfRule>
          <xm:sqref>Q205:BX205</xm:sqref>
        </x14:conditionalFormatting>
        <x14:conditionalFormatting xmlns:xm="http://schemas.microsoft.com/office/excel/2006/main">
          <x14:cfRule type="cellIs" priority="541" operator="equal" id="{9175AEE9-96B5-429D-AEF3-E65E35700BB3}">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539" id="{CEC4F267-B698-4AB4-99CA-E2E022652D72}">
            <xm:f>$U$21=Donnees!$A$11</xm:f>
            <x14:dxf>
              <fill>
                <patternFill>
                  <bgColor rgb="FFFFFFCC"/>
                </patternFill>
              </fill>
            </x14:dxf>
          </x14:cfRule>
          <x14:cfRule type="expression" priority="540" id="{2E146553-37B4-42BD-AFFB-42D5430A9EAF}">
            <xm:f>$U$21=Donnees!$A$10</xm:f>
            <x14:dxf>
              <fill>
                <patternFill>
                  <bgColor theme="6" tint="0.79998168889431442"/>
                </patternFill>
              </fill>
            </x14:dxf>
          </x14:cfRule>
          <xm:sqref>Q136:BX136</xm:sqref>
        </x14:conditionalFormatting>
        <x14:conditionalFormatting xmlns:xm="http://schemas.microsoft.com/office/excel/2006/main">
          <x14:cfRule type="cellIs" priority="537" operator="equal" id="{0C8A9598-5476-434E-A4C3-33037FF191BE}">
            <xm:f>Donnees!$C$5</xm:f>
            <x14:dxf>
              <font>
                <color rgb="FF9C0006"/>
              </font>
              <fill>
                <patternFill>
                  <bgColor rgb="FFFFC7CE"/>
                </patternFill>
              </fill>
            </x14:dxf>
          </x14:cfRule>
          <x14:cfRule type="cellIs" priority="538" operator="equal" id="{32BC8787-E00B-45F4-B580-D906AE6E4C51}">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536" id="{10F11211-EF2E-4498-9C78-D3C6820E258C}">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534" id="{2E49EEA9-4D73-478D-9292-4BA4D7DED88C}">
            <xm:f>$U$21=Donnees!$A$11</xm:f>
            <x14:dxf>
              <fill>
                <patternFill>
                  <bgColor rgb="FFFFFFCC"/>
                </patternFill>
              </fill>
            </x14:dxf>
          </x14:cfRule>
          <x14:cfRule type="expression" priority="535" id="{EAB932FB-ADDD-4576-8915-A53BE7468387}">
            <xm:f>$U$21=Donnees!$A$10</xm:f>
            <x14:dxf>
              <fill>
                <patternFill>
                  <bgColor theme="6" tint="0.79998168889431442"/>
                </patternFill>
              </fill>
            </x14:dxf>
          </x14:cfRule>
          <xm:sqref>Q170:BX170</xm:sqref>
        </x14:conditionalFormatting>
        <x14:conditionalFormatting xmlns:xm="http://schemas.microsoft.com/office/excel/2006/main">
          <x14:cfRule type="cellIs" priority="532" operator="equal" id="{740CEB85-3FCC-405A-8F23-C1A69066B649}">
            <xm:f>Donnees!$C$5</xm:f>
            <x14:dxf>
              <font>
                <color rgb="FF9C0006"/>
              </font>
              <fill>
                <patternFill>
                  <bgColor rgb="FFFFC7CE"/>
                </patternFill>
              </fill>
            </x14:dxf>
          </x14:cfRule>
          <x14:cfRule type="cellIs" priority="533" operator="equal" id="{7E7DDE0D-935C-40A3-B27B-E2543587C7E1}">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531" id="{4F6C4674-A8B6-490E-BB74-047AC97E1944}">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529" id="{D95A1D10-F9E5-4C91-B63C-08DA94DA5630}">
            <xm:f>$U$21=Donnees!$A$11</xm:f>
            <x14:dxf>
              <fill>
                <patternFill>
                  <bgColor rgb="FFFFFFCC"/>
                </patternFill>
              </fill>
            </x14:dxf>
          </x14:cfRule>
          <x14:cfRule type="expression" priority="530" id="{6E3A2D10-2319-474D-8BD8-18DAA3D61A98}">
            <xm:f>$U$21=Donnees!$A$10</xm:f>
            <x14:dxf>
              <fill>
                <patternFill>
                  <bgColor theme="6" tint="0.79998168889431442"/>
                </patternFill>
              </fill>
            </x14:dxf>
          </x14:cfRule>
          <xm:sqref>Q204:BX204</xm:sqref>
        </x14:conditionalFormatting>
        <x14:conditionalFormatting xmlns:xm="http://schemas.microsoft.com/office/excel/2006/main">
          <x14:cfRule type="cellIs" priority="527" operator="equal" id="{66747598-B713-4DA1-8B4D-EBFB9D878E4D}">
            <xm:f>Donnees!$C$5</xm:f>
            <x14:dxf>
              <font>
                <color rgb="FF9C0006"/>
              </font>
              <fill>
                <patternFill>
                  <bgColor rgb="FFFFC7CE"/>
                </patternFill>
              </fill>
            </x14:dxf>
          </x14:cfRule>
          <x14:cfRule type="cellIs" priority="528" operator="equal" id="{9FBAF0A4-145E-4815-AFD0-D9E14CF64589}">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526" id="{02F46525-38A6-40DA-BE4F-0B653802A0A4}">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524" id="{44C3F9E1-1C9E-4EAF-AB7C-326FFED9C87D}">
            <xm:f>$U$21=Donnees!$A$11</xm:f>
            <x14:dxf>
              <fill>
                <patternFill>
                  <bgColor rgb="FFFFFFCC"/>
                </patternFill>
              </fill>
            </x14:dxf>
          </x14:cfRule>
          <x14:cfRule type="expression" priority="525" id="{8919C42D-DF10-4C6E-B204-110BA2C7B4EC}">
            <xm:f>$U$21=Donnees!$A$10</xm:f>
            <x14:dxf>
              <fill>
                <patternFill>
                  <bgColor theme="6" tint="0.79998168889431442"/>
                </patternFill>
              </fill>
            </x14:dxf>
          </x14:cfRule>
          <xm:sqref>Q238:BX238</xm:sqref>
        </x14:conditionalFormatting>
        <x14:conditionalFormatting xmlns:xm="http://schemas.microsoft.com/office/excel/2006/main">
          <x14:cfRule type="cellIs" priority="522" operator="equal" id="{389A39F9-C168-49EB-AB0C-DC6C874E9CF4}">
            <xm:f>Donnees!$C$5</xm:f>
            <x14:dxf>
              <font>
                <color rgb="FF9C0006"/>
              </font>
              <fill>
                <patternFill>
                  <bgColor rgb="FFFFC7CE"/>
                </patternFill>
              </fill>
            </x14:dxf>
          </x14:cfRule>
          <x14:cfRule type="cellIs" priority="523" operator="equal" id="{AE640F61-B3DE-461A-B8F9-A3B7B8A026D6}">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521" id="{68C5346B-3F68-4015-9DAB-0188D1463587}">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520" operator="equal" id="{B9EFCA93-857B-4D46-B12D-F9F970702BA6}">
            <xm:f>Donnees!$C$6</xm:f>
            <x14:dxf>
              <font>
                <color rgb="FF9C5700"/>
              </font>
              <fill>
                <patternFill>
                  <bgColor rgb="FFFFEB9C"/>
                </patternFill>
              </fill>
            </x14:dxf>
          </x14:cfRule>
          <xm:sqref>CC239</xm:sqref>
        </x14:conditionalFormatting>
        <x14:conditionalFormatting xmlns:xm="http://schemas.microsoft.com/office/excel/2006/main">
          <x14:cfRule type="cellIs" priority="519" operator="equal" id="{BBB5F327-C227-4D43-9D50-BE74042FB59D}">
            <xm:f>Donnees!$B$56</xm:f>
            <x14:dxf>
              <font>
                <color rgb="FF9C5700"/>
              </font>
              <fill>
                <patternFill>
                  <bgColor rgb="FFFFEB9C"/>
                </patternFill>
              </fill>
            </x14:dxf>
          </x14:cfRule>
          <xm:sqref>CD239</xm:sqref>
        </x14:conditionalFormatting>
        <x14:conditionalFormatting xmlns:xm="http://schemas.microsoft.com/office/excel/2006/main">
          <x14:cfRule type="cellIs" priority="518" operator="equal" id="{553FFE9D-1BC7-4C5F-B747-DDC6F00B2A4B}">
            <xm:f>Donnees!$C$6</xm:f>
            <x14:dxf>
              <font>
                <color rgb="FF9C5700"/>
              </font>
              <fill>
                <patternFill>
                  <bgColor rgb="FFFFEB9C"/>
                </patternFill>
              </fill>
            </x14:dxf>
          </x14:cfRule>
          <xm:sqref>CC205</xm:sqref>
        </x14:conditionalFormatting>
        <x14:conditionalFormatting xmlns:xm="http://schemas.microsoft.com/office/excel/2006/main">
          <x14:cfRule type="cellIs" priority="517" operator="equal" id="{1857FBF8-102E-4740-81CC-20C6D2AD0B5A}">
            <xm:f>Donnees!$B$56</xm:f>
            <x14:dxf>
              <font>
                <color rgb="FF9C5700"/>
              </font>
              <fill>
                <patternFill>
                  <bgColor rgb="FFFFEB9C"/>
                </patternFill>
              </fill>
            </x14:dxf>
          </x14:cfRule>
          <xm:sqref>CD205</xm:sqref>
        </x14:conditionalFormatting>
        <x14:conditionalFormatting xmlns:xm="http://schemas.microsoft.com/office/excel/2006/main">
          <x14:cfRule type="cellIs" priority="516" operator="equal" id="{24A0C84D-3970-4379-B9D3-B72C17D0F5BB}">
            <xm:f>Donnees!$C$6</xm:f>
            <x14:dxf>
              <font>
                <color rgb="FF9C5700"/>
              </font>
              <fill>
                <patternFill>
                  <bgColor rgb="FFFFEB9C"/>
                </patternFill>
              </fill>
            </x14:dxf>
          </x14:cfRule>
          <xm:sqref>CC171</xm:sqref>
        </x14:conditionalFormatting>
        <x14:conditionalFormatting xmlns:xm="http://schemas.microsoft.com/office/excel/2006/main">
          <x14:cfRule type="cellIs" priority="515" operator="equal" id="{A78F965B-0D47-451E-9402-AAF4DB27D763}">
            <xm:f>Donnees!$B$56</xm:f>
            <x14:dxf>
              <font>
                <color rgb="FF9C5700"/>
              </font>
              <fill>
                <patternFill>
                  <bgColor rgb="FFFFEB9C"/>
                </patternFill>
              </fill>
            </x14:dxf>
          </x14:cfRule>
          <xm:sqref>CD171</xm:sqref>
        </x14:conditionalFormatting>
        <x14:conditionalFormatting xmlns:xm="http://schemas.microsoft.com/office/excel/2006/main">
          <x14:cfRule type="cellIs" priority="514" operator="equal" id="{8EC8351B-D502-4D22-83C1-023C339BD79D}">
            <xm:f>Donnees!$C$6</xm:f>
            <x14:dxf>
              <font>
                <color rgb="FF9C5700"/>
              </font>
              <fill>
                <patternFill>
                  <bgColor rgb="FFFFEB9C"/>
                </patternFill>
              </fill>
            </x14:dxf>
          </x14:cfRule>
          <xm:sqref>CC137</xm:sqref>
        </x14:conditionalFormatting>
        <x14:conditionalFormatting xmlns:xm="http://schemas.microsoft.com/office/excel/2006/main">
          <x14:cfRule type="cellIs" priority="513" operator="equal" id="{3999B009-9BF2-4739-8249-6DA4088DE6CD}">
            <xm:f>Donnees!$B$56</xm:f>
            <x14:dxf>
              <font>
                <color rgb="FF9C5700"/>
              </font>
              <fill>
                <patternFill>
                  <bgColor rgb="FFFFEB9C"/>
                </patternFill>
              </fill>
            </x14:dxf>
          </x14:cfRule>
          <xm:sqref>CD137</xm:sqref>
        </x14:conditionalFormatting>
        <x14:conditionalFormatting xmlns:xm="http://schemas.microsoft.com/office/excel/2006/main">
          <x14:cfRule type="cellIs" priority="512" operator="equal" id="{A85D99AE-86F1-4B0C-ADEC-609E6012FCBA}">
            <xm:f>Donnees!$C$6</xm:f>
            <x14:dxf>
              <font>
                <color rgb="FF9C5700"/>
              </font>
              <fill>
                <patternFill>
                  <bgColor rgb="FFFFEB9C"/>
                </patternFill>
              </fill>
            </x14:dxf>
          </x14:cfRule>
          <xm:sqref>CC103</xm:sqref>
        </x14:conditionalFormatting>
        <x14:conditionalFormatting xmlns:xm="http://schemas.microsoft.com/office/excel/2006/main">
          <x14:cfRule type="cellIs" priority="511" operator="equal" id="{3845294E-CAB9-4BAE-AEE3-E6EA8FFB0834}">
            <xm:f>Donnees!$B$56</xm:f>
            <x14:dxf>
              <font>
                <color rgb="FF9C5700"/>
              </font>
              <fill>
                <patternFill>
                  <bgColor rgb="FFFFEB9C"/>
                </patternFill>
              </fill>
            </x14:dxf>
          </x14:cfRule>
          <xm:sqref>CD103</xm:sqref>
        </x14:conditionalFormatting>
        <x14:conditionalFormatting xmlns:xm="http://schemas.microsoft.com/office/excel/2006/main">
          <x14:cfRule type="expression" priority="510" id="{15BDF236-FE87-44D2-BDFE-FC7AC76064FA}">
            <xm:f>$U$21=Donnees!$A$10</xm:f>
            <x14:dxf>
              <font>
                <color theme="0"/>
              </font>
              <fill>
                <patternFill>
                  <bgColor theme="0"/>
                </patternFill>
              </fill>
            </x14:dxf>
          </x14:cfRule>
          <xm:sqref>CC133:CD136</xm:sqref>
        </x14:conditionalFormatting>
        <x14:conditionalFormatting xmlns:xm="http://schemas.microsoft.com/office/excel/2006/main">
          <x14:cfRule type="expression" priority="509" id="{BECD6214-C66C-4631-A494-14CA16D10C8C}">
            <xm:f>$U$21=Donnees!$A$10</xm:f>
            <x14:dxf>
              <font>
                <color theme="0"/>
              </font>
              <fill>
                <patternFill>
                  <bgColor theme="0"/>
                </patternFill>
              </fill>
            </x14:dxf>
          </x14:cfRule>
          <xm:sqref>CC167:CD170</xm:sqref>
        </x14:conditionalFormatting>
        <x14:conditionalFormatting xmlns:xm="http://schemas.microsoft.com/office/excel/2006/main">
          <x14:cfRule type="expression" priority="508" id="{3B3B93A5-E22C-47F7-9A6C-319B575496C3}">
            <xm:f>$U$21=Donnees!$A$10</xm:f>
            <x14:dxf>
              <font>
                <color theme="0"/>
              </font>
              <fill>
                <patternFill>
                  <bgColor theme="0"/>
                </patternFill>
              </fill>
            </x14:dxf>
          </x14:cfRule>
          <xm:sqref>CC201:CD204</xm:sqref>
        </x14:conditionalFormatting>
        <x14:conditionalFormatting xmlns:xm="http://schemas.microsoft.com/office/excel/2006/main">
          <x14:cfRule type="expression" priority="507" id="{FB222D81-C0C9-4C4C-9A7F-DD86CE0C4D60}">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505" id="{822AFF11-D53E-4853-9FB3-A025C5072A9D}">
            <xm:f>$U$21=Donnees!$A$11</xm:f>
            <x14:dxf>
              <fill>
                <patternFill>
                  <bgColor rgb="FFFFFFCC"/>
                </patternFill>
              </fill>
            </x14:dxf>
          </x14:cfRule>
          <x14:cfRule type="expression" priority="506" id="{72923DE8-1DCA-4BA8-9FC7-687352FF2FA3}">
            <xm:f>$U$21=Donnees!$A$10</xm:f>
            <x14:dxf>
              <fill>
                <patternFill>
                  <bgColor theme="6" tint="0.79998168889431442"/>
                </patternFill>
              </fill>
            </x14:dxf>
          </x14:cfRule>
          <xm:sqref>Q74:BX74</xm:sqref>
        </x14:conditionalFormatting>
        <x14:conditionalFormatting xmlns:xm="http://schemas.microsoft.com/office/excel/2006/main">
          <x14:cfRule type="expression" priority="502" id="{333B3886-7130-4E86-9853-7AE1E06428A0}">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503" id="{08C6C8E8-64C6-4055-A845-7AC65872C20A}">
            <xm:f>$U$21=Donnees!$A$11</xm:f>
            <x14:dxf>
              <fill>
                <patternFill>
                  <bgColor rgb="FFFFFFCC"/>
                </patternFill>
              </fill>
            </x14:dxf>
          </x14:cfRule>
          <xm:sqref>P63:P67 Q60:AX62 BA60:BP62 BS61</xm:sqref>
        </x14:conditionalFormatting>
        <x14:conditionalFormatting xmlns:xm="http://schemas.microsoft.com/office/excel/2006/main">
          <x14:cfRule type="expression" priority="504" id="{ED39DB72-439E-4149-B45E-3E14F70A42A5}">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631" id="{27452D10-869B-46C3-A548-805C362C06A9}">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612" id="{74D51D1B-2F9C-4097-A560-08125B6FC1A0}">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594" id="{3630FFBE-BBE2-42D0-B51C-DD11169A80D7}">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499" operator="equal" id="{241B0D59-5DF5-4E36-A7F9-C55EE707EA4A}">
            <xm:f>Donnees!$C$5</xm:f>
            <x14:dxf>
              <font>
                <color rgb="FF9C0006"/>
              </font>
              <fill>
                <patternFill>
                  <bgColor rgb="FFFFC7CE"/>
                </patternFill>
              </fill>
            </x14:dxf>
          </x14:cfRule>
          <x14:cfRule type="cellIs" priority="500" operator="equal" id="{3815406A-1A73-499A-BA01-BA73761F83B6}">
            <xm:f>Donnees!$C$4</xm:f>
            <x14:dxf>
              <font>
                <color rgb="FF006100"/>
              </font>
              <fill>
                <patternFill>
                  <bgColor rgb="FFC6EFCE"/>
                </patternFill>
              </fill>
            </x14:dxf>
          </x14:cfRule>
          <xm:sqref>BZ26:CF26</xm:sqref>
        </x14:conditionalFormatting>
        <x14:conditionalFormatting xmlns:xm="http://schemas.microsoft.com/office/excel/2006/main">
          <x14:cfRule type="cellIs" priority="498" operator="equal" id="{26F25207-01DD-4209-B0B9-BDCB4F655B56}">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9B41DFB8-4967-4063-959D-125427746DE1}">
            <xm:f>Donnees!$E$4</xm:f>
            <x14:dxf>
              <font>
                <color rgb="FF006100"/>
              </font>
              <fill>
                <patternFill>
                  <bgColor rgb="FFC6EFCE"/>
                </patternFill>
              </fill>
            </x14:dxf>
          </x14:cfRule>
          <x14:cfRule type="cellIs" priority="94" operator="equal" id="{38F7E702-C7D4-4A3F-A73D-C4C802236DD8}">
            <xm:f>Donnees!$E$5</xm:f>
            <x14:dxf>
              <font>
                <color rgb="FF9C0006"/>
              </font>
              <fill>
                <patternFill>
                  <bgColor rgb="FFFFC7CE"/>
                </patternFill>
              </fill>
            </x14:dxf>
          </x14:cfRule>
          <x14:cfRule type="cellIs" priority="95" operator="equal" id="{4E47B0D7-1E38-43FC-AFDD-2BDC71542822}">
            <xm:f>Donnees!$C$5</xm:f>
            <x14:dxf>
              <font>
                <color rgb="FF9C0006"/>
              </font>
              <fill>
                <patternFill>
                  <bgColor rgb="FFFFC7CE"/>
                </patternFill>
              </fill>
            </x14:dxf>
          </x14:cfRule>
          <x14:cfRule type="cellIs" priority="96" operator="equal" id="{21C8BB81-52D0-4BDA-8096-6F0C39601ECD}">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EF5B1F54-2FCA-4EF0-A1F9-9927A8A37245}">
            <xm:f>Donnees!$E$4</xm:f>
            <x14:dxf>
              <font>
                <color rgb="FF006100"/>
              </font>
              <fill>
                <patternFill>
                  <bgColor rgb="FFC6EFCE"/>
                </patternFill>
              </fill>
            </x14:dxf>
          </x14:cfRule>
          <x14:cfRule type="cellIs" priority="90" operator="equal" id="{CE900091-7F61-4A1E-A4AC-75087712B555}">
            <xm:f>Donnees!$E$5</xm:f>
            <x14:dxf>
              <font>
                <color rgb="FF9C0006"/>
              </font>
              <fill>
                <patternFill>
                  <bgColor rgb="FFFFC7CE"/>
                </patternFill>
              </fill>
            </x14:dxf>
          </x14:cfRule>
          <x14:cfRule type="cellIs" priority="91" operator="equal" id="{B8C4B4C2-B34F-4466-B077-47123C85AA5D}">
            <xm:f>Donnees!$C$5</xm:f>
            <x14:dxf>
              <font>
                <color rgb="FF9C0006"/>
              </font>
              <fill>
                <patternFill>
                  <bgColor rgb="FFFFC7CE"/>
                </patternFill>
              </fill>
            </x14:dxf>
          </x14:cfRule>
          <x14:cfRule type="cellIs" priority="92" operator="equal" id="{66E28BEA-7AFC-4D96-A01C-6AB3349C1317}">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B7788343-D602-41C4-BDCC-51609B024DC0}">
            <xm:f>Donnees!$E$4</xm:f>
            <x14:dxf>
              <font>
                <color rgb="FF006100"/>
              </font>
              <fill>
                <patternFill>
                  <bgColor rgb="FFC6EFCE"/>
                </patternFill>
              </fill>
            </x14:dxf>
          </x14:cfRule>
          <x14:cfRule type="cellIs" priority="86" operator="equal" id="{B41F4FED-994B-4F5D-A2FC-4867501952FD}">
            <xm:f>Donnees!$E$5</xm:f>
            <x14:dxf>
              <font>
                <color rgb="FF9C0006"/>
              </font>
              <fill>
                <patternFill>
                  <bgColor rgb="FFFFC7CE"/>
                </patternFill>
              </fill>
            </x14:dxf>
          </x14:cfRule>
          <x14:cfRule type="cellIs" priority="87" operator="equal" id="{7414801C-2461-4515-ABE4-0B09453C3E6B}">
            <xm:f>Donnees!$C$5</xm:f>
            <x14:dxf>
              <font>
                <color rgb="FF9C0006"/>
              </font>
              <fill>
                <patternFill>
                  <bgColor rgb="FFFFC7CE"/>
                </patternFill>
              </fill>
            </x14:dxf>
          </x14:cfRule>
          <x14:cfRule type="cellIs" priority="88" operator="equal" id="{C6A7793B-992B-4B37-A144-6507DDABEE19}">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94D00D45-9C3C-4F7E-A254-226890F7B1AD}">
            <xm:f>Donnees!$E$4</xm:f>
            <x14:dxf>
              <font>
                <color rgb="FF006100"/>
              </font>
              <fill>
                <patternFill>
                  <bgColor rgb="FFC6EFCE"/>
                </patternFill>
              </fill>
            </x14:dxf>
          </x14:cfRule>
          <x14:cfRule type="cellIs" priority="82" operator="equal" id="{21E66D7C-5F28-401D-BF31-72BD7C5BF95B}">
            <xm:f>Donnees!$E$5</xm:f>
            <x14:dxf>
              <font>
                <color rgb="FF9C0006"/>
              </font>
              <fill>
                <patternFill>
                  <bgColor rgb="FFFFC7CE"/>
                </patternFill>
              </fill>
            </x14:dxf>
          </x14:cfRule>
          <x14:cfRule type="cellIs" priority="83" operator="equal" id="{5DF777A8-CFD8-453B-B2E6-07AB2B1911FB}">
            <xm:f>Donnees!$C$5</xm:f>
            <x14:dxf>
              <font>
                <color rgb="FF9C0006"/>
              </font>
              <fill>
                <patternFill>
                  <bgColor rgb="FFFFC7CE"/>
                </patternFill>
              </fill>
            </x14:dxf>
          </x14:cfRule>
          <x14:cfRule type="cellIs" priority="84" operator="equal" id="{CC87889E-ED4C-4C1E-8A87-9CA5D2A29990}">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E8DCD6A5-B6E0-4DE0-9952-AF82721A7D74}">
            <xm:f>Donnees!$E$4</xm:f>
            <x14:dxf>
              <font>
                <color rgb="FF006100"/>
              </font>
              <fill>
                <patternFill>
                  <bgColor rgb="FFC6EFCE"/>
                </patternFill>
              </fill>
            </x14:dxf>
          </x14:cfRule>
          <x14:cfRule type="cellIs" priority="78" operator="equal" id="{0540BA04-DD95-45F2-8B9C-CE497D7EFC8C}">
            <xm:f>Donnees!$E$5</xm:f>
            <x14:dxf>
              <font>
                <color rgb="FF9C0006"/>
              </font>
              <fill>
                <patternFill>
                  <bgColor rgb="FFFFC7CE"/>
                </patternFill>
              </fill>
            </x14:dxf>
          </x14:cfRule>
          <x14:cfRule type="cellIs" priority="79" operator="equal" id="{448EB31B-9DA8-4C5C-BA5F-DF5822FBFEBF}">
            <xm:f>Donnees!$C$5</xm:f>
            <x14:dxf>
              <font>
                <color rgb="FF9C0006"/>
              </font>
              <fill>
                <patternFill>
                  <bgColor rgb="FFFFC7CE"/>
                </patternFill>
              </fill>
            </x14:dxf>
          </x14:cfRule>
          <x14:cfRule type="cellIs" priority="80" operator="equal" id="{BFD39456-4CEB-4CF6-98E8-A0A7C829D4C6}">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19400164-10B6-45FD-8002-69D75DC2A263}">
            <xm:f>Donnees!$E$4</xm:f>
            <x14:dxf>
              <font>
                <color rgb="FF006100"/>
              </font>
              <fill>
                <patternFill>
                  <bgColor rgb="FFC6EFCE"/>
                </patternFill>
              </fill>
            </x14:dxf>
          </x14:cfRule>
          <x14:cfRule type="cellIs" priority="74" operator="equal" id="{C7D09A34-A2DF-4275-ADBF-A82CCCCD160F}">
            <xm:f>Donnees!$E$5</xm:f>
            <x14:dxf>
              <font>
                <color rgb="FF9C0006"/>
              </font>
              <fill>
                <patternFill>
                  <bgColor rgb="FFFFC7CE"/>
                </patternFill>
              </fill>
            </x14:dxf>
          </x14:cfRule>
          <x14:cfRule type="cellIs" priority="75" operator="equal" id="{B532B39F-A9C7-4100-91CD-7BEE35BA2040}">
            <xm:f>Donnees!$C$5</xm:f>
            <x14:dxf>
              <font>
                <color rgb="FF9C0006"/>
              </font>
              <fill>
                <patternFill>
                  <bgColor rgb="FFFFC7CE"/>
                </patternFill>
              </fill>
            </x14:dxf>
          </x14:cfRule>
          <x14:cfRule type="cellIs" priority="76" operator="equal" id="{AA1D5044-5C61-40A1-9B83-7E6E14FE6CB1}">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469D7400-099B-4D6D-B7C3-8DCA29828A8E}">
            <xm:f>Donnees!$E$4</xm:f>
            <x14:dxf>
              <font>
                <color rgb="FF006100"/>
              </font>
              <fill>
                <patternFill>
                  <bgColor rgb="FFC6EFCE"/>
                </patternFill>
              </fill>
            </x14:dxf>
          </x14:cfRule>
          <x14:cfRule type="cellIs" priority="70" operator="equal" id="{5D786298-AD25-41EB-9B78-F676515DC4A9}">
            <xm:f>Donnees!$E$5</xm:f>
            <x14:dxf>
              <font>
                <color rgb="FF9C0006"/>
              </font>
              <fill>
                <patternFill>
                  <bgColor rgb="FFFFC7CE"/>
                </patternFill>
              </fill>
            </x14:dxf>
          </x14:cfRule>
          <x14:cfRule type="cellIs" priority="71" operator="equal" id="{0B374139-504A-42B6-888A-7690A19EFF6F}">
            <xm:f>Donnees!$C$5</xm:f>
            <x14:dxf>
              <font>
                <color rgb="FF9C0006"/>
              </font>
              <fill>
                <patternFill>
                  <bgColor rgb="FFFFC7CE"/>
                </patternFill>
              </fill>
            </x14:dxf>
          </x14:cfRule>
          <x14:cfRule type="cellIs" priority="72" operator="equal" id="{CC5F52CD-763A-47F3-9705-D09E1F879CC4}">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F6CAE637-5489-429B-84CE-E08E3AE9078A}">
            <xm:f>Donnees!$E$4</xm:f>
            <x14:dxf>
              <font>
                <color rgb="FF006100"/>
              </font>
              <fill>
                <patternFill>
                  <bgColor rgb="FFC6EFCE"/>
                </patternFill>
              </fill>
            </x14:dxf>
          </x14:cfRule>
          <x14:cfRule type="cellIs" priority="66" operator="equal" id="{369D41AF-5556-48E8-82CE-BD7D325C28F7}">
            <xm:f>Donnees!$E$5</xm:f>
            <x14:dxf>
              <font>
                <color rgb="FF9C0006"/>
              </font>
              <fill>
                <patternFill>
                  <bgColor rgb="FFFFC7CE"/>
                </patternFill>
              </fill>
            </x14:dxf>
          </x14:cfRule>
          <x14:cfRule type="cellIs" priority="67" operator="equal" id="{7E78CA97-92BB-4A87-8C53-B101EC9E46C1}">
            <xm:f>Donnees!$C$5</xm:f>
            <x14:dxf>
              <font>
                <color rgb="FF9C0006"/>
              </font>
              <fill>
                <patternFill>
                  <bgColor rgb="FFFFC7CE"/>
                </patternFill>
              </fill>
            </x14:dxf>
          </x14:cfRule>
          <x14:cfRule type="cellIs" priority="68" operator="equal" id="{BE20B2D1-B907-4F3F-8061-85B578337F24}">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12465A88-D1C8-4339-9821-87475670F0B0}">
            <xm:f>Donnees!$E$4</xm:f>
            <x14:dxf>
              <font>
                <color rgb="FF006100"/>
              </font>
              <fill>
                <patternFill>
                  <bgColor rgb="FFC6EFCE"/>
                </patternFill>
              </fill>
            </x14:dxf>
          </x14:cfRule>
          <x14:cfRule type="cellIs" priority="62" operator="equal" id="{9E6AFAFA-2C88-4E50-ADDA-9C73A7499C27}">
            <xm:f>Donnees!$E$5</xm:f>
            <x14:dxf>
              <font>
                <color rgb="FF9C0006"/>
              </font>
              <fill>
                <patternFill>
                  <bgColor rgb="FFFFC7CE"/>
                </patternFill>
              </fill>
            </x14:dxf>
          </x14:cfRule>
          <x14:cfRule type="cellIs" priority="63" operator="equal" id="{61E75F2A-267B-4012-B20B-CFBDF055E1A1}">
            <xm:f>Donnees!$C$5</xm:f>
            <x14:dxf>
              <font>
                <color rgb="FF9C0006"/>
              </font>
              <fill>
                <patternFill>
                  <bgColor rgb="FFFFC7CE"/>
                </patternFill>
              </fill>
            </x14:dxf>
          </x14:cfRule>
          <x14:cfRule type="cellIs" priority="64" operator="equal" id="{7E471D66-3A66-4AE9-904A-4379FC9BD41E}">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A11867EC-9A99-4103-9335-095178BB0289}">
            <xm:f>Donnees!$E$4</xm:f>
            <x14:dxf>
              <font>
                <color rgb="FF006100"/>
              </font>
              <fill>
                <patternFill>
                  <bgColor rgb="FFC6EFCE"/>
                </patternFill>
              </fill>
            </x14:dxf>
          </x14:cfRule>
          <x14:cfRule type="cellIs" priority="58" operator="equal" id="{6B3BF4F1-CBDE-4D47-8689-75D76C351D69}">
            <xm:f>Donnees!$E$5</xm:f>
            <x14:dxf>
              <font>
                <color rgb="FF9C0006"/>
              </font>
              <fill>
                <patternFill>
                  <bgColor rgb="FFFFC7CE"/>
                </patternFill>
              </fill>
            </x14:dxf>
          </x14:cfRule>
          <x14:cfRule type="cellIs" priority="59" operator="equal" id="{5DD00B1D-56CF-4D4E-B8C4-194166FB0451}">
            <xm:f>Donnees!$C$5</xm:f>
            <x14:dxf>
              <font>
                <color rgb="FF9C0006"/>
              </font>
              <fill>
                <patternFill>
                  <bgColor rgb="FFFFC7CE"/>
                </patternFill>
              </fill>
            </x14:dxf>
          </x14:cfRule>
          <x14:cfRule type="cellIs" priority="60" operator="equal" id="{81C2D344-32F9-4D12-BE61-0879206113DA}">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D25CE8E7-01D0-444C-981C-A757A5A43C85}">
            <xm:f>Donnees!$E$4</xm:f>
            <x14:dxf>
              <font>
                <color rgb="FF006100"/>
              </font>
              <fill>
                <patternFill>
                  <bgColor rgb="FFC6EFCE"/>
                </patternFill>
              </fill>
            </x14:dxf>
          </x14:cfRule>
          <x14:cfRule type="cellIs" priority="54" operator="equal" id="{406249CD-958D-438F-A8F4-452BA961F717}">
            <xm:f>Donnees!$E$5</xm:f>
            <x14:dxf>
              <font>
                <color rgb="FF9C0006"/>
              </font>
              <fill>
                <patternFill>
                  <bgColor rgb="FFFFC7CE"/>
                </patternFill>
              </fill>
            </x14:dxf>
          </x14:cfRule>
          <x14:cfRule type="cellIs" priority="55" operator="equal" id="{899152F4-5A03-4D3A-913D-914059BFB5A2}">
            <xm:f>Donnees!$C$5</xm:f>
            <x14:dxf>
              <font>
                <color rgb="FF9C0006"/>
              </font>
              <fill>
                <patternFill>
                  <bgColor rgb="FFFFC7CE"/>
                </patternFill>
              </fill>
            </x14:dxf>
          </x14:cfRule>
          <x14:cfRule type="cellIs" priority="56" operator="equal" id="{205AA63D-7D30-40CE-A1B8-12717322B0F8}">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7B426FC1-1289-403D-A28C-6FE9DEDE56B3}">
            <xm:f>Donnees!$E$4</xm:f>
            <x14:dxf>
              <font>
                <color rgb="FF006100"/>
              </font>
              <fill>
                <patternFill>
                  <bgColor rgb="FFC6EFCE"/>
                </patternFill>
              </fill>
            </x14:dxf>
          </x14:cfRule>
          <x14:cfRule type="cellIs" priority="50" operator="equal" id="{51AD22D9-FF38-4A6F-BA7A-03D179DD2FEE}">
            <xm:f>Donnees!$E$5</xm:f>
            <x14:dxf>
              <font>
                <color rgb="FF9C0006"/>
              </font>
              <fill>
                <patternFill>
                  <bgColor rgb="FFFFC7CE"/>
                </patternFill>
              </fill>
            </x14:dxf>
          </x14:cfRule>
          <x14:cfRule type="cellIs" priority="51" operator="equal" id="{F3539E85-C147-4B3D-85D7-B12EFE703A7E}">
            <xm:f>Donnees!$C$5</xm:f>
            <x14:dxf>
              <font>
                <color rgb="FF9C0006"/>
              </font>
              <fill>
                <patternFill>
                  <bgColor rgb="FFFFC7CE"/>
                </patternFill>
              </fill>
            </x14:dxf>
          </x14:cfRule>
          <x14:cfRule type="cellIs" priority="52" operator="equal" id="{FFD6B8C7-AB6F-4839-83FF-E80CDC60D910}">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21440B54-9E15-4CA5-A7FB-80A1E7ADC475}">
            <xm:f>Donnees!$E$4</xm:f>
            <x14:dxf>
              <font>
                <color rgb="FF006100"/>
              </font>
              <fill>
                <patternFill>
                  <bgColor rgb="FFC6EFCE"/>
                </patternFill>
              </fill>
            </x14:dxf>
          </x14:cfRule>
          <x14:cfRule type="cellIs" priority="46" operator="equal" id="{0A1D041C-8992-4B26-9E07-7B0BA8223354}">
            <xm:f>Donnees!$E$5</xm:f>
            <x14:dxf>
              <font>
                <color rgb="FF9C0006"/>
              </font>
              <fill>
                <patternFill>
                  <bgColor rgb="FFFFC7CE"/>
                </patternFill>
              </fill>
            </x14:dxf>
          </x14:cfRule>
          <x14:cfRule type="cellIs" priority="47" operator="equal" id="{F543E1C2-044E-4462-BCA1-AA3ACAFAEB00}">
            <xm:f>Donnees!$C$5</xm:f>
            <x14:dxf>
              <font>
                <color rgb="FF9C0006"/>
              </font>
              <fill>
                <patternFill>
                  <bgColor rgb="FFFFC7CE"/>
                </patternFill>
              </fill>
            </x14:dxf>
          </x14:cfRule>
          <x14:cfRule type="cellIs" priority="48" operator="equal" id="{90A79E86-4CF8-4B9E-B66F-CE8111360C85}">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138D4D85-1477-4FC8-A151-CC3DE6B9F4AE}">
            <xm:f>Donnees!$E$4</xm:f>
            <x14:dxf>
              <font>
                <color rgb="FF006100"/>
              </font>
              <fill>
                <patternFill>
                  <bgColor rgb="FFC6EFCE"/>
                </patternFill>
              </fill>
            </x14:dxf>
          </x14:cfRule>
          <x14:cfRule type="cellIs" priority="42" operator="equal" id="{039F3C58-D1ED-4A61-A38C-BC79891C9FEB}">
            <xm:f>Donnees!$E$5</xm:f>
            <x14:dxf>
              <font>
                <color rgb="FF9C0006"/>
              </font>
              <fill>
                <patternFill>
                  <bgColor rgb="FFFFC7CE"/>
                </patternFill>
              </fill>
            </x14:dxf>
          </x14:cfRule>
          <x14:cfRule type="cellIs" priority="43" operator="equal" id="{85E4B1FC-4CE6-4C26-AA22-C6A13D72FF98}">
            <xm:f>Donnees!$C$5</xm:f>
            <x14:dxf>
              <font>
                <color rgb="FF9C0006"/>
              </font>
              <fill>
                <patternFill>
                  <bgColor rgb="FFFFC7CE"/>
                </patternFill>
              </fill>
            </x14:dxf>
          </x14:cfRule>
          <x14:cfRule type="cellIs" priority="44" operator="equal" id="{C594AC34-78EE-4336-8BFB-E7159FE3D515}">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AE522F6A-E182-46FC-B630-BAEBBDBAC985}">
            <xm:f>Donnees!$E$4</xm:f>
            <x14:dxf>
              <font>
                <color rgb="FF006100"/>
              </font>
              <fill>
                <patternFill>
                  <bgColor rgb="FFC6EFCE"/>
                </patternFill>
              </fill>
            </x14:dxf>
          </x14:cfRule>
          <x14:cfRule type="cellIs" priority="38" operator="equal" id="{DBC24565-6832-453B-B87E-1A6143735BC2}">
            <xm:f>Donnees!$E$5</xm:f>
            <x14:dxf>
              <font>
                <color rgb="FF9C0006"/>
              </font>
              <fill>
                <patternFill>
                  <bgColor rgb="FFFFC7CE"/>
                </patternFill>
              </fill>
            </x14:dxf>
          </x14:cfRule>
          <x14:cfRule type="cellIs" priority="39" operator="equal" id="{F763433A-10E9-4FE0-BFC6-7B7233BEAC27}">
            <xm:f>Donnees!$C$5</xm:f>
            <x14:dxf>
              <font>
                <color rgb="FF9C0006"/>
              </font>
              <fill>
                <patternFill>
                  <bgColor rgb="FFFFC7CE"/>
                </patternFill>
              </fill>
            </x14:dxf>
          </x14:cfRule>
          <x14:cfRule type="cellIs" priority="40" operator="equal" id="{67F0BC92-331B-4544-8E98-BB3641E3E110}">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6D9D935F-54AC-423E-9DB2-B2F1DCD99656}">
            <xm:f>Donnees!$E$4</xm:f>
            <x14:dxf>
              <font>
                <color rgb="FF006100"/>
              </font>
              <fill>
                <patternFill>
                  <bgColor rgb="FFC6EFCE"/>
                </patternFill>
              </fill>
            </x14:dxf>
          </x14:cfRule>
          <x14:cfRule type="cellIs" priority="34" operator="equal" id="{2698FC59-3BC8-4ADA-AF3E-584B35BFF525}">
            <xm:f>Donnees!$E$5</xm:f>
            <x14:dxf>
              <font>
                <color rgb="FF9C0006"/>
              </font>
              <fill>
                <patternFill>
                  <bgColor rgb="FFFFC7CE"/>
                </patternFill>
              </fill>
            </x14:dxf>
          </x14:cfRule>
          <x14:cfRule type="cellIs" priority="35" operator="equal" id="{9A7AAC0F-96E9-41F9-A81B-04C6B3A789A7}">
            <xm:f>Donnees!$C$5</xm:f>
            <x14:dxf>
              <font>
                <color rgb="FF9C0006"/>
              </font>
              <fill>
                <patternFill>
                  <bgColor rgb="FFFFC7CE"/>
                </patternFill>
              </fill>
            </x14:dxf>
          </x14:cfRule>
          <x14:cfRule type="cellIs" priority="36" operator="equal" id="{48EA745D-89B4-4243-9FA4-5FBA9B5BF7F1}">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EA9F5ED4-8839-4335-B5D1-B5E66520198D}">
            <xm:f>Donnees!$E$4</xm:f>
            <x14:dxf>
              <font>
                <color rgb="FF006100"/>
              </font>
              <fill>
                <patternFill>
                  <bgColor rgb="FFC6EFCE"/>
                </patternFill>
              </fill>
            </x14:dxf>
          </x14:cfRule>
          <x14:cfRule type="cellIs" priority="30" operator="equal" id="{413DD950-B3FA-4BB9-97B1-0CB5FABEA46C}">
            <xm:f>Donnees!$E$5</xm:f>
            <x14:dxf>
              <font>
                <color rgb="FF9C0006"/>
              </font>
              <fill>
                <patternFill>
                  <bgColor rgb="FFFFC7CE"/>
                </patternFill>
              </fill>
            </x14:dxf>
          </x14:cfRule>
          <x14:cfRule type="cellIs" priority="31" operator="equal" id="{D774AD7B-7534-479F-AA46-03C1316D94F9}">
            <xm:f>Donnees!$C$5</xm:f>
            <x14:dxf>
              <font>
                <color rgb="FF9C0006"/>
              </font>
              <fill>
                <patternFill>
                  <bgColor rgb="FFFFC7CE"/>
                </patternFill>
              </fill>
            </x14:dxf>
          </x14:cfRule>
          <x14:cfRule type="cellIs" priority="32" operator="equal" id="{59A00BF8-30E5-47C0-A316-04BA48A58BFD}">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DC142E70-8A26-402D-877F-DA870A0E32A4}">
            <xm:f>Donnees!$E$4</xm:f>
            <x14:dxf>
              <font>
                <color rgb="FF006100"/>
              </font>
              <fill>
                <patternFill>
                  <bgColor rgb="FFC6EFCE"/>
                </patternFill>
              </fill>
            </x14:dxf>
          </x14:cfRule>
          <x14:cfRule type="cellIs" priority="26" operator="equal" id="{157C3914-C6DF-48CF-AA9F-4B846E08BBDC}">
            <xm:f>Donnees!$E$5</xm:f>
            <x14:dxf>
              <font>
                <color rgb="FF9C0006"/>
              </font>
              <fill>
                <patternFill>
                  <bgColor rgb="FFFFC7CE"/>
                </patternFill>
              </fill>
            </x14:dxf>
          </x14:cfRule>
          <x14:cfRule type="cellIs" priority="27" operator="equal" id="{1D36670D-4E9C-4A2F-B4A1-545CFE99D549}">
            <xm:f>Donnees!$C$5</xm:f>
            <x14:dxf>
              <font>
                <color rgb="FF9C0006"/>
              </font>
              <fill>
                <patternFill>
                  <bgColor rgb="FFFFC7CE"/>
                </patternFill>
              </fill>
            </x14:dxf>
          </x14:cfRule>
          <x14:cfRule type="cellIs" priority="28" operator="equal" id="{B664DFB8-75B8-4848-ACBD-9A32582735A6}">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EE5D3994-A7A6-446C-8B3E-E818619F0AE6}">
            <xm:f>Donnees!$E$4</xm:f>
            <x14:dxf>
              <font>
                <color rgb="FF006100"/>
              </font>
              <fill>
                <patternFill>
                  <bgColor rgb="FFC6EFCE"/>
                </patternFill>
              </fill>
            </x14:dxf>
          </x14:cfRule>
          <x14:cfRule type="cellIs" priority="22" operator="equal" id="{2BD6F8DE-59EE-423A-BEDB-C84B9F1F3C11}">
            <xm:f>Donnees!$E$5</xm:f>
            <x14:dxf>
              <font>
                <color rgb="FF9C0006"/>
              </font>
              <fill>
                <patternFill>
                  <bgColor rgb="FFFFC7CE"/>
                </patternFill>
              </fill>
            </x14:dxf>
          </x14:cfRule>
          <x14:cfRule type="cellIs" priority="23" operator="equal" id="{723AF4F8-ADE4-4540-B5F1-6E3F1A75200D}">
            <xm:f>Donnees!$C$5</xm:f>
            <x14:dxf>
              <font>
                <color rgb="FF9C0006"/>
              </font>
              <fill>
                <patternFill>
                  <bgColor rgb="FFFFC7CE"/>
                </patternFill>
              </fill>
            </x14:dxf>
          </x14:cfRule>
          <x14:cfRule type="cellIs" priority="24" operator="equal" id="{CED2710E-D1A5-4E5F-B01D-C8A9DC9BBDC7}">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726D7FF9-491F-4D81-B18C-C7FB4441D894}">
            <xm:f>Donnees!$E$4</xm:f>
            <x14:dxf>
              <font>
                <color rgb="FF006100"/>
              </font>
              <fill>
                <patternFill>
                  <bgColor rgb="FFC6EFCE"/>
                </patternFill>
              </fill>
            </x14:dxf>
          </x14:cfRule>
          <x14:cfRule type="cellIs" priority="18" operator="equal" id="{5B669F72-5EB8-4EAE-9278-EBDE6E8E24CE}">
            <xm:f>Donnees!$E$5</xm:f>
            <x14:dxf>
              <font>
                <color rgb="FF9C0006"/>
              </font>
              <fill>
                <patternFill>
                  <bgColor rgb="FFFFC7CE"/>
                </patternFill>
              </fill>
            </x14:dxf>
          </x14:cfRule>
          <x14:cfRule type="cellIs" priority="19" operator="equal" id="{6848DB21-B32A-452C-A925-967086C75835}">
            <xm:f>Donnees!$C$5</xm:f>
            <x14:dxf>
              <font>
                <color rgb="FF9C0006"/>
              </font>
              <fill>
                <patternFill>
                  <bgColor rgb="FFFFC7CE"/>
                </patternFill>
              </fill>
            </x14:dxf>
          </x14:cfRule>
          <x14:cfRule type="cellIs" priority="20" operator="equal" id="{4A3AAA14-E5BA-4970-AC94-0FFAE67A307B}">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A48631DD-4B5B-420F-9BEF-5C28E96C760F}">
            <xm:f>Donnees!$E$4</xm:f>
            <x14:dxf>
              <font>
                <color rgb="FF006100"/>
              </font>
              <fill>
                <patternFill>
                  <bgColor rgb="FFC6EFCE"/>
                </patternFill>
              </fill>
            </x14:dxf>
          </x14:cfRule>
          <x14:cfRule type="cellIs" priority="14" operator="equal" id="{B697FCB3-73D6-4B82-BEB2-CCE9DD4A737D}">
            <xm:f>Donnees!$E$5</xm:f>
            <x14:dxf>
              <font>
                <color rgb="FF9C0006"/>
              </font>
              <fill>
                <patternFill>
                  <bgColor rgb="FFFFC7CE"/>
                </patternFill>
              </fill>
            </x14:dxf>
          </x14:cfRule>
          <x14:cfRule type="cellIs" priority="15" operator="equal" id="{2BACA149-1A0B-4543-81F6-1908D59E7106}">
            <xm:f>Donnees!$C$5</xm:f>
            <x14:dxf>
              <font>
                <color rgb="FF9C0006"/>
              </font>
              <fill>
                <patternFill>
                  <bgColor rgb="FFFFC7CE"/>
                </patternFill>
              </fill>
            </x14:dxf>
          </x14:cfRule>
          <x14:cfRule type="cellIs" priority="16" operator="equal" id="{7294D39D-12F1-4400-8473-5877F2E691A8}">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2185EE3F-A81B-46E3-9BBC-B79F0CF9CF1A}">
            <xm:f>Donnees!$E$4</xm:f>
            <x14:dxf>
              <font>
                <color rgb="FF006100"/>
              </font>
              <fill>
                <patternFill>
                  <bgColor rgb="FFC6EFCE"/>
                </patternFill>
              </fill>
            </x14:dxf>
          </x14:cfRule>
          <x14:cfRule type="cellIs" priority="10" operator="equal" id="{9A3D6C6F-0F6E-4DDE-B6BF-748270C4677D}">
            <xm:f>Donnees!$E$5</xm:f>
            <x14:dxf>
              <font>
                <color rgb="FF9C0006"/>
              </font>
              <fill>
                <patternFill>
                  <bgColor rgb="FFFFC7CE"/>
                </patternFill>
              </fill>
            </x14:dxf>
          </x14:cfRule>
          <x14:cfRule type="cellIs" priority="11" operator="equal" id="{C05FF05F-0202-4DB0-825F-1DEF239937B3}">
            <xm:f>Donnees!$C$5</xm:f>
            <x14:dxf>
              <font>
                <color rgb="FF9C0006"/>
              </font>
              <fill>
                <patternFill>
                  <bgColor rgb="FFFFC7CE"/>
                </patternFill>
              </fill>
            </x14:dxf>
          </x14:cfRule>
          <x14:cfRule type="cellIs" priority="12" operator="equal" id="{2DB5CADD-9D0F-43E7-9473-B7A529436131}">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FA7E0DF9-BA58-424A-A001-ED5C62B90F7D}">
            <xm:f>Donnees!$E$4</xm:f>
            <x14:dxf>
              <font>
                <color rgb="FF006100"/>
              </font>
              <fill>
                <patternFill>
                  <bgColor rgb="FFC6EFCE"/>
                </patternFill>
              </fill>
            </x14:dxf>
          </x14:cfRule>
          <x14:cfRule type="cellIs" priority="6" operator="equal" id="{FA9D06F8-55F5-4677-8FC7-B21D18A247A4}">
            <xm:f>Donnees!$E$5</xm:f>
            <x14:dxf>
              <font>
                <color rgb="FF9C0006"/>
              </font>
              <fill>
                <patternFill>
                  <bgColor rgb="FFFFC7CE"/>
                </patternFill>
              </fill>
            </x14:dxf>
          </x14:cfRule>
          <x14:cfRule type="cellIs" priority="7" operator="equal" id="{D98B1C44-5AD4-4665-9587-4D47A2B14209}">
            <xm:f>Donnees!$C$5</xm:f>
            <x14:dxf>
              <font>
                <color rgb="FF9C0006"/>
              </font>
              <fill>
                <patternFill>
                  <bgColor rgb="FFFFC7CE"/>
                </patternFill>
              </fill>
            </x14:dxf>
          </x14:cfRule>
          <x14:cfRule type="cellIs" priority="8" operator="equal" id="{5FE26A43-8A33-412D-8C42-10D75459C2AB}">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F3229238-30B3-4DBC-80F3-A7CBCA75C453}">
            <xm:f>Donnees!$E$4</xm:f>
            <x14:dxf>
              <font>
                <color rgb="FF006100"/>
              </font>
              <fill>
                <patternFill>
                  <bgColor rgb="FFC6EFCE"/>
                </patternFill>
              </fill>
            </x14:dxf>
          </x14:cfRule>
          <x14:cfRule type="cellIs" priority="2" operator="equal" id="{2E102693-025A-41A5-A5AB-8C4DE1D98082}">
            <xm:f>Donnees!$E$5</xm:f>
            <x14:dxf>
              <font>
                <color rgb="FF9C0006"/>
              </font>
              <fill>
                <patternFill>
                  <bgColor rgb="FFFFC7CE"/>
                </patternFill>
              </fill>
            </x14:dxf>
          </x14:cfRule>
          <x14:cfRule type="cellIs" priority="3" operator="equal" id="{12C2A45D-BFBD-4369-B286-DBFEC17625CB}">
            <xm:f>Donnees!$C$5</xm:f>
            <x14:dxf>
              <font>
                <color rgb="FF9C0006"/>
              </font>
              <fill>
                <patternFill>
                  <bgColor rgb="FFFFC7CE"/>
                </patternFill>
              </fill>
            </x14:dxf>
          </x14:cfRule>
          <x14:cfRule type="cellIs" priority="4" operator="equal" id="{9C0FE31B-53CD-43F0-9D06-5BA92E3EB395}">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CCFD222-EB2D-4D92-A809-29FE89225DE8}">
          <x14:formula1>
            <xm:f>OFFSET(Personnel!D$21,0,0,COUNTA(Personnel!D$21:D$70))</xm:f>
          </x14:formula1>
          <xm:sqref>P34:P53</xm:sqref>
        </x14:dataValidation>
        <x14:dataValidation type="list" allowBlank="1" showInputMessage="1" showErrorMessage="1" xr:uid="{95AACEDA-DC61-4FAC-A06F-26437F9A4195}">
          <x14:formula1>
            <xm:f>Donnees!$A$10:$A$11</xm:f>
          </x14:formula1>
          <xm:sqref>U21:AH21</xm:sqref>
        </x14:dataValidation>
        <x14:dataValidation type="list" allowBlank="1" showInputMessage="1" showErrorMessage="1" xr:uid="{8E3290B8-1D13-4EFA-8F19-366D8D64EA3D}">
          <x14:formula1>
            <xm:f>IF($U$21=Donnees!$A$10,Donnees!$A$16:$A$18,IF($U$21=Donnees!$A$11,Donnees!$A$23:$A$25,Donnees!$A$12))</xm:f>
          </x14:formula1>
          <xm:sqref>U23:AH23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1F4F-062B-427C-B8F3-FB9215C0EE2F}">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G3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IF(OR(U21="",U23=""),"",VLOOKUP('G3'!$U$21,Donnees!$A$10:$G$11,2,FALSE))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IF('G3'!U21="parascolaire","",IFERROR(SUM((Q97:BX97)/4)+SUM(E75:E94)+SUM((Q97:BX97)/4)/9+SUM(E75:E94)/9,0))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IF('G3'!U21="parascolaire","",IFERROR(SUM((Q131:BX131)/4)+SUM(E109:E128)+SUM((Q131:BX131)/4)/9+SUM(E109:E128)/9,0))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IF('G3'!U21="parascolaire","",IFERROR(SUM((Q165:BX165)/4)+SUM(E143:E162)+SUM((Q165:BX165)/4)/9+SUM(E143:E162)/9,0))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IF('G3'!U21="parascolaire","",IFERROR(SUM((Q199:BX199)/4)+SUM(E177:E196)+SUM((Q199:BX199)/4)/9+SUM(E177:E196)/9,0))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IF('G3'!U21="parascolaire","",IFERROR(SUM((Q233:BX233)/4)+SUM(E211:E230)+SUM((Q233:BX233)/4)/9+SUM(E211:E230)/9,0))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IF(U21=Donnees!A11,"",IF(BR21=Donnees!C5,"",IF(AND(OR(Differentiels!Z53&gt;Differentiels!AD53,Differentiels!Z53=Differentiels!AD53),OR(Differentiels!F53&gt;Differentiels!J53,Differentiels!F53=Differentiels!J53)),"",1)))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689"/>
      <c r="Z143" s="74"/>
      <c r="AA143" s="74"/>
      <c r="AB143" s="77"/>
      <c r="AC143" s="689"/>
      <c r="AD143" s="74"/>
      <c r="AE143" s="78"/>
      <c r="AF143" s="78"/>
      <c r="AG143" s="73"/>
      <c r="AH143" s="78"/>
      <c r="AI143" s="78"/>
      <c r="AJ143" s="78"/>
      <c r="AK143" s="689"/>
      <c r="AL143" s="74"/>
      <c r="AM143" s="79"/>
      <c r="AN143" s="77"/>
      <c r="AO143" s="73"/>
      <c r="AP143" s="74"/>
      <c r="AQ143" s="78"/>
      <c r="AR143" s="78"/>
      <c r="AS143" s="73"/>
      <c r="AT143" s="78"/>
      <c r="AU143" s="78"/>
      <c r="AV143" s="78"/>
      <c r="AW143" s="73"/>
      <c r="AX143" s="78"/>
      <c r="AY143" s="78"/>
      <c r="AZ143" s="78"/>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dENuoOFdU6kOxKS0gkTbWtSG93KuOCRre/ZOPTJCvF3wmO7fn97vtBMwT7JTqnfI1Xci5L6OIlzALJxzMj+UTA==" saltValue="5PE/foD3sEaMLUnCUQW0DQ=="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5271" priority="302">
      <formula>$O34="ASE"</formula>
    </cfRule>
    <cfRule type="expression" dxfId="5270" priority="310">
      <formula>$O34="APE"</formula>
    </cfRule>
    <cfRule type="expression" dxfId="5269" priority="311">
      <formula>$O34="EDE"</formula>
    </cfRule>
  </conditionalFormatting>
  <conditionalFormatting sqref="O75:BX94 O109:BX128">
    <cfRule type="expression" dxfId="5268" priority="303">
      <formula>AND($O75="ASE",O75&lt;&gt;"",O75&lt;&gt;"h",O75&lt;&gt;"s")</formula>
    </cfRule>
    <cfRule type="expression" dxfId="5267" priority="308">
      <formula>AND($O75="APE",O75&lt;&gt;"",O75&lt;&gt;"h",O75&lt;&gt;"s")</formula>
    </cfRule>
    <cfRule type="expression" dxfId="5266" priority="309">
      <formula>AND($O75="EDE",O75&lt;&gt;"",O75&lt;&gt;"h",O75&lt;&gt;"s")</formula>
    </cfRule>
  </conditionalFormatting>
  <conditionalFormatting sqref="U23:AH23">
    <cfRule type="expression" dxfId="5265" priority="301">
      <formula>$AJ$23="!"</formula>
    </cfRule>
  </conditionalFormatting>
  <conditionalFormatting sqref="O146:BX162 O143:X145 AY144:BX145 BA143:BX143">
    <cfRule type="expression" dxfId="5264" priority="280">
      <formula>AND($O143="ASE",O143&lt;&gt;"",O143&lt;&gt;"h",O143&lt;&gt;"s")</formula>
    </cfRule>
    <cfRule type="expression" dxfId="5263" priority="283">
      <formula>AND($O143="APE",O143&lt;&gt;"",O143&lt;&gt;"h",O143&lt;&gt;"s")</formula>
    </cfRule>
    <cfRule type="expression" dxfId="5262" priority="284">
      <formula>AND($O143="EDE",O143&lt;&gt;"",O143&lt;&gt;"h",O143&lt;&gt;"s")</formula>
    </cfRule>
  </conditionalFormatting>
  <conditionalFormatting sqref="O180:BX196 O177:Y179 AZ177:BX179">
    <cfRule type="expression" dxfId="5261" priority="269">
      <formula>AND($O177="ASE",O177&lt;&gt;"",O177&lt;&gt;"h",O177&lt;&gt;"s")</formula>
    </cfRule>
    <cfRule type="expression" dxfId="5260" priority="272">
      <formula>AND($O177="APE",O177&lt;&gt;"",O177&lt;&gt;"h",O177&lt;&gt;"s")</formula>
    </cfRule>
    <cfRule type="expression" dxfId="5259" priority="273">
      <formula>AND($O177="EDE",O177&lt;&gt;"",O177&lt;&gt;"h",O177&lt;&gt;"s")</formula>
    </cfRule>
  </conditionalFormatting>
  <conditionalFormatting sqref="O214:BX230 O211:Y213 AZ211:BX213">
    <cfRule type="expression" dxfId="5258" priority="258">
      <formula>AND($O211="ASE",O211&lt;&gt;"",O211&lt;&gt;"h",O211&lt;&gt;"s")</formula>
    </cfRule>
    <cfRule type="expression" dxfId="5257" priority="261">
      <formula>AND($O211="APE",O211&lt;&gt;"",O211&lt;&gt;"h",O211&lt;&gt;"s")</formula>
    </cfRule>
    <cfRule type="expression" dxfId="5256" priority="262">
      <formula>AND($O211="EDE",O211&lt;&gt;"",O211&lt;&gt;"h",O211&lt;&gt;"s")</formula>
    </cfRule>
  </conditionalFormatting>
  <conditionalFormatting sqref="Y144:AX145">
    <cfRule type="expression" dxfId="5255" priority="250">
      <formula>AND($O144="ASE",Y144&lt;&gt;"",Y144&lt;&gt;"h",Y144&lt;&gt;"s")</formula>
    </cfRule>
    <cfRule type="expression" dxfId="5254" priority="251">
      <formula>AND($O144="APE",Y144&lt;&gt;"",Y144&lt;&gt;"h",Y144&lt;&gt;"s")</formula>
    </cfRule>
    <cfRule type="expression" dxfId="5253" priority="252">
      <formula>AND($O144="EDE",Y144&lt;&gt;"",Y144&lt;&gt;"h",Y144&lt;&gt;"s")</formula>
    </cfRule>
  </conditionalFormatting>
  <conditionalFormatting sqref="Z177:AY179">
    <cfRule type="expression" dxfId="5252" priority="247">
      <formula>AND($O177="ASE",Z177&lt;&gt;"",Z177&lt;&gt;"h",Z177&lt;&gt;"s")</formula>
    </cfRule>
    <cfRule type="expression" dxfId="5251" priority="248">
      <formula>AND($O177="APE",Z177&lt;&gt;"",Z177&lt;&gt;"h",Z177&lt;&gt;"s")</formula>
    </cfRule>
    <cfRule type="expression" dxfId="5250" priority="249">
      <formula>AND($O177="EDE",Z177&lt;&gt;"",Z177&lt;&gt;"h",Z177&lt;&gt;"s")</formula>
    </cfRule>
  </conditionalFormatting>
  <conditionalFormatting sqref="Z211:AY213">
    <cfRule type="expression" dxfId="5249" priority="244">
      <formula>AND($O211="ASE",Z211&lt;&gt;"",Z211&lt;&gt;"h",Z211&lt;&gt;"s")</formula>
    </cfRule>
    <cfRule type="expression" dxfId="5248" priority="245">
      <formula>AND($O211="APE",Z211&lt;&gt;"",Z211&lt;&gt;"h",Z211&lt;&gt;"s")</formula>
    </cfRule>
    <cfRule type="expression" dxfId="5247" priority="246">
      <formula>AND($O211="EDE",Z211&lt;&gt;"",Z211&lt;&gt;"h",Z211&lt;&gt;"s")</formula>
    </cfRule>
  </conditionalFormatting>
  <conditionalFormatting sqref="BS63:BW67">
    <cfRule type="cellIs" dxfId="5246" priority="184" operator="greaterThan">
      <formula>$U$27</formula>
    </cfRule>
  </conditionalFormatting>
  <conditionalFormatting sqref="CD23">
    <cfRule type="cellIs" dxfId="5245" priority="180" operator="equal">
      <formula>FALSE</formula>
    </cfRule>
  </conditionalFormatting>
  <conditionalFormatting sqref="Y143:AZ143">
    <cfRule type="expression" dxfId="5244" priority="177">
      <formula>AND($O143="ASE",Y143&lt;&gt;"",Y143&lt;&gt;"h",Y143&lt;&gt;"s")</formula>
    </cfRule>
    <cfRule type="expression" dxfId="5243" priority="178">
      <formula>AND($O143="APE",Y143&lt;&gt;"",Y143&lt;&gt;"h",Y143&lt;&gt;"s")</formula>
    </cfRule>
    <cfRule type="expression" dxfId="5242" priority="179">
      <formula>AND($O143="EDE",Y143&lt;&gt;"",Y143&lt;&gt;"h",Y143&lt;&gt;"s")</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BF5CE40E-D2BA-459D-B63D-30B61F10D045}">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C2AB310A-06E8-46E6-BC9F-16547F615AB0}">
      <formula1>"1,h,s"</formula1>
    </dataValidation>
    <dataValidation type="whole" allowBlank="1" showInputMessage="1" showErrorMessage="1" sqref="U27" xr:uid="{06637636-68EB-422E-8293-0294F9832C66}">
      <formula1>0</formula1>
      <formula2>500</formula2>
    </dataValidation>
    <dataValidation type="whole" allowBlank="1" showInputMessage="1" showErrorMessage="1" sqref="BK17:BT17" xr:uid="{08F9EE67-C9EB-4670-B9BF-E4F6BB105398}">
      <formula1>0</formula1>
      <formula2>20</formula2>
    </dataValidation>
    <dataValidation type="date" allowBlank="1" showInputMessage="1" showErrorMessage="1" errorTitle="Merci de renseigner une date" sqref="BL13:BO16 BQ13:BR16" xr:uid="{E8A82205-7079-489D-83E9-38189A425501}">
      <formula1>14611</formula1>
      <formula2>219512</formula2>
    </dataValidation>
    <dataValidation showInputMessage="1" showErrorMessage="1" sqref="U13:U17 V13:AI16" xr:uid="{B1F195B0-D812-40D2-8EAF-CD98FB8CC245}"/>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B679E403-04C6-4558-983A-8303C35BA948}">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12" id="{6D58A637-C539-4561-95DA-E62EE21CAF5F}">
            <xm:f>$U$21=Donnees!$A$11</xm:f>
            <x14:dxf>
              <fill>
                <patternFill>
                  <bgColor rgb="FFFFFFCC"/>
                </patternFill>
              </fill>
            </x14:dxf>
          </x14:cfRule>
          <x14:cfRule type="expression" priority="313" id="{9FA9CE26-B227-40EA-88FF-7F9009A9DDA3}">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306" id="{4D4DB0CD-BD18-4760-9325-D5BB82722243}">
            <xm:f>$U$21=Donnees!$A$11</xm:f>
            <x14:dxf>
              <fill>
                <patternFill>
                  <bgColor rgb="FFFFFFCC"/>
                </patternFill>
              </fill>
            </x14:dxf>
          </x14:cfRule>
          <x14:cfRule type="expression" priority="307" id="{0C088C67-7A63-427C-B3FE-3FB6557CF478}">
            <xm:f>$U$21=Donnees!$A$10</xm:f>
            <x14:dxf>
              <fill>
                <patternFill>
                  <bgColor theme="6" tint="0.79998168889431442"/>
                </patternFill>
              </fill>
            </x14:dxf>
          </x14:cfRule>
          <xm:sqref>AZ27:BD27</xm:sqref>
        </x14:conditionalFormatting>
        <x14:conditionalFormatting xmlns:xm="http://schemas.microsoft.com/office/excel/2006/main">
          <x14:cfRule type="cellIs" priority="253" operator="equal" id="{A813EFA3-94FA-442F-A921-EA4C78325F38}">
            <xm:f>Donnees!$C$5</xm:f>
            <x14:dxf>
              <font>
                <color rgb="FF9C0006"/>
              </font>
              <fill>
                <patternFill>
                  <bgColor rgb="FFFFC7CE"/>
                </patternFill>
              </fill>
            </x14:dxf>
          </x14:cfRule>
          <x14:cfRule type="cellIs" priority="299" operator="equal" id="{F36EA783-0D88-4F96-9EC5-2273745EA560}">
            <xm:f>Donnees!$C$4</xm:f>
            <x14:dxf>
              <font>
                <color rgb="FF006100"/>
              </font>
              <fill>
                <patternFill>
                  <bgColor rgb="FFC6EFCE"/>
                </patternFill>
              </fill>
            </x14:dxf>
          </x14:cfRule>
          <xm:sqref>CC99</xm:sqref>
        </x14:conditionalFormatting>
        <x14:conditionalFormatting xmlns:xm="http://schemas.microsoft.com/office/excel/2006/main">
          <x14:cfRule type="cellIs" priority="300" operator="equal" id="{2C94AEAB-342F-4C45-A841-ED12A7B1A291}">
            <xm:f>Donnees!$C$5</xm:f>
            <x14:dxf>
              <font>
                <color rgb="FF9C0006"/>
              </font>
              <fill>
                <patternFill>
                  <bgColor rgb="FFFFC7CE"/>
                </patternFill>
              </fill>
            </x14:dxf>
          </x14:cfRule>
          <x14:cfRule type="cellIs" priority="305" operator="equal" id="{4AA7C3EA-48F8-445A-A977-037A1D993153}">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315" id="{D9A7A6CC-1B6B-47E5-841D-A37BCAA7222B}">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97" operator="equal" id="{AE23895E-E23A-4BB6-9075-BFB00512C4D8}">
            <xm:f>Donnees!$C$5</xm:f>
            <x14:dxf>
              <font>
                <color rgb="FF9C0006"/>
              </font>
              <fill>
                <patternFill>
                  <bgColor rgb="FFFFC7CE"/>
                </patternFill>
              </fill>
            </x14:dxf>
          </x14:cfRule>
          <x14:cfRule type="cellIs" priority="298" operator="equal" id="{16BE5FA0-FC2C-4304-A801-A640E9D7A33C}">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93" id="{C8875ACE-2150-42E4-A9E7-C18213427612}">
            <xm:f>$U$21=Donnees!$A$11</xm:f>
            <x14:dxf>
              <fill>
                <patternFill>
                  <bgColor rgb="FFFFFFCC"/>
                </patternFill>
              </fill>
            </x14:dxf>
          </x14:cfRule>
          <x14:cfRule type="expression" priority="294" id="{3E467D88-7DAE-44B0-8C6B-5011D4A72F94}">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89" operator="equal" id="{237D7CAD-40F1-4E7D-A4A8-6CCFD80D1978}">
            <xm:f>Donnees!$C$5</xm:f>
            <x14:dxf>
              <font>
                <color rgb="FF9C0006"/>
              </font>
              <fill>
                <patternFill>
                  <bgColor rgb="FFFFC7CE"/>
                </patternFill>
              </fill>
            </x14:dxf>
          </x14:cfRule>
          <x14:cfRule type="cellIs" priority="290" operator="equal" id="{188C6643-147C-46D4-A666-79D3D65BA9B8}">
            <xm:f>Donnees!$C$4</xm:f>
            <x14:dxf>
              <font>
                <color rgb="FF006100"/>
              </font>
              <fill>
                <patternFill>
                  <bgColor rgb="FFC6EFCE"/>
                </patternFill>
              </fill>
            </x14:dxf>
          </x14:cfRule>
          <xm:sqref>CC133</xm:sqref>
        </x14:conditionalFormatting>
        <x14:conditionalFormatting xmlns:xm="http://schemas.microsoft.com/office/excel/2006/main">
          <x14:cfRule type="cellIs" priority="291" operator="equal" id="{FD16CF78-949A-4203-8F6D-39B8665A8893}">
            <xm:f>Donnees!$C$5</xm:f>
            <x14:dxf>
              <font>
                <color rgb="FF9C0006"/>
              </font>
              <fill>
                <patternFill>
                  <bgColor rgb="FFFFC7CE"/>
                </patternFill>
              </fill>
            </x14:dxf>
          </x14:cfRule>
          <x14:cfRule type="cellIs" priority="292" operator="equal" id="{6C56FB35-9D2F-4764-8AE8-9ADFBE15F48C}">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96" id="{C42AA1E8-7FA9-4CF8-8E3E-F082339A540D}">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85" id="{20759904-7661-4074-ABBB-BB3C8D4594D4}">
            <xm:f>$U$21=Donnees!$A$11</xm:f>
            <x14:dxf>
              <fill>
                <patternFill>
                  <bgColor rgb="FFFFFFCC"/>
                </patternFill>
              </fill>
            </x14:dxf>
          </x14:cfRule>
          <x14:cfRule type="expression" priority="286" id="{10B491C2-DBEA-4A89-982D-45701C7C7797}">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278" operator="equal" id="{85A7FFDA-1196-465A-91C8-89973B98DE99}">
            <xm:f>Donnees!$C$5</xm:f>
            <x14:dxf>
              <font>
                <color rgb="FF9C0006"/>
              </font>
              <fill>
                <patternFill>
                  <bgColor rgb="FFFFC7CE"/>
                </patternFill>
              </fill>
            </x14:dxf>
          </x14:cfRule>
          <x14:cfRule type="cellIs" priority="279" operator="equal" id="{C86975C8-789D-44DA-BFDD-A3CC02FE61DB}">
            <xm:f>Donnees!$C$4</xm:f>
            <x14:dxf>
              <font>
                <color rgb="FF006100"/>
              </font>
              <fill>
                <patternFill>
                  <bgColor rgb="FFC6EFCE"/>
                </patternFill>
              </fill>
            </x14:dxf>
          </x14:cfRule>
          <xm:sqref>CC167</xm:sqref>
        </x14:conditionalFormatting>
        <x14:conditionalFormatting xmlns:xm="http://schemas.microsoft.com/office/excel/2006/main">
          <x14:cfRule type="cellIs" priority="281" operator="equal" id="{8BC95B89-A4D7-4798-AA5E-7BE7DD84EEEA}">
            <xm:f>Donnees!$C$5</xm:f>
            <x14:dxf>
              <font>
                <color rgb="FF9C0006"/>
              </font>
              <fill>
                <patternFill>
                  <bgColor rgb="FFFFC7CE"/>
                </patternFill>
              </fill>
            </x14:dxf>
          </x14:cfRule>
          <x14:cfRule type="cellIs" priority="282" operator="equal" id="{445A80E0-AFA1-4AB4-9278-82FCB2DDF598}">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87" id="{B3C8B3DC-82C9-4640-AEC6-89788330B70E}">
            <xm:f>$U$21=Donnees!$A$11</xm:f>
            <x14:dxf>
              <fill>
                <patternFill>
                  <bgColor rgb="FFFFFFCC"/>
                </patternFill>
              </fill>
            </x14:dxf>
          </x14:cfRule>
          <x14:cfRule type="expression" priority="288" id="{B4582758-D504-4DC6-81D3-43AF1086FDB8}">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274" id="{F76E5A8C-925F-40C3-AD6D-D0B726DF1C34}">
            <xm:f>$U$21=Donnees!$A$11</xm:f>
            <x14:dxf>
              <fill>
                <patternFill>
                  <bgColor rgb="FFFFFFCC"/>
                </patternFill>
              </fill>
            </x14:dxf>
          </x14:cfRule>
          <x14:cfRule type="expression" priority="275" id="{D8ECFC6C-0F81-4B79-AF02-0EC9402A9FDB}">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267" operator="equal" id="{E4AEAEB5-E395-41A6-A8BE-85CE28404D0A}">
            <xm:f>Donnees!$C$5</xm:f>
            <x14:dxf>
              <font>
                <color rgb="FF9C0006"/>
              </font>
              <fill>
                <patternFill>
                  <bgColor rgb="FFFFC7CE"/>
                </patternFill>
              </fill>
            </x14:dxf>
          </x14:cfRule>
          <x14:cfRule type="cellIs" priority="268" operator="equal" id="{4C499C4C-F0B6-4389-826C-CACB4DD8437E}">
            <xm:f>Donnees!$C$4</xm:f>
            <x14:dxf>
              <font>
                <color rgb="FF006100"/>
              </font>
              <fill>
                <patternFill>
                  <bgColor rgb="FFC6EFCE"/>
                </patternFill>
              </fill>
            </x14:dxf>
          </x14:cfRule>
          <xm:sqref>CC201</xm:sqref>
        </x14:conditionalFormatting>
        <x14:conditionalFormatting xmlns:xm="http://schemas.microsoft.com/office/excel/2006/main">
          <x14:cfRule type="cellIs" priority="270" operator="equal" id="{263FFF89-439A-4A5D-A6FB-021AF161FDB5}">
            <xm:f>Donnees!$C$5</xm:f>
            <x14:dxf>
              <font>
                <color rgb="FF9C0006"/>
              </font>
              <fill>
                <patternFill>
                  <bgColor rgb="FFFFC7CE"/>
                </patternFill>
              </fill>
            </x14:dxf>
          </x14:cfRule>
          <x14:cfRule type="cellIs" priority="271" operator="equal" id="{F43CC515-9572-4362-B21D-5511F93702FE}">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276" id="{18B5EDBC-6F8E-40E7-9971-AF3659817AC5}">
            <xm:f>$U$21=Donnees!$A$11</xm:f>
            <x14:dxf>
              <fill>
                <patternFill>
                  <bgColor rgb="FFFFFFCC"/>
                </patternFill>
              </fill>
            </x14:dxf>
          </x14:cfRule>
          <xm:sqref>N177:N196 N176:CB176 BY177:CB204</xm:sqref>
        </x14:conditionalFormatting>
        <x14:conditionalFormatting xmlns:xm="http://schemas.microsoft.com/office/excel/2006/main">
          <x14:cfRule type="expression" priority="263" id="{4A39E4CC-8ABB-4B34-AE32-22A0BFB88518}">
            <xm:f>$U$21=Donnees!$A$11</xm:f>
            <x14:dxf>
              <fill>
                <patternFill>
                  <bgColor rgb="FFFFFFCC"/>
                </patternFill>
              </fill>
            </x14:dxf>
          </x14:cfRule>
          <x14:cfRule type="expression" priority="264" id="{4552A323-0905-4F5C-9353-7BBAA4E7D626}">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256" operator="equal" id="{19374332-C023-4F89-907C-A1A968B9BD39}">
            <xm:f>Donnees!$C$5</xm:f>
            <x14:dxf>
              <font>
                <color rgb="FF9C0006"/>
              </font>
              <fill>
                <patternFill>
                  <bgColor rgb="FFFFC7CE"/>
                </patternFill>
              </fill>
            </x14:dxf>
          </x14:cfRule>
          <x14:cfRule type="cellIs" priority="257" operator="equal" id="{EFACC399-4ECB-473E-A19A-102BEDE0C0F4}">
            <xm:f>Donnees!$C$4</xm:f>
            <x14:dxf>
              <font>
                <color rgb="FF006100"/>
              </font>
              <fill>
                <patternFill>
                  <bgColor rgb="FFC6EFCE"/>
                </patternFill>
              </fill>
            </x14:dxf>
          </x14:cfRule>
          <xm:sqref>CC235</xm:sqref>
        </x14:conditionalFormatting>
        <x14:conditionalFormatting xmlns:xm="http://schemas.microsoft.com/office/excel/2006/main">
          <x14:cfRule type="cellIs" priority="259" operator="equal" id="{CCDFD00A-997F-4817-96C0-EF279E9D7EB6}">
            <xm:f>Donnees!$C$5</xm:f>
            <x14:dxf>
              <font>
                <color rgb="FF9C0006"/>
              </font>
              <fill>
                <patternFill>
                  <bgColor rgb="FFFFC7CE"/>
                </patternFill>
              </fill>
            </x14:dxf>
          </x14:cfRule>
          <x14:cfRule type="cellIs" priority="260" operator="equal" id="{AFF21BF5-5C99-48AE-8D46-727873D97D55}">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265" id="{D86F9A7E-980A-436A-B833-961DBD070C77}">
            <xm:f>$U$21=Donnees!$A$11</xm:f>
            <x14:dxf>
              <fill>
                <patternFill>
                  <bgColor rgb="FFFFFFCC"/>
                </patternFill>
              </fill>
            </x14:dxf>
          </x14:cfRule>
          <x14:cfRule type="expression" priority="266" id="{1D578F0C-9878-499D-B412-78E39DE9D1F7}">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255" operator="equal" id="{C927F785-0400-4AC9-B65D-FE87116C135C}">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254" id="{C3F6CB78-7788-4970-B392-78D92558AC07}">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304" id="{41FFD517-7E4D-4CA5-A331-7349809E0887}">
            <xm:f>$U$21=Donnees!$A$10</xm:f>
            <x14:dxf>
              <font>
                <color theme="0"/>
              </font>
              <fill>
                <patternFill>
                  <bgColor theme="0"/>
                </patternFill>
              </fill>
            </x14:dxf>
          </x14:cfRule>
          <xm:sqref>CC99:CD102</xm:sqref>
        </x14:conditionalFormatting>
        <x14:conditionalFormatting xmlns:xm="http://schemas.microsoft.com/office/excel/2006/main">
          <x14:cfRule type="expression" priority="242" id="{4461D282-5AD8-4DB5-A552-E62CDC2C799C}">
            <xm:f>$U$21=Donnees!$A$11</xm:f>
            <x14:dxf>
              <fill>
                <patternFill>
                  <bgColor rgb="FFFFFFCC"/>
                </patternFill>
              </fill>
            </x14:dxf>
          </x14:cfRule>
          <x14:cfRule type="expression" priority="243" id="{ACCFC595-6C6D-4FE3-8A8D-17C9B8FAC8DC}">
            <xm:f>$U$21=Donnees!$A$10</xm:f>
            <x14:dxf>
              <fill>
                <patternFill>
                  <bgColor theme="6" tint="0.79998168889431442"/>
                </patternFill>
              </fill>
            </x14:dxf>
          </x14:cfRule>
          <xm:sqref>N133 P133:BX133</xm:sqref>
        </x14:conditionalFormatting>
        <x14:conditionalFormatting xmlns:xm="http://schemas.microsoft.com/office/excel/2006/main">
          <x14:cfRule type="cellIs" priority="240" operator="equal" id="{B4588460-56BD-45EA-B938-06DF3A2D138F}">
            <xm:f>Donnees!$C$5</xm:f>
            <x14:dxf>
              <font>
                <color rgb="FF9C0006"/>
              </font>
              <fill>
                <patternFill>
                  <bgColor rgb="FFFFC7CE"/>
                </patternFill>
              </fill>
            </x14:dxf>
          </x14:cfRule>
          <x14:cfRule type="cellIs" priority="241" operator="equal" id="{AFEBAFE0-1594-49A1-B727-BB03820E0FF5}">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238" id="{74B4A491-F0BF-48DB-9AB0-293D420F0FF2}">
            <xm:f>$U$21=Donnees!$A$11</xm:f>
            <x14:dxf>
              <fill>
                <patternFill>
                  <bgColor rgb="FFFFFFCC"/>
                </patternFill>
              </fill>
            </x14:dxf>
          </x14:cfRule>
          <x14:cfRule type="expression" priority="239" id="{941368D2-1252-434F-A18B-A6432CDF6CF9}">
            <xm:f>$U$21=Donnees!$A$10</xm:f>
            <x14:dxf>
              <fill>
                <patternFill>
                  <bgColor theme="6" tint="0.79998168889431442"/>
                </patternFill>
              </fill>
            </x14:dxf>
          </x14:cfRule>
          <xm:sqref>N167 P167:BX167</xm:sqref>
        </x14:conditionalFormatting>
        <x14:conditionalFormatting xmlns:xm="http://schemas.microsoft.com/office/excel/2006/main">
          <x14:cfRule type="cellIs" priority="236" operator="equal" id="{DAA11387-308C-4DFE-AF44-A73DAA657A03}">
            <xm:f>Donnees!$C$5</xm:f>
            <x14:dxf>
              <font>
                <color rgb="FF9C0006"/>
              </font>
              <fill>
                <patternFill>
                  <bgColor rgb="FFFFC7CE"/>
                </patternFill>
              </fill>
            </x14:dxf>
          </x14:cfRule>
          <x14:cfRule type="cellIs" priority="237" operator="equal" id="{82E69E3A-DC2D-412E-A6D0-E1D14D60F5B5}">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234" id="{8A3E8708-F1CE-40BA-BAE6-0E2B22618427}">
            <xm:f>$U$21=Donnees!$A$11</xm:f>
            <x14:dxf>
              <fill>
                <patternFill>
                  <bgColor rgb="FFFFFFCC"/>
                </patternFill>
              </fill>
            </x14:dxf>
          </x14:cfRule>
          <x14:cfRule type="expression" priority="235" id="{03537DF1-9A76-455E-AB29-CF1333A4D050}">
            <xm:f>$U$21=Donnees!$A$10</xm:f>
            <x14:dxf>
              <fill>
                <patternFill>
                  <bgColor theme="6" tint="0.79998168889431442"/>
                </patternFill>
              </fill>
            </x14:dxf>
          </x14:cfRule>
          <xm:sqref>N201 P201:BX201</xm:sqref>
        </x14:conditionalFormatting>
        <x14:conditionalFormatting xmlns:xm="http://schemas.microsoft.com/office/excel/2006/main">
          <x14:cfRule type="cellIs" priority="232" operator="equal" id="{6B51FDB8-E001-4F7F-B56B-290526D4901D}">
            <xm:f>Donnees!$C$5</xm:f>
            <x14:dxf>
              <font>
                <color rgb="FF9C0006"/>
              </font>
              <fill>
                <patternFill>
                  <bgColor rgb="FFFFC7CE"/>
                </patternFill>
              </fill>
            </x14:dxf>
          </x14:cfRule>
          <x14:cfRule type="cellIs" priority="233" operator="equal" id="{63732C6B-DCAD-4CA3-834A-5C9A18C82CC7}">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230" id="{C2207711-A52F-4546-9D78-35A82709B95C}">
            <xm:f>$U$21=Donnees!$A$11</xm:f>
            <x14:dxf>
              <fill>
                <patternFill>
                  <bgColor rgb="FFFFFFCC"/>
                </patternFill>
              </fill>
            </x14:dxf>
          </x14:cfRule>
          <x14:cfRule type="expression" priority="231" id="{FA1578CF-9F03-48C7-BF7A-E67F28EE7747}">
            <xm:f>$U$21=Donnees!$A$10</xm:f>
            <x14:dxf>
              <fill>
                <patternFill>
                  <bgColor theme="6" tint="0.79998168889431442"/>
                </patternFill>
              </fill>
            </x14:dxf>
          </x14:cfRule>
          <xm:sqref>N235 P235:BX235</xm:sqref>
        </x14:conditionalFormatting>
        <x14:conditionalFormatting xmlns:xm="http://schemas.microsoft.com/office/excel/2006/main">
          <x14:cfRule type="cellIs" priority="228" operator="equal" id="{16A16813-7B92-47A3-AB4F-0956DE9455C8}">
            <xm:f>Donnees!$C$5</xm:f>
            <x14:dxf>
              <font>
                <color rgb="FF9C0006"/>
              </font>
              <fill>
                <patternFill>
                  <bgColor rgb="FFFFC7CE"/>
                </patternFill>
              </fill>
            </x14:dxf>
          </x14:cfRule>
          <x14:cfRule type="cellIs" priority="229" operator="equal" id="{9F0DF6D1-1AC9-45D7-B79A-D73EE997C818}">
            <xm:f>Donnees!$C$4</xm:f>
            <x14:dxf>
              <font>
                <color rgb="FF006100"/>
              </font>
              <fill>
                <patternFill>
                  <bgColor rgb="FFC6EFCE"/>
                </patternFill>
              </fill>
            </x14:dxf>
          </x14:cfRule>
          <xm:sqref>Q235:BX235</xm:sqref>
        </x14:conditionalFormatting>
        <x14:conditionalFormatting xmlns:xm="http://schemas.microsoft.com/office/excel/2006/main">
          <x14:cfRule type="cellIs" priority="227" operator="equal" id="{4D53EE82-68C3-4085-8B87-7131CE39D23F}">
            <xm:f>Donnees!$C$6</xm:f>
            <x14:dxf>
              <font>
                <color rgb="FF9C5700"/>
              </font>
              <fill>
                <patternFill>
                  <bgColor rgb="FFFFEB9C"/>
                </patternFill>
              </fill>
            </x14:dxf>
          </x14:cfRule>
          <xm:sqref>Q137:BX137</xm:sqref>
        </x14:conditionalFormatting>
        <x14:conditionalFormatting xmlns:xm="http://schemas.microsoft.com/office/excel/2006/main">
          <x14:cfRule type="cellIs" priority="226" operator="equal" id="{8F2C690C-6612-4101-9D40-37C22FBD0136}">
            <xm:f>Donnees!$C$6</xm:f>
            <x14:dxf>
              <font>
                <color rgb="FF9C5700"/>
              </font>
              <fill>
                <patternFill>
                  <bgColor rgb="FFFFEB9C"/>
                </patternFill>
              </fill>
            </x14:dxf>
          </x14:cfRule>
          <xm:sqref>Q171:BX171</xm:sqref>
        </x14:conditionalFormatting>
        <x14:conditionalFormatting xmlns:xm="http://schemas.microsoft.com/office/excel/2006/main">
          <x14:cfRule type="cellIs" priority="225" operator="equal" id="{D25A53A9-1BAE-47B3-82C3-AC855F0BCE8D}">
            <xm:f>Donnees!$C$6</xm:f>
            <x14:dxf>
              <font>
                <color rgb="FF9C5700"/>
              </font>
              <fill>
                <patternFill>
                  <bgColor rgb="FFFFEB9C"/>
                </patternFill>
              </fill>
            </x14:dxf>
          </x14:cfRule>
          <xm:sqref>Q205:BX205</xm:sqref>
        </x14:conditionalFormatting>
        <x14:conditionalFormatting xmlns:xm="http://schemas.microsoft.com/office/excel/2006/main">
          <x14:cfRule type="cellIs" priority="224" operator="equal" id="{46619F96-8CD0-4DC2-AA56-16914689E426}">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222" id="{D23C99A9-29BD-4C5A-A461-F51771E11858}">
            <xm:f>$U$21=Donnees!$A$11</xm:f>
            <x14:dxf>
              <fill>
                <patternFill>
                  <bgColor rgb="FFFFFFCC"/>
                </patternFill>
              </fill>
            </x14:dxf>
          </x14:cfRule>
          <x14:cfRule type="expression" priority="223" id="{86C3588E-095C-4188-81DB-5E026734ADE9}">
            <xm:f>$U$21=Donnees!$A$10</xm:f>
            <x14:dxf>
              <fill>
                <patternFill>
                  <bgColor theme="6" tint="0.79998168889431442"/>
                </patternFill>
              </fill>
            </x14:dxf>
          </x14:cfRule>
          <xm:sqref>Q136:BX136</xm:sqref>
        </x14:conditionalFormatting>
        <x14:conditionalFormatting xmlns:xm="http://schemas.microsoft.com/office/excel/2006/main">
          <x14:cfRule type="cellIs" priority="220" operator="equal" id="{2CF7BA24-F911-4166-8AC3-A7A2F5AC15B2}">
            <xm:f>Donnees!$C$5</xm:f>
            <x14:dxf>
              <font>
                <color rgb="FF9C0006"/>
              </font>
              <fill>
                <patternFill>
                  <bgColor rgb="FFFFC7CE"/>
                </patternFill>
              </fill>
            </x14:dxf>
          </x14:cfRule>
          <x14:cfRule type="cellIs" priority="221" operator="equal" id="{81A9C66A-3CC6-4BB1-BC0D-A8CD32596FB7}">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219" id="{D4108F71-E564-494C-8F26-0146FFF11F9A}">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217" id="{556F9CB3-367D-474F-8F32-314E5F7CCC2E}">
            <xm:f>$U$21=Donnees!$A$11</xm:f>
            <x14:dxf>
              <fill>
                <patternFill>
                  <bgColor rgb="FFFFFFCC"/>
                </patternFill>
              </fill>
            </x14:dxf>
          </x14:cfRule>
          <x14:cfRule type="expression" priority="218" id="{DAF87C57-B715-46FD-8C2F-3F20E03C2F02}">
            <xm:f>$U$21=Donnees!$A$10</xm:f>
            <x14:dxf>
              <fill>
                <patternFill>
                  <bgColor theme="6" tint="0.79998168889431442"/>
                </patternFill>
              </fill>
            </x14:dxf>
          </x14:cfRule>
          <xm:sqref>Q170:BX170</xm:sqref>
        </x14:conditionalFormatting>
        <x14:conditionalFormatting xmlns:xm="http://schemas.microsoft.com/office/excel/2006/main">
          <x14:cfRule type="cellIs" priority="215" operator="equal" id="{0F7643B3-8C9B-43E8-96E5-F8EBADBD3EBA}">
            <xm:f>Donnees!$C$5</xm:f>
            <x14:dxf>
              <font>
                <color rgb="FF9C0006"/>
              </font>
              <fill>
                <patternFill>
                  <bgColor rgb="FFFFC7CE"/>
                </patternFill>
              </fill>
            </x14:dxf>
          </x14:cfRule>
          <x14:cfRule type="cellIs" priority="216" operator="equal" id="{E6A228F7-3CC9-4F37-A5B7-DAA8B8766F93}">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214" id="{427ED80A-621E-4416-A85E-4F127FC466A8}">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212" id="{D340A5F0-E9C8-42AD-ABC8-CCCC2FF6417A}">
            <xm:f>$U$21=Donnees!$A$11</xm:f>
            <x14:dxf>
              <fill>
                <patternFill>
                  <bgColor rgb="FFFFFFCC"/>
                </patternFill>
              </fill>
            </x14:dxf>
          </x14:cfRule>
          <x14:cfRule type="expression" priority="213" id="{F1EC8842-132A-4750-AE8D-F87A48055083}">
            <xm:f>$U$21=Donnees!$A$10</xm:f>
            <x14:dxf>
              <fill>
                <patternFill>
                  <bgColor theme="6" tint="0.79998168889431442"/>
                </patternFill>
              </fill>
            </x14:dxf>
          </x14:cfRule>
          <xm:sqref>Q204:BX204</xm:sqref>
        </x14:conditionalFormatting>
        <x14:conditionalFormatting xmlns:xm="http://schemas.microsoft.com/office/excel/2006/main">
          <x14:cfRule type="cellIs" priority="210" operator="equal" id="{3E6A2C1D-3FA0-4A1C-B3EB-EFE35DBACF75}">
            <xm:f>Donnees!$C$5</xm:f>
            <x14:dxf>
              <font>
                <color rgb="FF9C0006"/>
              </font>
              <fill>
                <patternFill>
                  <bgColor rgb="FFFFC7CE"/>
                </patternFill>
              </fill>
            </x14:dxf>
          </x14:cfRule>
          <x14:cfRule type="cellIs" priority="211" operator="equal" id="{EBD0E501-7C2A-4580-A752-690EE166A466}">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209" id="{82D0B0A3-A36F-4903-93E8-8DDBE3DCA098}">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207" id="{6591F4B7-AE02-44F9-9DC2-D18998B278FF}">
            <xm:f>$U$21=Donnees!$A$11</xm:f>
            <x14:dxf>
              <fill>
                <patternFill>
                  <bgColor rgb="FFFFFFCC"/>
                </patternFill>
              </fill>
            </x14:dxf>
          </x14:cfRule>
          <x14:cfRule type="expression" priority="208" id="{17A11E61-4DC3-40B8-9950-0CF49A3E02D1}">
            <xm:f>$U$21=Donnees!$A$10</xm:f>
            <x14:dxf>
              <fill>
                <patternFill>
                  <bgColor theme="6" tint="0.79998168889431442"/>
                </patternFill>
              </fill>
            </x14:dxf>
          </x14:cfRule>
          <xm:sqref>Q238:BX238</xm:sqref>
        </x14:conditionalFormatting>
        <x14:conditionalFormatting xmlns:xm="http://schemas.microsoft.com/office/excel/2006/main">
          <x14:cfRule type="cellIs" priority="205" operator="equal" id="{D0FA15F8-7C39-453E-A832-DF04C9D26600}">
            <xm:f>Donnees!$C$5</xm:f>
            <x14:dxf>
              <font>
                <color rgb="FF9C0006"/>
              </font>
              <fill>
                <patternFill>
                  <bgColor rgb="FFFFC7CE"/>
                </patternFill>
              </fill>
            </x14:dxf>
          </x14:cfRule>
          <x14:cfRule type="cellIs" priority="206" operator="equal" id="{E018CC5A-4ABA-4B40-B23A-6A1AF353E411}">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204" id="{C3E049A5-E4E1-4072-95AD-D26665652660}">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203" operator="equal" id="{3E365D6F-1738-406C-B919-893509C886C8}">
            <xm:f>Donnees!$C$6</xm:f>
            <x14:dxf>
              <font>
                <color rgb="FF9C5700"/>
              </font>
              <fill>
                <patternFill>
                  <bgColor rgb="FFFFEB9C"/>
                </patternFill>
              </fill>
            </x14:dxf>
          </x14:cfRule>
          <xm:sqref>CC239</xm:sqref>
        </x14:conditionalFormatting>
        <x14:conditionalFormatting xmlns:xm="http://schemas.microsoft.com/office/excel/2006/main">
          <x14:cfRule type="cellIs" priority="202" operator="equal" id="{5665DBF3-436E-448C-8A00-AD87232B11FA}">
            <xm:f>Donnees!$B$56</xm:f>
            <x14:dxf>
              <font>
                <color rgb="FF9C5700"/>
              </font>
              <fill>
                <patternFill>
                  <bgColor rgb="FFFFEB9C"/>
                </patternFill>
              </fill>
            </x14:dxf>
          </x14:cfRule>
          <xm:sqref>CD239</xm:sqref>
        </x14:conditionalFormatting>
        <x14:conditionalFormatting xmlns:xm="http://schemas.microsoft.com/office/excel/2006/main">
          <x14:cfRule type="cellIs" priority="201" operator="equal" id="{ABBE3E92-B99B-48C0-89DA-4C4CE1C01A6B}">
            <xm:f>Donnees!$C$6</xm:f>
            <x14:dxf>
              <font>
                <color rgb="FF9C5700"/>
              </font>
              <fill>
                <patternFill>
                  <bgColor rgb="FFFFEB9C"/>
                </patternFill>
              </fill>
            </x14:dxf>
          </x14:cfRule>
          <xm:sqref>CC205</xm:sqref>
        </x14:conditionalFormatting>
        <x14:conditionalFormatting xmlns:xm="http://schemas.microsoft.com/office/excel/2006/main">
          <x14:cfRule type="cellIs" priority="200" operator="equal" id="{81AA18FB-8911-4769-9DE8-5E8635369767}">
            <xm:f>Donnees!$B$56</xm:f>
            <x14:dxf>
              <font>
                <color rgb="FF9C5700"/>
              </font>
              <fill>
                <patternFill>
                  <bgColor rgb="FFFFEB9C"/>
                </patternFill>
              </fill>
            </x14:dxf>
          </x14:cfRule>
          <xm:sqref>CD205</xm:sqref>
        </x14:conditionalFormatting>
        <x14:conditionalFormatting xmlns:xm="http://schemas.microsoft.com/office/excel/2006/main">
          <x14:cfRule type="cellIs" priority="199" operator="equal" id="{3A6E4490-8B11-4130-95AA-0F28A9B6D2A5}">
            <xm:f>Donnees!$C$6</xm:f>
            <x14:dxf>
              <font>
                <color rgb="FF9C5700"/>
              </font>
              <fill>
                <patternFill>
                  <bgColor rgb="FFFFEB9C"/>
                </patternFill>
              </fill>
            </x14:dxf>
          </x14:cfRule>
          <xm:sqref>CC171</xm:sqref>
        </x14:conditionalFormatting>
        <x14:conditionalFormatting xmlns:xm="http://schemas.microsoft.com/office/excel/2006/main">
          <x14:cfRule type="cellIs" priority="198" operator="equal" id="{BBA353C9-221B-43C7-B4D0-6B5D39E7B4C4}">
            <xm:f>Donnees!$B$56</xm:f>
            <x14:dxf>
              <font>
                <color rgb="FF9C5700"/>
              </font>
              <fill>
                <patternFill>
                  <bgColor rgb="FFFFEB9C"/>
                </patternFill>
              </fill>
            </x14:dxf>
          </x14:cfRule>
          <xm:sqref>CD171</xm:sqref>
        </x14:conditionalFormatting>
        <x14:conditionalFormatting xmlns:xm="http://schemas.microsoft.com/office/excel/2006/main">
          <x14:cfRule type="cellIs" priority="197" operator="equal" id="{CC65B556-C854-401F-BC04-41C0B0DF1168}">
            <xm:f>Donnees!$C$6</xm:f>
            <x14:dxf>
              <font>
                <color rgb="FF9C5700"/>
              </font>
              <fill>
                <patternFill>
                  <bgColor rgb="FFFFEB9C"/>
                </patternFill>
              </fill>
            </x14:dxf>
          </x14:cfRule>
          <xm:sqref>CC137</xm:sqref>
        </x14:conditionalFormatting>
        <x14:conditionalFormatting xmlns:xm="http://schemas.microsoft.com/office/excel/2006/main">
          <x14:cfRule type="cellIs" priority="196" operator="equal" id="{F069AD7C-3069-4C8A-995A-B5F16B5A0B0C}">
            <xm:f>Donnees!$B$56</xm:f>
            <x14:dxf>
              <font>
                <color rgb="FF9C5700"/>
              </font>
              <fill>
                <patternFill>
                  <bgColor rgb="FFFFEB9C"/>
                </patternFill>
              </fill>
            </x14:dxf>
          </x14:cfRule>
          <xm:sqref>CD137</xm:sqref>
        </x14:conditionalFormatting>
        <x14:conditionalFormatting xmlns:xm="http://schemas.microsoft.com/office/excel/2006/main">
          <x14:cfRule type="cellIs" priority="195" operator="equal" id="{24972B2A-0C62-4FD2-822C-FA58460AE1DA}">
            <xm:f>Donnees!$C$6</xm:f>
            <x14:dxf>
              <font>
                <color rgb="FF9C5700"/>
              </font>
              <fill>
                <patternFill>
                  <bgColor rgb="FFFFEB9C"/>
                </patternFill>
              </fill>
            </x14:dxf>
          </x14:cfRule>
          <xm:sqref>CC103</xm:sqref>
        </x14:conditionalFormatting>
        <x14:conditionalFormatting xmlns:xm="http://schemas.microsoft.com/office/excel/2006/main">
          <x14:cfRule type="cellIs" priority="194" operator="equal" id="{C9D0E80F-98A3-4050-ABDB-D4F85755C596}">
            <xm:f>Donnees!$B$56</xm:f>
            <x14:dxf>
              <font>
                <color rgb="FF9C5700"/>
              </font>
              <fill>
                <patternFill>
                  <bgColor rgb="FFFFEB9C"/>
                </patternFill>
              </fill>
            </x14:dxf>
          </x14:cfRule>
          <xm:sqref>CD103</xm:sqref>
        </x14:conditionalFormatting>
        <x14:conditionalFormatting xmlns:xm="http://schemas.microsoft.com/office/excel/2006/main">
          <x14:cfRule type="expression" priority="193" id="{F7F31790-D25A-43E2-8F73-4D2EEA9B3B0E}">
            <xm:f>$U$21=Donnees!$A$10</xm:f>
            <x14:dxf>
              <font>
                <color theme="0"/>
              </font>
              <fill>
                <patternFill>
                  <bgColor theme="0"/>
                </patternFill>
              </fill>
            </x14:dxf>
          </x14:cfRule>
          <xm:sqref>CC133:CD136</xm:sqref>
        </x14:conditionalFormatting>
        <x14:conditionalFormatting xmlns:xm="http://schemas.microsoft.com/office/excel/2006/main">
          <x14:cfRule type="expression" priority="192" id="{914F6B6F-B057-48C3-89FE-C3E41DDA8D92}">
            <xm:f>$U$21=Donnees!$A$10</xm:f>
            <x14:dxf>
              <font>
                <color theme="0"/>
              </font>
              <fill>
                <patternFill>
                  <bgColor theme="0"/>
                </patternFill>
              </fill>
            </x14:dxf>
          </x14:cfRule>
          <xm:sqref>CC167:CD170</xm:sqref>
        </x14:conditionalFormatting>
        <x14:conditionalFormatting xmlns:xm="http://schemas.microsoft.com/office/excel/2006/main">
          <x14:cfRule type="expression" priority="191" id="{8369A1C4-720C-47F4-8182-EF5DFFA63740}">
            <xm:f>$U$21=Donnees!$A$10</xm:f>
            <x14:dxf>
              <font>
                <color theme="0"/>
              </font>
              <fill>
                <patternFill>
                  <bgColor theme="0"/>
                </patternFill>
              </fill>
            </x14:dxf>
          </x14:cfRule>
          <xm:sqref>CC201:CD204</xm:sqref>
        </x14:conditionalFormatting>
        <x14:conditionalFormatting xmlns:xm="http://schemas.microsoft.com/office/excel/2006/main">
          <x14:cfRule type="expression" priority="190" id="{57918C22-C490-43C3-8499-4C17909A3FDB}">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88" id="{0A14A74A-A043-4A2F-81B9-4700157E9D5B}">
            <xm:f>$U$21=Donnees!$A$11</xm:f>
            <x14:dxf>
              <fill>
                <patternFill>
                  <bgColor rgb="FFFFFFCC"/>
                </patternFill>
              </fill>
            </x14:dxf>
          </x14:cfRule>
          <x14:cfRule type="expression" priority="189" id="{460C89DC-472B-4259-839A-74A6F70B3368}">
            <xm:f>$U$21=Donnees!$A$10</xm:f>
            <x14:dxf>
              <fill>
                <patternFill>
                  <bgColor theme="6" tint="0.79998168889431442"/>
                </patternFill>
              </fill>
            </x14:dxf>
          </x14:cfRule>
          <xm:sqref>Q74:BX74</xm:sqref>
        </x14:conditionalFormatting>
        <x14:conditionalFormatting xmlns:xm="http://schemas.microsoft.com/office/excel/2006/main">
          <x14:cfRule type="expression" priority="185" id="{C7693CAD-45E6-4A9E-A66F-5E8F91DDE440}">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86" id="{AB3D292A-10B5-485B-8FBC-4AA6CBEDDC8C}">
            <xm:f>$U$21=Donnees!$A$11</xm:f>
            <x14:dxf>
              <fill>
                <patternFill>
                  <bgColor rgb="FFFFFFCC"/>
                </patternFill>
              </fill>
            </x14:dxf>
          </x14:cfRule>
          <xm:sqref>P63:P67 Q60:AX62 BA60:BP62 BS61</xm:sqref>
        </x14:conditionalFormatting>
        <x14:conditionalFormatting xmlns:xm="http://schemas.microsoft.com/office/excel/2006/main">
          <x14:cfRule type="expression" priority="187" id="{45F39B1F-0593-4856-A01E-9646CEF247AD}">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314" id="{90CE55B5-F9A3-48ED-A0C0-43707B5FB6C9}">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95" id="{846CE610-5166-49A1-A243-F62E9CC071AF}">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277" id="{6644CE15-D77C-4F83-AFE1-F168C3E3E65C}">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182" operator="equal" id="{CAD86036-FAAB-4B4C-AB37-D80AA0DA514A}">
            <xm:f>Donnees!$C$5</xm:f>
            <x14:dxf>
              <font>
                <color rgb="FF9C0006"/>
              </font>
              <fill>
                <patternFill>
                  <bgColor rgb="FFFFC7CE"/>
                </patternFill>
              </fill>
            </x14:dxf>
          </x14:cfRule>
          <x14:cfRule type="cellIs" priority="183" operator="equal" id="{6C595578-A734-4C2E-8095-1E71CF56BA4F}">
            <xm:f>Donnees!$C$4</xm:f>
            <x14:dxf>
              <font>
                <color rgb="FF006100"/>
              </font>
              <fill>
                <patternFill>
                  <bgColor rgb="FFC6EFCE"/>
                </patternFill>
              </fill>
            </x14:dxf>
          </x14:cfRule>
          <xm:sqref>BZ26:CF26</xm:sqref>
        </x14:conditionalFormatting>
        <x14:conditionalFormatting xmlns:xm="http://schemas.microsoft.com/office/excel/2006/main">
          <x14:cfRule type="cellIs" priority="181" operator="equal" id="{BA49AD0E-7EED-4081-9D9A-B0BBF96081C0}">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A65C6683-5920-44BB-A81A-E2FB7BFAFDF7}">
            <xm:f>Donnees!$E$4</xm:f>
            <x14:dxf>
              <font>
                <color rgb="FF006100"/>
              </font>
              <fill>
                <patternFill>
                  <bgColor rgb="FFC6EFCE"/>
                </patternFill>
              </fill>
            </x14:dxf>
          </x14:cfRule>
          <x14:cfRule type="cellIs" priority="94" operator="equal" id="{6D1823E4-CBC5-43F8-B8E1-46E3101F8119}">
            <xm:f>Donnees!$E$5</xm:f>
            <x14:dxf>
              <font>
                <color rgb="FF9C0006"/>
              </font>
              <fill>
                <patternFill>
                  <bgColor rgb="FFFFC7CE"/>
                </patternFill>
              </fill>
            </x14:dxf>
          </x14:cfRule>
          <x14:cfRule type="cellIs" priority="95" operator="equal" id="{9DDDE313-0010-4FCB-B8BC-3FA1D2F3AE53}">
            <xm:f>Donnees!$C$5</xm:f>
            <x14:dxf>
              <font>
                <color rgb="FF9C0006"/>
              </font>
              <fill>
                <patternFill>
                  <bgColor rgb="FFFFC7CE"/>
                </patternFill>
              </fill>
            </x14:dxf>
          </x14:cfRule>
          <x14:cfRule type="cellIs" priority="96" operator="equal" id="{80E17A8E-830F-4D6B-8BFC-153477B6AA89}">
            <xm:f>Donnees!$C$4</xm:f>
            <x14:dxf>
              <font>
                <color rgb="FF006100"/>
              </font>
              <fill>
                <patternFill>
                  <bgColor rgb="FFC6EFCE"/>
                </patternFill>
              </fill>
            </x14:dxf>
          </x14:cfRule>
          <xm:sqref>CC109:CC128</xm:sqref>
        </x14:conditionalFormatting>
        <x14:conditionalFormatting xmlns:xm="http://schemas.microsoft.com/office/excel/2006/main">
          <x14:cfRule type="cellIs" priority="89" operator="equal" id="{7FCFD732-9A14-42F0-8871-6569DC4ED916}">
            <xm:f>Donnees!$E$4</xm:f>
            <x14:dxf>
              <font>
                <color rgb="FF006100"/>
              </font>
              <fill>
                <patternFill>
                  <bgColor rgb="FFC6EFCE"/>
                </patternFill>
              </fill>
            </x14:dxf>
          </x14:cfRule>
          <x14:cfRule type="cellIs" priority="90" operator="equal" id="{31A39AB5-C14F-46D8-87F9-C29D6438C00D}">
            <xm:f>Donnees!$E$5</xm:f>
            <x14:dxf>
              <font>
                <color rgb="FF9C0006"/>
              </font>
              <fill>
                <patternFill>
                  <bgColor rgb="FFFFC7CE"/>
                </patternFill>
              </fill>
            </x14:dxf>
          </x14:cfRule>
          <x14:cfRule type="cellIs" priority="91" operator="equal" id="{724D6B86-319E-4AC2-A296-B026A18312CE}">
            <xm:f>Donnees!$C$5</xm:f>
            <x14:dxf>
              <font>
                <color rgb="FF9C0006"/>
              </font>
              <fill>
                <patternFill>
                  <bgColor rgb="FFFFC7CE"/>
                </patternFill>
              </fill>
            </x14:dxf>
          </x14:cfRule>
          <x14:cfRule type="cellIs" priority="92" operator="equal" id="{27F8AA4A-179D-4787-9C88-E21A5B86553F}">
            <xm:f>Donnees!$C$4</xm:f>
            <x14:dxf>
              <font>
                <color rgb="FF006100"/>
              </font>
              <fill>
                <patternFill>
                  <bgColor rgb="FFC6EFCE"/>
                </patternFill>
              </fill>
            </x14:dxf>
          </x14:cfRule>
          <xm:sqref>CC143:CC162</xm:sqref>
        </x14:conditionalFormatting>
        <x14:conditionalFormatting xmlns:xm="http://schemas.microsoft.com/office/excel/2006/main">
          <x14:cfRule type="cellIs" priority="85" operator="equal" id="{1DC7AD29-7045-4890-828C-472693C79AF3}">
            <xm:f>Donnees!$E$4</xm:f>
            <x14:dxf>
              <font>
                <color rgb="FF006100"/>
              </font>
              <fill>
                <patternFill>
                  <bgColor rgb="FFC6EFCE"/>
                </patternFill>
              </fill>
            </x14:dxf>
          </x14:cfRule>
          <x14:cfRule type="cellIs" priority="86" operator="equal" id="{8E7BF8AE-9AD6-4222-847A-5C11D034C5D5}">
            <xm:f>Donnees!$E$5</xm:f>
            <x14:dxf>
              <font>
                <color rgb="FF9C0006"/>
              </font>
              <fill>
                <patternFill>
                  <bgColor rgb="FFFFC7CE"/>
                </patternFill>
              </fill>
            </x14:dxf>
          </x14:cfRule>
          <x14:cfRule type="cellIs" priority="87" operator="equal" id="{536F85FD-4913-4339-AE57-9B5CBBE2C0FC}">
            <xm:f>Donnees!$C$5</xm:f>
            <x14:dxf>
              <font>
                <color rgb="FF9C0006"/>
              </font>
              <fill>
                <patternFill>
                  <bgColor rgb="FFFFC7CE"/>
                </patternFill>
              </fill>
            </x14:dxf>
          </x14:cfRule>
          <x14:cfRule type="cellIs" priority="88" operator="equal" id="{B36F1C86-7668-4C94-A40E-59B781C650B1}">
            <xm:f>Donnees!$C$4</xm:f>
            <x14:dxf>
              <font>
                <color rgb="FF006100"/>
              </font>
              <fill>
                <patternFill>
                  <bgColor rgb="FFC6EFCE"/>
                </patternFill>
              </fill>
            </x14:dxf>
          </x14:cfRule>
          <xm:sqref>CC177:CC196</xm:sqref>
        </x14:conditionalFormatting>
        <x14:conditionalFormatting xmlns:xm="http://schemas.microsoft.com/office/excel/2006/main">
          <x14:cfRule type="cellIs" priority="81" operator="equal" id="{2655BB6F-320E-42DC-B0F1-A300B5252AED}">
            <xm:f>Donnees!$E$4</xm:f>
            <x14:dxf>
              <font>
                <color rgb="FF006100"/>
              </font>
              <fill>
                <patternFill>
                  <bgColor rgb="FFC6EFCE"/>
                </patternFill>
              </fill>
            </x14:dxf>
          </x14:cfRule>
          <x14:cfRule type="cellIs" priority="82" operator="equal" id="{63D45B33-386C-4679-AD64-FCFFE780862C}">
            <xm:f>Donnees!$E$5</xm:f>
            <x14:dxf>
              <font>
                <color rgb="FF9C0006"/>
              </font>
              <fill>
                <patternFill>
                  <bgColor rgb="FFFFC7CE"/>
                </patternFill>
              </fill>
            </x14:dxf>
          </x14:cfRule>
          <x14:cfRule type="cellIs" priority="83" operator="equal" id="{9CB94C33-67D5-4430-9A8E-F391408A2F45}">
            <xm:f>Donnees!$C$5</xm:f>
            <x14:dxf>
              <font>
                <color rgb="FF9C0006"/>
              </font>
              <fill>
                <patternFill>
                  <bgColor rgb="FFFFC7CE"/>
                </patternFill>
              </fill>
            </x14:dxf>
          </x14:cfRule>
          <x14:cfRule type="cellIs" priority="84" operator="equal" id="{0D5385FE-57E8-4BC5-B32C-C23EA0B05038}">
            <xm:f>Donnees!$C$4</xm:f>
            <x14:dxf>
              <font>
                <color rgb="FF006100"/>
              </font>
              <fill>
                <patternFill>
                  <bgColor rgb="FFC6EFCE"/>
                </patternFill>
              </fill>
            </x14:dxf>
          </x14:cfRule>
          <xm:sqref>CC211:CC230</xm:sqref>
        </x14:conditionalFormatting>
        <x14:conditionalFormatting xmlns:xm="http://schemas.microsoft.com/office/excel/2006/main">
          <x14:cfRule type="cellIs" priority="77" operator="equal" id="{29555804-FAD9-45B5-B2E8-C07F4E1FBDD7}">
            <xm:f>Donnees!$E$4</xm:f>
            <x14:dxf>
              <font>
                <color rgb="FF006100"/>
              </font>
              <fill>
                <patternFill>
                  <bgColor rgb="FFC6EFCE"/>
                </patternFill>
              </fill>
            </x14:dxf>
          </x14:cfRule>
          <x14:cfRule type="cellIs" priority="78" operator="equal" id="{EB1F558F-EDE9-4CF5-9499-14D7F4F70062}">
            <xm:f>Donnees!$E$5</xm:f>
            <x14:dxf>
              <font>
                <color rgb="FF9C0006"/>
              </font>
              <fill>
                <patternFill>
                  <bgColor rgb="FFFFC7CE"/>
                </patternFill>
              </fill>
            </x14:dxf>
          </x14:cfRule>
          <x14:cfRule type="cellIs" priority="79" operator="equal" id="{6B351E85-BFE8-4866-A676-48D7619A6274}">
            <xm:f>Donnees!$C$5</xm:f>
            <x14:dxf>
              <font>
                <color rgb="FF9C0006"/>
              </font>
              <fill>
                <patternFill>
                  <bgColor rgb="FFFFC7CE"/>
                </patternFill>
              </fill>
            </x14:dxf>
          </x14:cfRule>
          <x14:cfRule type="cellIs" priority="80" operator="equal" id="{F98F5FBF-01DD-4712-9E54-05DFF73E6531}">
            <xm:f>Donnees!$C$4</xm:f>
            <x14:dxf>
              <font>
                <color rgb="FF006100"/>
              </font>
              <fill>
                <patternFill>
                  <bgColor rgb="FFC6EFCE"/>
                </patternFill>
              </fill>
            </x14:dxf>
          </x14:cfRule>
          <xm:sqref>CC75</xm:sqref>
        </x14:conditionalFormatting>
        <x14:conditionalFormatting xmlns:xm="http://schemas.microsoft.com/office/excel/2006/main">
          <x14:cfRule type="cellIs" priority="73" operator="equal" id="{2605F00E-209E-492B-9C95-2E94A3EBDAFB}">
            <xm:f>Donnees!$E$4</xm:f>
            <x14:dxf>
              <font>
                <color rgb="FF006100"/>
              </font>
              <fill>
                <patternFill>
                  <bgColor rgb="FFC6EFCE"/>
                </patternFill>
              </fill>
            </x14:dxf>
          </x14:cfRule>
          <x14:cfRule type="cellIs" priority="74" operator="equal" id="{B66E84E0-F7A4-4D62-8877-42F07AF21A40}">
            <xm:f>Donnees!$E$5</xm:f>
            <x14:dxf>
              <font>
                <color rgb="FF9C0006"/>
              </font>
              <fill>
                <patternFill>
                  <bgColor rgb="FFFFC7CE"/>
                </patternFill>
              </fill>
            </x14:dxf>
          </x14:cfRule>
          <x14:cfRule type="cellIs" priority="75" operator="equal" id="{4EDD7CCE-F4D3-4D53-BA27-B20BEAA2C0D2}">
            <xm:f>Donnees!$C$5</xm:f>
            <x14:dxf>
              <font>
                <color rgb="FF9C0006"/>
              </font>
              <fill>
                <patternFill>
                  <bgColor rgb="FFFFC7CE"/>
                </patternFill>
              </fill>
            </x14:dxf>
          </x14:cfRule>
          <x14:cfRule type="cellIs" priority="76" operator="equal" id="{1D0EB43D-089E-4691-96C3-D39D09AFE45A}">
            <xm:f>Donnees!$C$4</xm:f>
            <x14:dxf>
              <font>
                <color rgb="FF006100"/>
              </font>
              <fill>
                <patternFill>
                  <bgColor rgb="FFC6EFCE"/>
                </patternFill>
              </fill>
            </x14:dxf>
          </x14:cfRule>
          <xm:sqref>CC76</xm:sqref>
        </x14:conditionalFormatting>
        <x14:conditionalFormatting xmlns:xm="http://schemas.microsoft.com/office/excel/2006/main">
          <x14:cfRule type="cellIs" priority="69" operator="equal" id="{DE9DBD0B-FB69-4CE5-8887-BC96AB31926C}">
            <xm:f>Donnees!$E$4</xm:f>
            <x14:dxf>
              <font>
                <color rgb="FF006100"/>
              </font>
              <fill>
                <patternFill>
                  <bgColor rgb="FFC6EFCE"/>
                </patternFill>
              </fill>
            </x14:dxf>
          </x14:cfRule>
          <x14:cfRule type="cellIs" priority="70" operator="equal" id="{E833136F-5BC4-41FD-AC24-24430D51659A}">
            <xm:f>Donnees!$E$5</xm:f>
            <x14:dxf>
              <font>
                <color rgb="FF9C0006"/>
              </font>
              <fill>
                <patternFill>
                  <bgColor rgb="FFFFC7CE"/>
                </patternFill>
              </fill>
            </x14:dxf>
          </x14:cfRule>
          <x14:cfRule type="cellIs" priority="71" operator="equal" id="{96343C57-4B30-4FFE-AEA1-045FCE811FCE}">
            <xm:f>Donnees!$C$5</xm:f>
            <x14:dxf>
              <font>
                <color rgb="FF9C0006"/>
              </font>
              <fill>
                <patternFill>
                  <bgColor rgb="FFFFC7CE"/>
                </patternFill>
              </fill>
            </x14:dxf>
          </x14:cfRule>
          <x14:cfRule type="cellIs" priority="72" operator="equal" id="{F3940FE5-B12E-4A9D-B7CF-45115696180A}">
            <xm:f>Donnees!$C$4</xm:f>
            <x14:dxf>
              <font>
                <color rgb="FF006100"/>
              </font>
              <fill>
                <patternFill>
                  <bgColor rgb="FFC6EFCE"/>
                </patternFill>
              </fill>
            </x14:dxf>
          </x14:cfRule>
          <xm:sqref>CC77</xm:sqref>
        </x14:conditionalFormatting>
        <x14:conditionalFormatting xmlns:xm="http://schemas.microsoft.com/office/excel/2006/main">
          <x14:cfRule type="cellIs" priority="65" operator="equal" id="{FE649A86-1C3F-497B-88E7-2F48F567269A}">
            <xm:f>Donnees!$E$4</xm:f>
            <x14:dxf>
              <font>
                <color rgb="FF006100"/>
              </font>
              <fill>
                <patternFill>
                  <bgColor rgb="FFC6EFCE"/>
                </patternFill>
              </fill>
            </x14:dxf>
          </x14:cfRule>
          <x14:cfRule type="cellIs" priority="66" operator="equal" id="{44B79D17-228D-4ECD-A2B5-589108094756}">
            <xm:f>Donnees!$E$5</xm:f>
            <x14:dxf>
              <font>
                <color rgb="FF9C0006"/>
              </font>
              <fill>
                <patternFill>
                  <bgColor rgb="FFFFC7CE"/>
                </patternFill>
              </fill>
            </x14:dxf>
          </x14:cfRule>
          <x14:cfRule type="cellIs" priority="67" operator="equal" id="{88CD7AC2-43AD-4DF2-8562-D664DCC90DC1}">
            <xm:f>Donnees!$C$5</xm:f>
            <x14:dxf>
              <font>
                <color rgb="FF9C0006"/>
              </font>
              <fill>
                <patternFill>
                  <bgColor rgb="FFFFC7CE"/>
                </patternFill>
              </fill>
            </x14:dxf>
          </x14:cfRule>
          <x14:cfRule type="cellIs" priority="68" operator="equal" id="{144396B7-4E37-44FD-988A-DAA46D029A15}">
            <xm:f>Donnees!$C$4</xm:f>
            <x14:dxf>
              <font>
                <color rgb="FF006100"/>
              </font>
              <fill>
                <patternFill>
                  <bgColor rgb="FFC6EFCE"/>
                </patternFill>
              </fill>
            </x14:dxf>
          </x14:cfRule>
          <xm:sqref>CC78</xm:sqref>
        </x14:conditionalFormatting>
        <x14:conditionalFormatting xmlns:xm="http://schemas.microsoft.com/office/excel/2006/main">
          <x14:cfRule type="cellIs" priority="61" operator="equal" id="{8B3EB676-9290-4FE2-9EBD-F11BB06DAF1B}">
            <xm:f>Donnees!$E$4</xm:f>
            <x14:dxf>
              <font>
                <color rgb="FF006100"/>
              </font>
              <fill>
                <patternFill>
                  <bgColor rgb="FFC6EFCE"/>
                </patternFill>
              </fill>
            </x14:dxf>
          </x14:cfRule>
          <x14:cfRule type="cellIs" priority="62" operator="equal" id="{D56D21DB-87F6-45CC-A544-37A9F7669B0B}">
            <xm:f>Donnees!$E$5</xm:f>
            <x14:dxf>
              <font>
                <color rgb="FF9C0006"/>
              </font>
              <fill>
                <patternFill>
                  <bgColor rgb="FFFFC7CE"/>
                </patternFill>
              </fill>
            </x14:dxf>
          </x14:cfRule>
          <x14:cfRule type="cellIs" priority="63" operator="equal" id="{F6F24FB5-B5C3-4B05-8CE1-740813C1E823}">
            <xm:f>Donnees!$C$5</xm:f>
            <x14:dxf>
              <font>
                <color rgb="FF9C0006"/>
              </font>
              <fill>
                <patternFill>
                  <bgColor rgb="FFFFC7CE"/>
                </patternFill>
              </fill>
            </x14:dxf>
          </x14:cfRule>
          <x14:cfRule type="cellIs" priority="64" operator="equal" id="{9B3E6AD6-C063-48F0-8C4B-1014D6A67C56}">
            <xm:f>Donnees!$C$4</xm:f>
            <x14:dxf>
              <font>
                <color rgb="FF006100"/>
              </font>
              <fill>
                <patternFill>
                  <bgColor rgb="FFC6EFCE"/>
                </patternFill>
              </fill>
            </x14:dxf>
          </x14:cfRule>
          <xm:sqref>CC79</xm:sqref>
        </x14:conditionalFormatting>
        <x14:conditionalFormatting xmlns:xm="http://schemas.microsoft.com/office/excel/2006/main">
          <x14:cfRule type="cellIs" priority="57" operator="equal" id="{CDE83F60-839B-4941-90C0-AA16708A9F8F}">
            <xm:f>Donnees!$E$4</xm:f>
            <x14:dxf>
              <font>
                <color rgb="FF006100"/>
              </font>
              <fill>
                <patternFill>
                  <bgColor rgb="FFC6EFCE"/>
                </patternFill>
              </fill>
            </x14:dxf>
          </x14:cfRule>
          <x14:cfRule type="cellIs" priority="58" operator="equal" id="{49EA23F2-33CE-4DD9-886A-2BB635D0B7E9}">
            <xm:f>Donnees!$E$5</xm:f>
            <x14:dxf>
              <font>
                <color rgb="FF9C0006"/>
              </font>
              <fill>
                <patternFill>
                  <bgColor rgb="FFFFC7CE"/>
                </patternFill>
              </fill>
            </x14:dxf>
          </x14:cfRule>
          <x14:cfRule type="cellIs" priority="59" operator="equal" id="{9592CC6A-D4F5-41EB-8D41-19A1C1EB36B7}">
            <xm:f>Donnees!$C$5</xm:f>
            <x14:dxf>
              <font>
                <color rgb="FF9C0006"/>
              </font>
              <fill>
                <patternFill>
                  <bgColor rgb="FFFFC7CE"/>
                </patternFill>
              </fill>
            </x14:dxf>
          </x14:cfRule>
          <x14:cfRule type="cellIs" priority="60" operator="equal" id="{D050ED18-234B-4D83-9DDB-F7D8749296CC}">
            <xm:f>Donnees!$C$4</xm:f>
            <x14:dxf>
              <font>
                <color rgb="FF006100"/>
              </font>
              <fill>
                <patternFill>
                  <bgColor rgb="FFC6EFCE"/>
                </patternFill>
              </fill>
            </x14:dxf>
          </x14:cfRule>
          <xm:sqref>CC80</xm:sqref>
        </x14:conditionalFormatting>
        <x14:conditionalFormatting xmlns:xm="http://schemas.microsoft.com/office/excel/2006/main">
          <x14:cfRule type="cellIs" priority="53" operator="equal" id="{5872541B-62FF-4F67-AC45-B95608F8EEE2}">
            <xm:f>Donnees!$E$4</xm:f>
            <x14:dxf>
              <font>
                <color rgb="FF006100"/>
              </font>
              <fill>
                <patternFill>
                  <bgColor rgb="FFC6EFCE"/>
                </patternFill>
              </fill>
            </x14:dxf>
          </x14:cfRule>
          <x14:cfRule type="cellIs" priority="54" operator="equal" id="{E9EA6ED7-02A5-4830-89F6-C797FDE885E1}">
            <xm:f>Donnees!$E$5</xm:f>
            <x14:dxf>
              <font>
                <color rgb="FF9C0006"/>
              </font>
              <fill>
                <patternFill>
                  <bgColor rgb="FFFFC7CE"/>
                </patternFill>
              </fill>
            </x14:dxf>
          </x14:cfRule>
          <x14:cfRule type="cellIs" priority="55" operator="equal" id="{77F53E39-2BEF-48C8-B591-37BD9D09630B}">
            <xm:f>Donnees!$C$5</xm:f>
            <x14:dxf>
              <font>
                <color rgb="FF9C0006"/>
              </font>
              <fill>
                <patternFill>
                  <bgColor rgb="FFFFC7CE"/>
                </patternFill>
              </fill>
            </x14:dxf>
          </x14:cfRule>
          <x14:cfRule type="cellIs" priority="56" operator="equal" id="{B669A625-2258-49F2-81EB-C76A4704DEDB}">
            <xm:f>Donnees!$C$4</xm:f>
            <x14:dxf>
              <font>
                <color rgb="FF006100"/>
              </font>
              <fill>
                <patternFill>
                  <bgColor rgb="FFC6EFCE"/>
                </patternFill>
              </fill>
            </x14:dxf>
          </x14:cfRule>
          <xm:sqref>CC81</xm:sqref>
        </x14:conditionalFormatting>
        <x14:conditionalFormatting xmlns:xm="http://schemas.microsoft.com/office/excel/2006/main">
          <x14:cfRule type="cellIs" priority="49" operator="equal" id="{BD37FE06-78B6-4948-AD3C-B30AFFA093E8}">
            <xm:f>Donnees!$E$4</xm:f>
            <x14:dxf>
              <font>
                <color rgb="FF006100"/>
              </font>
              <fill>
                <patternFill>
                  <bgColor rgb="FFC6EFCE"/>
                </patternFill>
              </fill>
            </x14:dxf>
          </x14:cfRule>
          <x14:cfRule type="cellIs" priority="50" operator="equal" id="{67A1240E-F2F9-4E1B-A0D3-1FA7EC9C7101}">
            <xm:f>Donnees!$E$5</xm:f>
            <x14:dxf>
              <font>
                <color rgb="FF9C0006"/>
              </font>
              <fill>
                <patternFill>
                  <bgColor rgb="FFFFC7CE"/>
                </patternFill>
              </fill>
            </x14:dxf>
          </x14:cfRule>
          <x14:cfRule type="cellIs" priority="51" operator="equal" id="{CB56BF1C-9D04-4A31-BAA8-54D40B0A1D6C}">
            <xm:f>Donnees!$C$5</xm:f>
            <x14:dxf>
              <font>
                <color rgb="FF9C0006"/>
              </font>
              <fill>
                <patternFill>
                  <bgColor rgb="FFFFC7CE"/>
                </patternFill>
              </fill>
            </x14:dxf>
          </x14:cfRule>
          <x14:cfRule type="cellIs" priority="52" operator="equal" id="{0D4A4EDB-983F-479C-BE49-989E8E1F07C5}">
            <xm:f>Donnees!$C$4</xm:f>
            <x14:dxf>
              <font>
                <color rgb="FF006100"/>
              </font>
              <fill>
                <patternFill>
                  <bgColor rgb="FFC6EFCE"/>
                </patternFill>
              </fill>
            </x14:dxf>
          </x14:cfRule>
          <xm:sqref>CC82</xm:sqref>
        </x14:conditionalFormatting>
        <x14:conditionalFormatting xmlns:xm="http://schemas.microsoft.com/office/excel/2006/main">
          <x14:cfRule type="cellIs" priority="45" operator="equal" id="{AFDE1B0D-1050-4244-800D-DD5EA5E08E4B}">
            <xm:f>Donnees!$E$4</xm:f>
            <x14:dxf>
              <font>
                <color rgb="FF006100"/>
              </font>
              <fill>
                <patternFill>
                  <bgColor rgb="FFC6EFCE"/>
                </patternFill>
              </fill>
            </x14:dxf>
          </x14:cfRule>
          <x14:cfRule type="cellIs" priority="46" operator="equal" id="{9380F548-5F79-4BF5-901C-E2A244573887}">
            <xm:f>Donnees!$E$5</xm:f>
            <x14:dxf>
              <font>
                <color rgb="FF9C0006"/>
              </font>
              <fill>
                <patternFill>
                  <bgColor rgb="FFFFC7CE"/>
                </patternFill>
              </fill>
            </x14:dxf>
          </x14:cfRule>
          <x14:cfRule type="cellIs" priority="47" operator="equal" id="{6DB7586E-DE62-491D-9CBE-9B089229E302}">
            <xm:f>Donnees!$C$5</xm:f>
            <x14:dxf>
              <font>
                <color rgb="FF9C0006"/>
              </font>
              <fill>
                <patternFill>
                  <bgColor rgb="FFFFC7CE"/>
                </patternFill>
              </fill>
            </x14:dxf>
          </x14:cfRule>
          <x14:cfRule type="cellIs" priority="48" operator="equal" id="{009415A4-17A8-4F7A-9391-A484A1FCDA32}">
            <xm:f>Donnees!$C$4</xm:f>
            <x14:dxf>
              <font>
                <color rgb="FF006100"/>
              </font>
              <fill>
                <patternFill>
                  <bgColor rgb="FFC6EFCE"/>
                </patternFill>
              </fill>
            </x14:dxf>
          </x14:cfRule>
          <xm:sqref>CC83</xm:sqref>
        </x14:conditionalFormatting>
        <x14:conditionalFormatting xmlns:xm="http://schemas.microsoft.com/office/excel/2006/main">
          <x14:cfRule type="cellIs" priority="41" operator="equal" id="{521EBFEA-29CA-42B1-9A92-80C1999F3F9A}">
            <xm:f>Donnees!$E$4</xm:f>
            <x14:dxf>
              <font>
                <color rgb="FF006100"/>
              </font>
              <fill>
                <patternFill>
                  <bgColor rgb="FFC6EFCE"/>
                </patternFill>
              </fill>
            </x14:dxf>
          </x14:cfRule>
          <x14:cfRule type="cellIs" priority="42" operator="equal" id="{700D2E2A-A216-4669-90D8-097D1374B94A}">
            <xm:f>Donnees!$E$5</xm:f>
            <x14:dxf>
              <font>
                <color rgb="FF9C0006"/>
              </font>
              <fill>
                <patternFill>
                  <bgColor rgb="FFFFC7CE"/>
                </patternFill>
              </fill>
            </x14:dxf>
          </x14:cfRule>
          <x14:cfRule type="cellIs" priority="43" operator="equal" id="{28BD3133-E967-4AD5-8AA7-8E75735F8A4D}">
            <xm:f>Donnees!$C$5</xm:f>
            <x14:dxf>
              <font>
                <color rgb="FF9C0006"/>
              </font>
              <fill>
                <patternFill>
                  <bgColor rgb="FFFFC7CE"/>
                </patternFill>
              </fill>
            </x14:dxf>
          </x14:cfRule>
          <x14:cfRule type="cellIs" priority="44" operator="equal" id="{14A1678A-E3F9-46F1-B405-0DE98A6D0EF6}">
            <xm:f>Donnees!$C$4</xm:f>
            <x14:dxf>
              <font>
                <color rgb="FF006100"/>
              </font>
              <fill>
                <patternFill>
                  <bgColor rgb="FFC6EFCE"/>
                </patternFill>
              </fill>
            </x14:dxf>
          </x14:cfRule>
          <xm:sqref>CC84</xm:sqref>
        </x14:conditionalFormatting>
        <x14:conditionalFormatting xmlns:xm="http://schemas.microsoft.com/office/excel/2006/main">
          <x14:cfRule type="cellIs" priority="37" operator="equal" id="{E8E7743A-6596-46FF-9E07-99B2AE1516DE}">
            <xm:f>Donnees!$E$4</xm:f>
            <x14:dxf>
              <font>
                <color rgb="FF006100"/>
              </font>
              <fill>
                <patternFill>
                  <bgColor rgb="FFC6EFCE"/>
                </patternFill>
              </fill>
            </x14:dxf>
          </x14:cfRule>
          <x14:cfRule type="cellIs" priority="38" operator="equal" id="{004CC775-F539-4F5B-8E45-5731D1D70A43}">
            <xm:f>Donnees!$E$5</xm:f>
            <x14:dxf>
              <font>
                <color rgb="FF9C0006"/>
              </font>
              <fill>
                <patternFill>
                  <bgColor rgb="FFFFC7CE"/>
                </patternFill>
              </fill>
            </x14:dxf>
          </x14:cfRule>
          <x14:cfRule type="cellIs" priority="39" operator="equal" id="{65D2FA38-1482-4D74-A57B-13FB1DCF1AD1}">
            <xm:f>Donnees!$C$5</xm:f>
            <x14:dxf>
              <font>
                <color rgb="FF9C0006"/>
              </font>
              <fill>
                <patternFill>
                  <bgColor rgb="FFFFC7CE"/>
                </patternFill>
              </fill>
            </x14:dxf>
          </x14:cfRule>
          <x14:cfRule type="cellIs" priority="40" operator="equal" id="{88236A19-28AD-494F-8B97-42F1E06986DE}">
            <xm:f>Donnees!$C$4</xm:f>
            <x14:dxf>
              <font>
                <color rgb="FF006100"/>
              </font>
              <fill>
                <patternFill>
                  <bgColor rgb="FFC6EFCE"/>
                </patternFill>
              </fill>
            </x14:dxf>
          </x14:cfRule>
          <xm:sqref>CC85</xm:sqref>
        </x14:conditionalFormatting>
        <x14:conditionalFormatting xmlns:xm="http://schemas.microsoft.com/office/excel/2006/main">
          <x14:cfRule type="cellIs" priority="33" operator="equal" id="{45D2378F-7AE8-4429-ADF3-F5958E789824}">
            <xm:f>Donnees!$E$4</xm:f>
            <x14:dxf>
              <font>
                <color rgb="FF006100"/>
              </font>
              <fill>
                <patternFill>
                  <bgColor rgb="FFC6EFCE"/>
                </patternFill>
              </fill>
            </x14:dxf>
          </x14:cfRule>
          <x14:cfRule type="cellIs" priority="34" operator="equal" id="{1F58A637-2606-4CE0-9AAD-A3DF1E2F68E2}">
            <xm:f>Donnees!$E$5</xm:f>
            <x14:dxf>
              <font>
                <color rgb="FF9C0006"/>
              </font>
              <fill>
                <patternFill>
                  <bgColor rgb="FFFFC7CE"/>
                </patternFill>
              </fill>
            </x14:dxf>
          </x14:cfRule>
          <x14:cfRule type="cellIs" priority="35" operator="equal" id="{B186AFDA-E99B-4DA8-9D6D-13C4C4980865}">
            <xm:f>Donnees!$C$5</xm:f>
            <x14:dxf>
              <font>
                <color rgb="FF9C0006"/>
              </font>
              <fill>
                <patternFill>
                  <bgColor rgb="FFFFC7CE"/>
                </patternFill>
              </fill>
            </x14:dxf>
          </x14:cfRule>
          <x14:cfRule type="cellIs" priority="36" operator="equal" id="{1B06FB74-73B1-4C23-A99D-B136125CA953}">
            <xm:f>Donnees!$C$4</xm:f>
            <x14:dxf>
              <font>
                <color rgb="FF006100"/>
              </font>
              <fill>
                <patternFill>
                  <bgColor rgb="FFC6EFCE"/>
                </patternFill>
              </fill>
            </x14:dxf>
          </x14:cfRule>
          <xm:sqref>CC86</xm:sqref>
        </x14:conditionalFormatting>
        <x14:conditionalFormatting xmlns:xm="http://schemas.microsoft.com/office/excel/2006/main">
          <x14:cfRule type="cellIs" priority="29" operator="equal" id="{03A614EE-B3DB-42FE-A633-D5A0578670E6}">
            <xm:f>Donnees!$E$4</xm:f>
            <x14:dxf>
              <font>
                <color rgb="FF006100"/>
              </font>
              <fill>
                <patternFill>
                  <bgColor rgb="FFC6EFCE"/>
                </patternFill>
              </fill>
            </x14:dxf>
          </x14:cfRule>
          <x14:cfRule type="cellIs" priority="30" operator="equal" id="{3B73701F-67AD-4DDC-BE3D-B1C995A192B7}">
            <xm:f>Donnees!$E$5</xm:f>
            <x14:dxf>
              <font>
                <color rgb="FF9C0006"/>
              </font>
              <fill>
                <patternFill>
                  <bgColor rgb="FFFFC7CE"/>
                </patternFill>
              </fill>
            </x14:dxf>
          </x14:cfRule>
          <x14:cfRule type="cellIs" priority="31" operator="equal" id="{1519AB7F-D161-4817-9886-21E4553D94A1}">
            <xm:f>Donnees!$C$5</xm:f>
            <x14:dxf>
              <font>
                <color rgb="FF9C0006"/>
              </font>
              <fill>
                <patternFill>
                  <bgColor rgb="FFFFC7CE"/>
                </patternFill>
              </fill>
            </x14:dxf>
          </x14:cfRule>
          <x14:cfRule type="cellIs" priority="32" operator="equal" id="{5FA8FCF9-586F-4E43-84F1-A4EF496F5688}">
            <xm:f>Donnees!$C$4</xm:f>
            <x14:dxf>
              <font>
                <color rgb="FF006100"/>
              </font>
              <fill>
                <patternFill>
                  <bgColor rgb="FFC6EFCE"/>
                </patternFill>
              </fill>
            </x14:dxf>
          </x14:cfRule>
          <xm:sqref>CC87</xm:sqref>
        </x14:conditionalFormatting>
        <x14:conditionalFormatting xmlns:xm="http://schemas.microsoft.com/office/excel/2006/main">
          <x14:cfRule type="cellIs" priority="25" operator="equal" id="{C478FF9B-3A3A-4C27-A6CB-7B54FC68AE50}">
            <xm:f>Donnees!$E$4</xm:f>
            <x14:dxf>
              <font>
                <color rgb="FF006100"/>
              </font>
              <fill>
                <patternFill>
                  <bgColor rgb="FFC6EFCE"/>
                </patternFill>
              </fill>
            </x14:dxf>
          </x14:cfRule>
          <x14:cfRule type="cellIs" priority="26" operator="equal" id="{20B916F0-2546-46C1-B99F-7FCF57499C59}">
            <xm:f>Donnees!$E$5</xm:f>
            <x14:dxf>
              <font>
                <color rgb="FF9C0006"/>
              </font>
              <fill>
                <patternFill>
                  <bgColor rgb="FFFFC7CE"/>
                </patternFill>
              </fill>
            </x14:dxf>
          </x14:cfRule>
          <x14:cfRule type="cellIs" priority="27" operator="equal" id="{3566C905-87C1-4271-8B74-7D4E25965124}">
            <xm:f>Donnees!$C$5</xm:f>
            <x14:dxf>
              <font>
                <color rgb="FF9C0006"/>
              </font>
              <fill>
                <patternFill>
                  <bgColor rgb="FFFFC7CE"/>
                </patternFill>
              </fill>
            </x14:dxf>
          </x14:cfRule>
          <x14:cfRule type="cellIs" priority="28" operator="equal" id="{3140698F-FB0A-428D-A11E-9D0EA5A64ADA}">
            <xm:f>Donnees!$C$4</xm:f>
            <x14:dxf>
              <font>
                <color rgb="FF006100"/>
              </font>
              <fill>
                <patternFill>
                  <bgColor rgb="FFC6EFCE"/>
                </patternFill>
              </fill>
            </x14:dxf>
          </x14:cfRule>
          <xm:sqref>CC88</xm:sqref>
        </x14:conditionalFormatting>
        <x14:conditionalFormatting xmlns:xm="http://schemas.microsoft.com/office/excel/2006/main">
          <x14:cfRule type="cellIs" priority="21" operator="equal" id="{23CBEB77-8FF4-4960-B526-C15D8F80F745}">
            <xm:f>Donnees!$E$4</xm:f>
            <x14:dxf>
              <font>
                <color rgb="FF006100"/>
              </font>
              <fill>
                <patternFill>
                  <bgColor rgb="FFC6EFCE"/>
                </patternFill>
              </fill>
            </x14:dxf>
          </x14:cfRule>
          <x14:cfRule type="cellIs" priority="22" operator="equal" id="{12BA23E5-1056-4B41-9BF4-69502342E634}">
            <xm:f>Donnees!$E$5</xm:f>
            <x14:dxf>
              <font>
                <color rgb="FF9C0006"/>
              </font>
              <fill>
                <patternFill>
                  <bgColor rgb="FFFFC7CE"/>
                </patternFill>
              </fill>
            </x14:dxf>
          </x14:cfRule>
          <x14:cfRule type="cellIs" priority="23" operator="equal" id="{FACD0527-D4FF-4824-8E59-EE636253F69C}">
            <xm:f>Donnees!$C$5</xm:f>
            <x14:dxf>
              <font>
                <color rgb="FF9C0006"/>
              </font>
              <fill>
                <patternFill>
                  <bgColor rgb="FFFFC7CE"/>
                </patternFill>
              </fill>
            </x14:dxf>
          </x14:cfRule>
          <x14:cfRule type="cellIs" priority="24" operator="equal" id="{BA529649-D8F4-4B0B-A67B-D75E7179A5D5}">
            <xm:f>Donnees!$C$4</xm:f>
            <x14:dxf>
              <font>
                <color rgb="FF006100"/>
              </font>
              <fill>
                <patternFill>
                  <bgColor rgb="FFC6EFCE"/>
                </patternFill>
              </fill>
            </x14:dxf>
          </x14:cfRule>
          <xm:sqref>CC89</xm:sqref>
        </x14:conditionalFormatting>
        <x14:conditionalFormatting xmlns:xm="http://schemas.microsoft.com/office/excel/2006/main">
          <x14:cfRule type="cellIs" priority="17" operator="equal" id="{339012A9-3BCF-4E73-A38C-A51320579888}">
            <xm:f>Donnees!$E$4</xm:f>
            <x14:dxf>
              <font>
                <color rgb="FF006100"/>
              </font>
              <fill>
                <patternFill>
                  <bgColor rgb="FFC6EFCE"/>
                </patternFill>
              </fill>
            </x14:dxf>
          </x14:cfRule>
          <x14:cfRule type="cellIs" priority="18" operator="equal" id="{4A6C77BB-C8FA-44A3-88DD-679EBB5FDE4E}">
            <xm:f>Donnees!$E$5</xm:f>
            <x14:dxf>
              <font>
                <color rgb="FF9C0006"/>
              </font>
              <fill>
                <patternFill>
                  <bgColor rgb="FFFFC7CE"/>
                </patternFill>
              </fill>
            </x14:dxf>
          </x14:cfRule>
          <x14:cfRule type="cellIs" priority="19" operator="equal" id="{6E7287A9-10AC-494D-92CA-FCA325F66EF7}">
            <xm:f>Donnees!$C$5</xm:f>
            <x14:dxf>
              <font>
                <color rgb="FF9C0006"/>
              </font>
              <fill>
                <patternFill>
                  <bgColor rgb="FFFFC7CE"/>
                </patternFill>
              </fill>
            </x14:dxf>
          </x14:cfRule>
          <x14:cfRule type="cellIs" priority="20" operator="equal" id="{8CC4BFB3-A928-4949-A667-159F7C391D04}">
            <xm:f>Donnees!$C$4</xm:f>
            <x14:dxf>
              <font>
                <color rgb="FF006100"/>
              </font>
              <fill>
                <patternFill>
                  <bgColor rgb="FFC6EFCE"/>
                </patternFill>
              </fill>
            </x14:dxf>
          </x14:cfRule>
          <xm:sqref>CC90</xm:sqref>
        </x14:conditionalFormatting>
        <x14:conditionalFormatting xmlns:xm="http://schemas.microsoft.com/office/excel/2006/main">
          <x14:cfRule type="cellIs" priority="13" operator="equal" id="{4BB5A39C-C456-4826-8151-85696BDB9829}">
            <xm:f>Donnees!$E$4</xm:f>
            <x14:dxf>
              <font>
                <color rgb="FF006100"/>
              </font>
              <fill>
                <patternFill>
                  <bgColor rgb="FFC6EFCE"/>
                </patternFill>
              </fill>
            </x14:dxf>
          </x14:cfRule>
          <x14:cfRule type="cellIs" priority="14" operator="equal" id="{71EA8661-8B88-48CC-BF43-F0C925C228CD}">
            <xm:f>Donnees!$E$5</xm:f>
            <x14:dxf>
              <font>
                <color rgb="FF9C0006"/>
              </font>
              <fill>
                <patternFill>
                  <bgColor rgb="FFFFC7CE"/>
                </patternFill>
              </fill>
            </x14:dxf>
          </x14:cfRule>
          <x14:cfRule type="cellIs" priority="15" operator="equal" id="{F6312760-9379-4EC9-8707-13A82F477E67}">
            <xm:f>Donnees!$C$5</xm:f>
            <x14:dxf>
              <font>
                <color rgb="FF9C0006"/>
              </font>
              <fill>
                <patternFill>
                  <bgColor rgb="FFFFC7CE"/>
                </patternFill>
              </fill>
            </x14:dxf>
          </x14:cfRule>
          <x14:cfRule type="cellIs" priority="16" operator="equal" id="{8B671593-6EF0-4100-9490-8B5C04E60749}">
            <xm:f>Donnees!$C$4</xm:f>
            <x14:dxf>
              <font>
                <color rgb="FF006100"/>
              </font>
              <fill>
                <patternFill>
                  <bgColor rgb="FFC6EFCE"/>
                </patternFill>
              </fill>
            </x14:dxf>
          </x14:cfRule>
          <xm:sqref>CC91</xm:sqref>
        </x14:conditionalFormatting>
        <x14:conditionalFormatting xmlns:xm="http://schemas.microsoft.com/office/excel/2006/main">
          <x14:cfRule type="cellIs" priority="9" operator="equal" id="{3D8C6706-A113-44B0-A57D-756C2AF699F0}">
            <xm:f>Donnees!$E$4</xm:f>
            <x14:dxf>
              <font>
                <color rgb="FF006100"/>
              </font>
              <fill>
                <patternFill>
                  <bgColor rgb="FFC6EFCE"/>
                </patternFill>
              </fill>
            </x14:dxf>
          </x14:cfRule>
          <x14:cfRule type="cellIs" priority="10" operator="equal" id="{8130E2B5-C189-4168-8848-D9037ADB9737}">
            <xm:f>Donnees!$E$5</xm:f>
            <x14:dxf>
              <font>
                <color rgb="FF9C0006"/>
              </font>
              <fill>
                <patternFill>
                  <bgColor rgb="FFFFC7CE"/>
                </patternFill>
              </fill>
            </x14:dxf>
          </x14:cfRule>
          <x14:cfRule type="cellIs" priority="11" operator="equal" id="{4EA467D3-584E-435E-9340-9F381170C359}">
            <xm:f>Donnees!$C$5</xm:f>
            <x14:dxf>
              <font>
                <color rgb="FF9C0006"/>
              </font>
              <fill>
                <patternFill>
                  <bgColor rgb="FFFFC7CE"/>
                </patternFill>
              </fill>
            </x14:dxf>
          </x14:cfRule>
          <x14:cfRule type="cellIs" priority="12" operator="equal" id="{7F9B0A37-59A0-45FB-AC0E-71719A146ACA}">
            <xm:f>Donnees!$C$4</xm:f>
            <x14:dxf>
              <font>
                <color rgb="FF006100"/>
              </font>
              <fill>
                <patternFill>
                  <bgColor rgb="FFC6EFCE"/>
                </patternFill>
              </fill>
            </x14:dxf>
          </x14:cfRule>
          <xm:sqref>CC92</xm:sqref>
        </x14:conditionalFormatting>
        <x14:conditionalFormatting xmlns:xm="http://schemas.microsoft.com/office/excel/2006/main">
          <x14:cfRule type="cellIs" priority="5" operator="equal" id="{96EED1E4-69BE-4178-B408-F2565D6CF74E}">
            <xm:f>Donnees!$E$4</xm:f>
            <x14:dxf>
              <font>
                <color rgb="FF006100"/>
              </font>
              <fill>
                <patternFill>
                  <bgColor rgb="FFC6EFCE"/>
                </patternFill>
              </fill>
            </x14:dxf>
          </x14:cfRule>
          <x14:cfRule type="cellIs" priority="6" operator="equal" id="{C665C9E2-7ED8-466E-9E45-1766751B0FE2}">
            <xm:f>Donnees!$E$5</xm:f>
            <x14:dxf>
              <font>
                <color rgb="FF9C0006"/>
              </font>
              <fill>
                <patternFill>
                  <bgColor rgb="FFFFC7CE"/>
                </patternFill>
              </fill>
            </x14:dxf>
          </x14:cfRule>
          <x14:cfRule type="cellIs" priority="7" operator="equal" id="{D6FE5F81-7B80-4D5B-ACF0-20517B0203CF}">
            <xm:f>Donnees!$C$5</xm:f>
            <x14:dxf>
              <font>
                <color rgb="FF9C0006"/>
              </font>
              <fill>
                <patternFill>
                  <bgColor rgb="FFFFC7CE"/>
                </patternFill>
              </fill>
            </x14:dxf>
          </x14:cfRule>
          <x14:cfRule type="cellIs" priority="8" operator="equal" id="{B4324061-F312-41AA-BA08-DF6224AB3738}">
            <xm:f>Donnees!$C$4</xm:f>
            <x14:dxf>
              <font>
                <color rgb="FF006100"/>
              </font>
              <fill>
                <patternFill>
                  <bgColor rgb="FFC6EFCE"/>
                </patternFill>
              </fill>
            </x14:dxf>
          </x14:cfRule>
          <xm:sqref>CC93</xm:sqref>
        </x14:conditionalFormatting>
        <x14:conditionalFormatting xmlns:xm="http://schemas.microsoft.com/office/excel/2006/main">
          <x14:cfRule type="cellIs" priority="1" operator="equal" id="{9D1E8548-2BDD-4852-B219-26EA0B386735}">
            <xm:f>Donnees!$E$4</xm:f>
            <x14:dxf>
              <font>
                <color rgb="FF006100"/>
              </font>
              <fill>
                <patternFill>
                  <bgColor rgb="FFC6EFCE"/>
                </patternFill>
              </fill>
            </x14:dxf>
          </x14:cfRule>
          <x14:cfRule type="cellIs" priority="2" operator="equal" id="{9148A36E-E91C-4C45-AAE8-7AD8BEFBB024}">
            <xm:f>Donnees!$E$5</xm:f>
            <x14:dxf>
              <font>
                <color rgb="FF9C0006"/>
              </font>
              <fill>
                <patternFill>
                  <bgColor rgb="FFFFC7CE"/>
                </patternFill>
              </fill>
            </x14:dxf>
          </x14:cfRule>
          <x14:cfRule type="cellIs" priority="3" operator="equal" id="{8A7C55DF-CD8A-4F0C-B17C-3CEDC2BD57A2}">
            <xm:f>Donnees!$C$5</xm:f>
            <x14:dxf>
              <font>
                <color rgb="FF9C0006"/>
              </font>
              <fill>
                <patternFill>
                  <bgColor rgb="FFFFC7CE"/>
                </patternFill>
              </fill>
            </x14:dxf>
          </x14:cfRule>
          <x14:cfRule type="cellIs" priority="4" operator="equal" id="{DF215B8B-CB2A-4657-B87D-A35211CBBF03}">
            <xm:f>Donnees!$C$4</xm:f>
            <x14:dxf>
              <font>
                <color rgb="FF006100"/>
              </font>
              <fill>
                <patternFill>
                  <bgColor rgb="FFC6EFCE"/>
                </patternFill>
              </fill>
            </x14:dxf>
          </x14:cfRule>
          <xm:sqref>CC94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7BD65B7-D69F-4D02-B400-3C03CD99152B}">
          <x14:formula1>
            <xm:f>OFFSET(Personnel!D$21,0,0,COUNTA(Personnel!D$21:D$70))</xm:f>
          </x14:formula1>
          <xm:sqref>P34:P53</xm:sqref>
        </x14:dataValidation>
        <x14:dataValidation type="list" allowBlank="1" showInputMessage="1" showErrorMessage="1" xr:uid="{4C2D06B3-2A70-4371-9721-801EF30B8067}">
          <x14:formula1>
            <xm:f>Donnees!$A$10:$A$11</xm:f>
          </x14:formula1>
          <xm:sqref>U21:AH21</xm:sqref>
        </x14:dataValidation>
        <x14:dataValidation type="list" allowBlank="1" showInputMessage="1" showErrorMessage="1" xr:uid="{D79AF923-AADE-4EC3-82C2-6B615B51CACE}">
          <x14:formula1>
            <xm:f>IF($U$21=Donnees!$A$10,Donnees!$A$16:$A$18,IF($U$21=Donnees!$A$11,Donnees!$A$23:$A$25,Donnees!$A$12))</xm:f>
          </x14:formula1>
          <xm:sqref>U23:AH23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3F656-586B-4FA1-AD07-68A0B255F9BD}">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G4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IF(OR(U21="",U23=""),"",VLOOKUP('G4'!$U$21,Donnees!$A$10:$G$11,2,FALSE))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IF('G4'!U21="parascolaire","",IFERROR(SUM((Q97:BX97)/4)+SUM(E75:E94)+SUM((Q97:BX97)/4)/9+SUM(E75:E94)/9,0))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IF('G4'!U21="parascolaire","",IFERROR(SUM((Q131:BX131)/4)+SUM(E109:E128)+SUM((Q131:BX131)/4)/9+SUM(E109:E128)/9,0))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IF('G4'!U21="parascolaire","",IFERROR(SUM((Q165:BX165)/4)+SUM(E143:E162)+SUM((Q165:BX165)/4)/9+SUM(E143:E162)/9,0))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IF('G4'!U21="parascolaire","",IFERROR(SUM((Q199:BX199)/4)+SUM(E177:E196)+SUM((Q199:BX199)/4)/9+SUM(E177:E196)/9,0))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IF('G4'!U21="parascolaire","",IFERROR(SUM((Q233:BX233)/4)+SUM(E211:E230)+SUM((Q233:BX233)/4)/9+SUM(E211:E230)/9,0))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IF(U21=Donnees!A11,"",IF(BR21=Donnees!C5,"",IF(AND(OR(Differentiels!Z67&gt;Differentiels!AD67,Differentiels!Z67=Differentiels!AD67),OR(Differentiels!F67&gt;Differentiels!J67,Differentiels!F67=Differentiels!J67)),"",1)))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JMpNNdxCsN4XxEJ2mPvL/xJA8q4mos12SrQwwJQIDmgP8uYeH+hFAQl6T0+desGOgthkwAaeKUEVYnReHcd3kA==" saltValue="xBF7hhGnastu6LevwtpO+A=="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5036" priority="219">
      <formula>$O34="ASE"</formula>
    </cfRule>
    <cfRule type="expression" dxfId="5035" priority="227">
      <formula>$O34="APE"</formula>
    </cfRule>
    <cfRule type="expression" dxfId="5034" priority="228">
      <formula>$O34="EDE"</formula>
    </cfRule>
  </conditionalFormatting>
  <conditionalFormatting sqref="O75:BX94 O109:BX128">
    <cfRule type="expression" dxfId="5033" priority="220">
      <formula>AND($O75="ASE",O75&lt;&gt;"",O75&lt;&gt;"h",O75&lt;&gt;"s")</formula>
    </cfRule>
    <cfRule type="expression" dxfId="5032" priority="225">
      <formula>AND($O75="APE",O75&lt;&gt;"",O75&lt;&gt;"h",O75&lt;&gt;"s")</formula>
    </cfRule>
    <cfRule type="expression" dxfId="5031" priority="226">
      <formula>AND($O75="EDE",O75&lt;&gt;"",O75&lt;&gt;"h",O75&lt;&gt;"s")</formula>
    </cfRule>
  </conditionalFormatting>
  <conditionalFormatting sqref="U23:AH23">
    <cfRule type="expression" dxfId="5030" priority="218">
      <formula>$AJ$23="!"</formula>
    </cfRule>
  </conditionalFormatting>
  <conditionalFormatting sqref="O146:BX162 O143:X145 AY143:BX145">
    <cfRule type="expression" dxfId="5029" priority="197">
      <formula>AND($O143="ASE",O143&lt;&gt;"",O143&lt;&gt;"h",O143&lt;&gt;"s")</formula>
    </cfRule>
    <cfRule type="expression" dxfId="5028" priority="200">
      <formula>AND($O143="APE",O143&lt;&gt;"",O143&lt;&gt;"h",O143&lt;&gt;"s")</formula>
    </cfRule>
    <cfRule type="expression" dxfId="5027" priority="201">
      <formula>AND($O143="EDE",O143&lt;&gt;"",O143&lt;&gt;"h",O143&lt;&gt;"s")</formula>
    </cfRule>
  </conditionalFormatting>
  <conditionalFormatting sqref="O180:BX196 O177:Y179 AZ177:BX179">
    <cfRule type="expression" dxfId="5026" priority="186">
      <formula>AND($O177="ASE",O177&lt;&gt;"",O177&lt;&gt;"h",O177&lt;&gt;"s")</formula>
    </cfRule>
    <cfRule type="expression" dxfId="5025" priority="189">
      <formula>AND($O177="APE",O177&lt;&gt;"",O177&lt;&gt;"h",O177&lt;&gt;"s")</formula>
    </cfRule>
    <cfRule type="expression" dxfId="5024" priority="190">
      <formula>AND($O177="EDE",O177&lt;&gt;"",O177&lt;&gt;"h",O177&lt;&gt;"s")</formula>
    </cfRule>
  </conditionalFormatting>
  <conditionalFormatting sqref="O214:BX230 O211:Y213 AZ211:BX213">
    <cfRule type="expression" dxfId="5023" priority="175">
      <formula>AND($O211="ASE",O211&lt;&gt;"",O211&lt;&gt;"h",O211&lt;&gt;"s")</formula>
    </cfRule>
    <cfRule type="expression" dxfId="5022" priority="178">
      <formula>AND($O211="APE",O211&lt;&gt;"",O211&lt;&gt;"h",O211&lt;&gt;"s")</formula>
    </cfRule>
    <cfRule type="expression" dxfId="5021" priority="179">
      <formula>AND($O211="EDE",O211&lt;&gt;"",O211&lt;&gt;"h",O211&lt;&gt;"s")</formula>
    </cfRule>
  </conditionalFormatting>
  <conditionalFormatting sqref="Y143:AX145">
    <cfRule type="expression" dxfId="5020" priority="167">
      <formula>AND($O143="ASE",Y143&lt;&gt;"",Y143&lt;&gt;"h",Y143&lt;&gt;"s")</formula>
    </cfRule>
    <cfRule type="expression" dxfId="5019" priority="168">
      <formula>AND($O143="APE",Y143&lt;&gt;"",Y143&lt;&gt;"h",Y143&lt;&gt;"s")</formula>
    </cfRule>
    <cfRule type="expression" dxfId="5018" priority="169">
      <formula>AND($O143="EDE",Y143&lt;&gt;"",Y143&lt;&gt;"h",Y143&lt;&gt;"s")</formula>
    </cfRule>
  </conditionalFormatting>
  <conditionalFormatting sqref="Z177:AY179">
    <cfRule type="expression" dxfId="5017" priority="164">
      <formula>AND($O177="ASE",Z177&lt;&gt;"",Z177&lt;&gt;"h",Z177&lt;&gt;"s")</formula>
    </cfRule>
    <cfRule type="expression" dxfId="5016" priority="165">
      <formula>AND($O177="APE",Z177&lt;&gt;"",Z177&lt;&gt;"h",Z177&lt;&gt;"s")</formula>
    </cfRule>
    <cfRule type="expression" dxfId="5015" priority="166">
      <formula>AND($O177="EDE",Z177&lt;&gt;"",Z177&lt;&gt;"h",Z177&lt;&gt;"s")</formula>
    </cfRule>
  </conditionalFormatting>
  <conditionalFormatting sqref="Z211:AY213">
    <cfRule type="expression" dxfId="5014" priority="161">
      <formula>AND($O211="ASE",Z211&lt;&gt;"",Z211&lt;&gt;"h",Z211&lt;&gt;"s")</formula>
    </cfRule>
    <cfRule type="expression" dxfId="5013" priority="162">
      <formula>AND($O211="APE",Z211&lt;&gt;"",Z211&lt;&gt;"h",Z211&lt;&gt;"s")</formula>
    </cfRule>
    <cfRule type="expression" dxfId="5012" priority="163">
      <formula>AND($O211="EDE",Z211&lt;&gt;"",Z211&lt;&gt;"h",Z211&lt;&gt;"s")</formula>
    </cfRule>
  </conditionalFormatting>
  <conditionalFormatting sqref="BS63:BW67">
    <cfRule type="cellIs" dxfId="5011" priority="101" operator="greaterThan">
      <formula>$U$27</formula>
    </cfRule>
  </conditionalFormatting>
  <conditionalFormatting sqref="CD23">
    <cfRule type="cellIs" dxfId="5010" priority="97"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FA9D9391-0F35-4A39-99FA-1927894CA7C4}">
      <formula1>"1,h,s"</formula1>
    </dataValidation>
    <dataValidation showInputMessage="1" showErrorMessage="1" sqref="U13:U17 V13:AI16" xr:uid="{972DF654-0004-4980-95F6-2B761A4A34EA}"/>
    <dataValidation type="date" allowBlank="1" showInputMessage="1" showErrorMessage="1" errorTitle="Merci de renseigner une date" sqref="BL13:BO16 BQ13:BR16" xr:uid="{D116EB3D-A8AE-4F93-87BF-6EE698D03DF1}">
      <formula1>14611</formula1>
      <formula2>219512</formula2>
    </dataValidation>
    <dataValidation type="whole" allowBlank="1" showInputMessage="1" showErrorMessage="1" sqref="BK17:BT17" xr:uid="{B38AF7D0-46BC-43F3-B075-B07F3352DA37}">
      <formula1>0</formula1>
      <formula2>20</formula2>
    </dataValidation>
    <dataValidation type="whole" allowBlank="1" showInputMessage="1" showErrorMessage="1" sqref="U27" xr:uid="{3F7675F4-0856-4AFB-9FCB-A17E2FDC920D}">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F6CDEFE3-EA4C-4FF7-BDBE-2574D269A9A9}">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3C5EA95C-C8F5-409C-8FA0-5BD75E3CFBBE}">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6DB7AC6E-6C79-49C7-83CC-61932B64BBC5}">
            <xm:f>$U$21=Donnees!$A$11</xm:f>
            <x14:dxf>
              <fill>
                <patternFill>
                  <bgColor rgb="FFFFFFCC"/>
                </patternFill>
              </fill>
            </x14:dxf>
          </x14:cfRule>
          <x14:cfRule type="expression" priority="230" id="{88F0E798-FDE5-453B-9732-E6E80B90906F}">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7FFCC9A8-F765-4D41-A29E-D59B4647B038}">
            <xm:f>$U$21=Donnees!$A$11</xm:f>
            <x14:dxf>
              <fill>
                <patternFill>
                  <bgColor rgb="FFFFFFCC"/>
                </patternFill>
              </fill>
            </x14:dxf>
          </x14:cfRule>
          <x14:cfRule type="expression" priority="224" id="{A7BD7994-77F1-4F8B-BE56-26EAF2F009F4}">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43032B25-FF70-4A12-AA20-FFECD0B7D644}">
            <xm:f>Donnees!$C$5</xm:f>
            <x14:dxf>
              <font>
                <color rgb="FF9C0006"/>
              </font>
              <fill>
                <patternFill>
                  <bgColor rgb="FFFFC7CE"/>
                </patternFill>
              </fill>
            </x14:dxf>
          </x14:cfRule>
          <x14:cfRule type="cellIs" priority="216" operator="equal" id="{D5B176DC-793F-40B6-B0F9-9B780C78331D}">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63990C2A-C2B5-48C2-8F53-8CBA05B8675E}">
            <xm:f>Donnees!$C$5</xm:f>
            <x14:dxf>
              <font>
                <color rgb="FF9C0006"/>
              </font>
              <fill>
                <patternFill>
                  <bgColor rgb="FFFFC7CE"/>
                </patternFill>
              </fill>
            </x14:dxf>
          </x14:cfRule>
          <x14:cfRule type="cellIs" priority="222" operator="equal" id="{6AC970AD-0C25-4318-A8D5-F95704398ADA}">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F778E1A6-3A4F-4E4A-A955-D4A239EAD849}">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931AB854-EAC7-4C4A-830A-2949226126F0}">
            <xm:f>Donnees!$C$5</xm:f>
            <x14:dxf>
              <font>
                <color rgb="FF9C0006"/>
              </font>
              <fill>
                <patternFill>
                  <bgColor rgb="FFFFC7CE"/>
                </patternFill>
              </fill>
            </x14:dxf>
          </x14:cfRule>
          <x14:cfRule type="cellIs" priority="215" operator="equal" id="{34B36803-F60E-4E3B-91C9-BFACF09AD571}">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CEF124FF-FA64-4EBC-A8DA-0295BCCAECA7}">
            <xm:f>$U$21=Donnees!$A$11</xm:f>
            <x14:dxf>
              <fill>
                <patternFill>
                  <bgColor rgb="FFFFFFCC"/>
                </patternFill>
              </fill>
            </x14:dxf>
          </x14:cfRule>
          <x14:cfRule type="expression" priority="211" id="{C19D8EF1-4C6F-492B-9720-0937A6BD0597}">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080C6A1A-8678-4B13-987C-DE6606FD6DEF}">
            <xm:f>Donnees!$C$5</xm:f>
            <x14:dxf>
              <font>
                <color rgb="FF9C0006"/>
              </font>
              <fill>
                <patternFill>
                  <bgColor rgb="FFFFC7CE"/>
                </patternFill>
              </fill>
            </x14:dxf>
          </x14:cfRule>
          <x14:cfRule type="cellIs" priority="207" operator="equal" id="{8228563E-9876-496F-8905-0B0E4C5D5823}">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2901426D-E1B9-4D3D-9B82-D2C8B61674C3}">
            <xm:f>Donnees!$C$5</xm:f>
            <x14:dxf>
              <font>
                <color rgb="FF9C0006"/>
              </font>
              <fill>
                <patternFill>
                  <bgColor rgb="FFFFC7CE"/>
                </patternFill>
              </fill>
            </x14:dxf>
          </x14:cfRule>
          <x14:cfRule type="cellIs" priority="209" operator="equal" id="{8CFD954D-34AB-4487-9109-4DE9EEAD238C}">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9DC99BF0-1C54-4EE2-82AB-6CBAD000A977}">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EBBC67DB-6904-45C8-B921-6A758C783E91}">
            <xm:f>$U$21=Donnees!$A$11</xm:f>
            <x14:dxf>
              <fill>
                <patternFill>
                  <bgColor rgb="FFFFFFCC"/>
                </patternFill>
              </fill>
            </x14:dxf>
          </x14:cfRule>
          <x14:cfRule type="expression" priority="203" id="{24C55250-5FC7-4227-AB43-F9A85B597081}">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E24C2596-AC20-4BA8-9738-1C10A99FDEB3}">
            <xm:f>Donnees!$C$5</xm:f>
            <x14:dxf>
              <font>
                <color rgb="FF9C0006"/>
              </font>
              <fill>
                <patternFill>
                  <bgColor rgb="FFFFC7CE"/>
                </patternFill>
              </fill>
            </x14:dxf>
          </x14:cfRule>
          <x14:cfRule type="cellIs" priority="196" operator="equal" id="{9BFA5122-ABCE-49AD-A834-4BD0429FBA8A}">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012BD6AD-C421-4AE6-8A3A-6D02542FDF0A}">
            <xm:f>Donnees!$C$5</xm:f>
            <x14:dxf>
              <font>
                <color rgb="FF9C0006"/>
              </font>
              <fill>
                <patternFill>
                  <bgColor rgb="FFFFC7CE"/>
                </patternFill>
              </fill>
            </x14:dxf>
          </x14:cfRule>
          <x14:cfRule type="cellIs" priority="199" operator="equal" id="{80CD3AB0-C870-4A43-A5A6-FAF082D7149E}">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F670ED84-AF87-4265-857F-2F211F687B8B}">
            <xm:f>$U$21=Donnees!$A$11</xm:f>
            <x14:dxf>
              <fill>
                <patternFill>
                  <bgColor rgb="FFFFFFCC"/>
                </patternFill>
              </fill>
            </x14:dxf>
          </x14:cfRule>
          <x14:cfRule type="expression" priority="205" id="{0E781E00-0487-4BBD-A251-ECDAD4A61DDB}">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233E58D5-2F05-46CA-A7CC-01433B5F3D08}">
            <xm:f>$U$21=Donnees!$A$11</xm:f>
            <x14:dxf>
              <fill>
                <patternFill>
                  <bgColor rgb="FFFFFFCC"/>
                </patternFill>
              </fill>
            </x14:dxf>
          </x14:cfRule>
          <x14:cfRule type="expression" priority="192" id="{EDA4B6E7-B11B-4B2B-B21D-CF530084F569}">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6AE4D2E7-D88A-4E32-93FE-68C18B5ED58B}">
            <xm:f>Donnees!$C$5</xm:f>
            <x14:dxf>
              <font>
                <color rgb="FF9C0006"/>
              </font>
              <fill>
                <patternFill>
                  <bgColor rgb="FFFFC7CE"/>
                </patternFill>
              </fill>
            </x14:dxf>
          </x14:cfRule>
          <x14:cfRule type="cellIs" priority="185" operator="equal" id="{AA7A2334-3C82-4735-A28F-CB1F69B3433C}">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B4735750-3096-41DB-81E3-62AEF7F471CF}">
            <xm:f>Donnees!$C$5</xm:f>
            <x14:dxf>
              <font>
                <color rgb="FF9C0006"/>
              </font>
              <fill>
                <patternFill>
                  <bgColor rgb="FFFFC7CE"/>
                </patternFill>
              </fill>
            </x14:dxf>
          </x14:cfRule>
          <x14:cfRule type="cellIs" priority="188" operator="equal" id="{5C324678-D352-4EC6-829E-E27499EC57E5}">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FA69E6CC-362E-4F4F-844A-D21053BCA2A8}">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FF957115-8EB6-45B2-B13A-802591969B8C}">
            <xm:f>$U$21=Donnees!$A$11</xm:f>
            <x14:dxf>
              <fill>
                <patternFill>
                  <bgColor rgb="FFFFFFCC"/>
                </patternFill>
              </fill>
            </x14:dxf>
          </x14:cfRule>
          <x14:cfRule type="expression" priority="181" id="{E5B276F7-6238-4645-9DDB-BD6E448DB8D8}">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49CA8F04-F323-4270-9FEA-26882FE0DB97}">
            <xm:f>Donnees!$C$5</xm:f>
            <x14:dxf>
              <font>
                <color rgb="FF9C0006"/>
              </font>
              <fill>
                <patternFill>
                  <bgColor rgb="FFFFC7CE"/>
                </patternFill>
              </fill>
            </x14:dxf>
          </x14:cfRule>
          <x14:cfRule type="cellIs" priority="174" operator="equal" id="{AE7C847B-AB57-43CF-A87E-5DA0441DA1FF}">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592E9A88-8B3F-4485-9462-761D407E5EDF}">
            <xm:f>Donnees!$C$5</xm:f>
            <x14:dxf>
              <font>
                <color rgb="FF9C0006"/>
              </font>
              <fill>
                <patternFill>
                  <bgColor rgb="FFFFC7CE"/>
                </patternFill>
              </fill>
            </x14:dxf>
          </x14:cfRule>
          <x14:cfRule type="cellIs" priority="177" operator="equal" id="{4B803BB1-052C-467E-8CBD-1E7EE8554BDF}">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15754B02-2491-4FCF-82E0-99DEF8B72821}">
            <xm:f>$U$21=Donnees!$A$11</xm:f>
            <x14:dxf>
              <fill>
                <patternFill>
                  <bgColor rgb="FFFFFFCC"/>
                </patternFill>
              </fill>
            </x14:dxf>
          </x14:cfRule>
          <x14:cfRule type="expression" priority="183" id="{F36B05A2-B8BA-4131-8076-2F32EBCAF3DF}">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46C7CA3A-1BCA-42F6-AC70-1B04BCFE62E4}">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C0085E14-A963-4F8D-B6B3-CB4B0A25EFA4}">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105230E3-78F4-486C-B600-88CA221A4156}">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E1B65D0B-B738-4C2F-A202-90BE48B3848C}">
            <xm:f>$U$21=Donnees!$A$11</xm:f>
            <x14:dxf>
              <fill>
                <patternFill>
                  <bgColor rgb="FFFFFFCC"/>
                </patternFill>
              </fill>
            </x14:dxf>
          </x14:cfRule>
          <x14:cfRule type="expression" priority="160" id="{1E2DDD7C-5163-4B0F-A72B-84A4C278BC2C}">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B4D0D4A9-6F9F-413F-BFD9-BFEB79469554}">
            <xm:f>Donnees!$C$5</xm:f>
            <x14:dxf>
              <font>
                <color rgb="FF9C0006"/>
              </font>
              <fill>
                <patternFill>
                  <bgColor rgb="FFFFC7CE"/>
                </patternFill>
              </fill>
            </x14:dxf>
          </x14:cfRule>
          <x14:cfRule type="cellIs" priority="158" operator="equal" id="{057E00BC-2842-43AB-8677-FBB3F678B7A5}">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D36B91D6-C4FE-463F-88C6-385F7B62DCBC}">
            <xm:f>$U$21=Donnees!$A$11</xm:f>
            <x14:dxf>
              <fill>
                <patternFill>
                  <bgColor rgb="FFFFFFCC"/>
                </patternFill>
              </fill>
            </x14:dxf>
          </x14:cfRule>
          <x14:cfRule type="expression" priority="156" id="{1A0EA6A5-A169-4817-9414-F8F12660BD53}">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9813BDEC-CB6E-4EB0-AA03-4CC5CF563161}">
            <xm:f>Donnees!$C$5</xm:f>
            <x14:dxf>
              <font>
                <color rgb="FF9C0006"/>
              </font>
              <fill>
                <patternFill>
                  <bgColor rgb="FFFFC7CE"/>
                </patternFill>
              </fill>
            </x14:dxf>
          </x14:cfRule>
          <x14:cfRule type="cellIs" priority="154" operator="equal" id="{B939D975-A654-40A5-8278-9C381A140805}">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8EB9F4AC-6FEF-49CC-A6FC-258446D7EE0B}">
            <xm:f>$U$21=Donnees!$A$11</xm:f>
            <x14:dxf>
              <fill>
                <patternFill>
                  <bgColor rgb="FFFFFFCC"/>
                </patternFill>
              </fill>
            </x14:dxf>
          </x14:cfRule>
          <x14:cfRule type="expression" priority="152" id="{14F9E5A0-0DBD-4CBB-BE3C-0CF988108A77}">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4C56F965-46E0-4186-8AE3-2773E3D4C893}">
            <xm:f>Donnees!$C$5</xm:f>
            <x14:dxf>
              <font>
                <color rgb="FF9C0006"/>
              </font>
              <fill>
                <patternFill>
                  <bgColor rgb="FFFFC7CE"/>
                </patternFill>
              </fill>
            </x14:dxf>
          </x14:cfRule>
          <x14:cfRule type="cellIs" priority="150" operator="equal" id="{D56096EE-C5A4-45D1-B9EE-9B98E16F5BE2}">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27925405-2651-4859-9996-5DF891290329}">
            <xm:f>$U$21=Donnees!$A$11</xm:f>
            <x14:dxf>
              <fill>
                <patternFill>
                  <bgColor rgb="FFFFFFCC"/>
                </patternFill>
              </fill>
            </x14:dxf>
          </x14:cfRule>
          <x14:cfRule type="expression" priority="148" id="{3C2DEB4E-BF98-45B2-A259-0B9AE75718A0}">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0408261C-05B8-471C-992C-BCF53F058405}">
            <xm:f>Donnees!$C$5</xm:f>
            <x14:dxf>
              <font>
                <color rgb="FF9C0006"/>
              </font>
              <fill>
                <patternFill>
                  <bgColor rgb="FFFFC7CE"/>
                </patternFill>
              </fill>
            </x14:dxf>
          </x14:cfRule>
          <x14:cfRule type="cellIs" priority="146" operator="equal" id="{E3D6E4E4-5007-489F-920B-CA2E5E2B2268}">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0425D31E-7725-4DDE-9D0B-F787D14171E4}">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454E1BE7-F1C6-42C9-8611-FB2E502E9DD3}">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4AB6384C-18E6-4580-9806-8798EB52D0E0}">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659A02A7-6BA3-4B41-BBF4-084F55C5E4B9}">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B4C4D837-1F93-4FB1-B280-9BB7C81FB70A}">
            <xm:f>$U$21=Donnees!$A$11</xm:f>
            <x14:dxf>
              <fill>
                <patternFill>
                  <bgColor rgb="FFFFFFCC"/>
                </patternFill>
              </fill>
            </x14:dxf>
          </x14:cfRule>
          <x14:cfRule type="expression" priority="140" id="{51C2D546-8FFE-4CCC-B791-BE44FF726A28}">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F08E7D26-123D-4832-8719-CFDA7EADA788}">
            <xm:f>Donnees!$C$5</xm:f>
            <x14:dxf>
              <font>
                <color rgb="FF9C0006"/>
              </font>
              <fill>
                <patternFill>
                  <bgColor rgb="FFFFC7CE"/>
                </patternFill>
              </fill>
            </x14:dxf>
          </x14:cfRule>
          <x14:cfRule type="cellIs" priority="138" operator="equal" id="{13275454-D027-4252-A45C-7EDFFBE73AEE}">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3E3EE4D3-241D-4A01-8790-1BA48C85533A}">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1DCCB2AB-8CFA-4BB2-A861-5B03F17D78DA}">
            <xm:f>$U$21=Donnees!$A$11</xm:f>
            <x14:dxf>
              <fill>
                <patternFill>
                  <bgColor rgb="FFFFFFCC"/>
                </patternFill>
              </fill>
            </x14:dxf>
          </x14:cfRule>
          <x14:cfRule type="expression" priority="135" id="{81AE0F4A-F487-46DC-8B36-80CBDA136240}">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456EDB09-78E5-4CF5-8242-F303C89D97EF}">
            <xm:f>Donnees!$C$5</xm:f>
            <x14:dxf>
              <font>
                <color rgb="FF9C0006"/>
              </font>
              <fill>
                <patternFill>
                  <bgColor rgb="FFFFC7CE"/>
                </patternFill>
              </fill>
            </x14:dxf>
          </x14:cfRule>
          <x14:cfRule type="cellIs" priority="133" operator="equal" id="{AEEF708E-E163-4C0A-9278-EBE733921A40}">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3F7CE857-BEAA-4E4A-BF6A-5996F3168EFC}">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321FCB00-E1D0-4381-82A1-86460A2588A2}">
            <xm:f>$U$21=Donnees!$A$11</xm:f>
            <x14:dxf>
              <fill>
                <patternFill>
                  <bgColor rgb="FFFFFFCC"/>
                </patternFill>
              </fill>
            </x14:dxf>
          </x14:cfRule>
          <x14:cfRule type="expression" priority="130" id="{ABA0DB61-9A34-45FE-B57D-3C147E789D73}">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BE7F7B25-3DD3-497E-9052-799EF8C54E09}">
            <xm:f>Donnees!$C$5</xm:f>
            <x14:dxf>
              <font>
                <color rgb="FF9C0006"/>
              </font>
              <fill>
                <patternFill>
                  <bgColor rgb="FFFFC7CE"/>
                </patternFill>
              </fill>
            </x14:dxf>
          </x14:cfRule>
          <x14:cfRule type="cellIs" priority="128" operator="equal" id="{2A941F22-DD18-458B-ACDF-1E9D8BCA24C7}">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F57513FF-BB4A-4F0A-8112-31F94F9D770A}">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0CA4A414-BBE4-4D9B-90D2-CDE85DF08372}">
            <xm:f>$U$21=Donnees!$A$11</xm:f>
            <x14:dxf>
              <fill>
                <patternFill>
                  <bgColor rgb="FFFFFFCC"/>
                </patternFill>
              </fill>
            </x14:dxf>
          </x14:cfRule>
          <x14:cfRule type="expression" priority="125" id="{13D3856B-D7A1-401F-B475-1B231D758CB5}">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195512D3-387A-4236-A08D-A265824C8A77}">
            <xm:f>Donnees!$C$5</xm:f>
            <x14:dxf>
              <font>
                <color rgb="FF9C0006"/>
              </font>
              <fill>
                <patternFill>
                  <bgColor rgb="FFFFC7CE"/>
                </patternFill>
              </fill>
            </x14:dxf>
          </x14:cfRule>
          <x14:cfRule type="cellIs" priority="123" operator="equal" id="{57E4D2F8-F21F-41FF-9357-AFAED9F18BD7}">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AB297383-DAF0-43EC-B8F6-C3267CAFD53E}">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CDD52D78-AD79-4CF5-83C0-FC782CF80CE5}">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EF2C4DEE-5828-4FE0-BBEE-2337AACFB004}">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1B65C0EE-CDF4-435F-87A7-22C7BF509BC3}">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769C841E-DA3E-4318-A143-C8EA5476E0C5}">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281B454A-AE81-47C0-BA88-04E8D8C3EB8D}">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21B1A2E0-1EF4-403F-90C0-7B60BB37E86D}">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01602EE0-9BDC-4746-B843-FC57BD9EE454}">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4E1371A9-2C6E-4E45-8EA4-68BE4D942950}">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CEC56AD1-8396-4871-9786-E0C450AD61CC}">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4CAB34CA-B73F-445C-ADC5-00C253D44122}">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49A43612-581B-462D-8D27-B097344ECF92}">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5575C91F-36FD-46E3-92CB-8083A8486CB0}">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06CF64C7-ABA1-4B00-A114-ED710C13129B}">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2E5F7B5D-B702-4861-9AD1-819B52B94041}">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0DDC8B7E-FA95-4519-A2B1-DE4664FF3CF0}">
            <xm:f>$U$21=Donnees!$A$11</xm:f>
            <x14:dxf>
              <fill>
                <patternFill>
                  <bgColor rgb="FFFFFFCC"/>
                </patternFill>
              </fill>
            </x14:dxf>
          </x14:cfRule>
          <x14:cfRule type="expression" priority="106" id="{F4D327C9-FF93-4D54-9A01-2CD6A1BD247A}">
            <xm:f>$U$21=Donnees!$A$10</xm:f>
            <x14:dxf>
              <fill>
                <patternFill>
                  <bgColor theme="6" tint="0.79998168889431442"/>
                </patternFill>
              </fill>
            </x14:dxf>
          </x14:cfRule>
          <xm:sqref>Q74:BX74</xm:sqref>
        </x14:conditionalFormatting>
        <x14:conditionalFormatting xmlns:xm="http://schemas.microsoft.com/office/excel/2006/main">
          <x14:cfRule type="expression" priority="102" id="{E69471EC-17B2-4639-A31F-05E3F20BAFCD}">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371FC3E4-903B-4095-B720-70A0178F1018}">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8632EC1E-DFA1-4091-8CF3-3E55709F1E8C}">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8E13C1F6-CF8B-4FCB-8AFB-0708C04FA875}">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E840BF7B-48F0-4435-A383-9A8072881836}">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0CF8ABED-FE1D-45DD-BA7E-64A2E2035BD4}">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CA4D74FD-D0E9-42BF-B9DF-328C056ED255}">
            <xm:f>Donnees!$C$5</xm:f>
            <x14:dxf>
              <font>
                <color rgb="FF9C0006"/>
              </font>
              <fill>
                <patternFill>
                  <bgColor rgb="FFFFC7CE"/>
                </patternFill>
              </fill>
            </x14:dxf>
          </x14:cfRule>
          <x14:cfRule type="cellIs" priority="100" operator="equal" id="{5046914F-5E52-4E9F-9E7A-0620AF4FFB1B}">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369D8BA4-3343-47B0-B020-3D9B074A759D}">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42D8BD5E-10AD-4268-A770-2A92BED7B65E}">
            <xm:f>Donnees!$E$4</xm:f>
            <x14:dxf>
              <font>
                <color rgb="FF006100"/>
              </font>
              <fill>
                <patternFill>
                  <bgColor rgb="FFC6EFCE"/>
                </patternFill>
              </fill>
            </x14:dxf>
          </x14:cfRule>
          <x14:cfRule type="cellIs" priority="94" operator="equal" id="{455E4AB8-7DEA-49B3-BAB1-7E955A22EA93}">
            <xm:f>Donnees!$E$5</xm:f>
            <x14:dxf>
              <font>
                <color rgb="FF9C0006"/>
              </font>
              <fill>
                <patternFill>
                  <bgColor rgb="FFFFC7CE"/>
                </patternFill>
              </fill>
            </x14:dxf>
          </x14:cfRule>
          <x14:cfRule type="cellIs" priority="95" operator="equal" id="{61A5F724-3A81-46E3-ABA9-BE406B35B072}">
            <xm:f>Donnees!$C$5</xm:f>
            <x14:dxf>
              <font>
                <color rgb="FF9C0006"/>
              </font>
              <fill>
                <patternFill>
                  <bgColor rgb="FFFFC7CE"/>
                </patternFill>
              </fill>
            </x14:dxf>
          </x14:cfRule>
          <x14:cfRule type="cellIs" priority="96" operator="equal" id="{B7F78177-A5D5-4522-840E-7E46C512714D}">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CEDF82E6-6EAE-4BBD-BC69-6760A04D7588}">
            <xm:f>Donnees!$E$4</xm:f>
            <x14:dxf>
              <font>
                <color rgb="FF006100"/>
              </font>
              <fill>
                <patternFill>
                  <bgColor rgb="FFC6EFCE"/>
                </patternFill>
              </fill>
            </x14:dxf>
          </x14:cfRule>
          <x14:cfRule type="cellIs" priority="90" operator="equal" id="{1A322AEB-DCFA-45CE-B42E-F98895F55873}">
            <xm:f>Donnees!$E$5</xm:f>
            <x14:dxf>
              <font>
                <color rgb="FF9C0006"/>
              </font>
              <fill>
                <patternFill>
                  <bgColor rgb="FFFFC7CE"/>
                </patternFill>
              </fill>
            </x14:dxf>
          </x14:cfRule>
          <x14:cfRule type="cellIs" priority="91" operator="equal" id="{FEA034D4-5C54-4FF5-B8AF-0F6F3D6C6509}">
            <xm:f>Donnees!$C$5</xm:f>
            <x14:dxf>
              <font>
                <color rgb="FF9C0006"/>
              </font>
              <fill>
                <patternFill>
                  <bgColor rgb="FFFFC7CE"/>
                </patternFill>
              </fill>
            </x14:dxf>
          </x14:cfRule>
          <x14:cfRule type="cellIs" priority="92" operator="equal" id="{8BB84C17-3DBF-40F3-941D-9C0109F6F4BE}">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C1E4FD88-5B09-4D06-B776-79654B5386F1}">
            <xm:f>Donnees!$E$4</xm:f>
            <x14:dxf>
              <font>
                <color rgb="FF006100"/>
              </font>
              <fill>
                <patternFill>
                  <bgColor rgb="FFC6EFCE"/>
                </patternFill>
              </fill>
            </x14:dxf>
          </x14:cfRule>
          <x14:cfRule type="cellIs" priority="86" operator="equal" id="{6397E53F-6519-4BBD-9389-B45517088A98}">
            <xm:f>Donnees!$E$5</xm:f>
            <x14:dxf>
              <font>
                <color rgb="FF9C0006"/>
              </font>
              <fill>
                <patternFill>
                  <bgColor rgb="FFFFC7CE"/>
                </patternFill>
              </fill>
            </x14:dxf>
          </x14:cfRule>
          <x14:cfRule type="cellIs" priority="87" operator="equal" id="{97E10220-D5B6-410B-B2DC-EA57B4425C8C}">
            <xm:f>Donnees!$C$5</xm:f>
            <x14:dxf>
              <font>
                <color rgb="FF9C0006"/>
              </font>
              <fill>
                <patternFill>
                  <bgColor rgb="FFFFC7CE"/>
                </patternFill>
              </fill>
            </x14:dxf>
          </x14:cfRule>
          <x14:cfRule type="cellIs" priority="88" operator="equal" id="{B30BF519-FF7D-48B7-B2AC-6F6BBE77475C}">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61F701DF-351A-42C9-A0AC-3DB3C5F658BF}">
            <xm:f>Donnees!$E$4</xm:f>
            <x14:dxf>
              <font>
                <color rgb="FF006100"/>
              </font>
              <fill>
                <patternFill>
                  <bgColor rgb="FFC6EFCE"/>
                </patternFill>
              </fill>
            </x14:dxf>
          </x14:cfRule>
          <x14:cfRule type="cellIs" priority="82" operator="equal" id="{686AE289-7741-4981-A2B4-666FC7C1D323}">
            <xm:f>Donnees!$E$5</xm:f>
            <x14:dxf>
              <font>
                <color rgb="FF9C0006"/>
              </font>
              <fill>
                <patternFill>
                  <bgColor rgb="FFFFC7CE"/>
                </patternFill>
              </fill>
            </x14:dxf>
          </x14:cfRule>
          <x14:cfRule type="cellIs" priority="83" operator="equal" id="{DE5D27AC-3B5A-4208-A8E5-1C3E784EBB9C}">
            <xm:f>Donnees!$C$5</xm:f>
            <x14:dxf>
              <font>
                <color rgb="FF9C0006"/>
              </font>
              <fill>
                <patternFill>
                  <bgColor rgb="FFFFC7CE"/>
                </patternFill>
              </fill>
            </x14:dxf>
          </x14:cfRule>
          <x14:cfRule type="cellIs" priority="84" operator="equal" id="{D073EF47-D06D-4CD8-9760-DA25BED2CD59}">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44F6A2EB-F98F-4729-920A-F8079B50A5C9}">
            <xm:f>Donnees!$E$4</xm:f>
            <x14:dxf>
              <font>
                <color rgb="FF006100"/>
              </font>
              <fill>
                <patternFill>
                  <bgColor rgb="FFC6EFCE"/>
                </patternFill>
              </fill>
            </x14:dxf>
          </x14:cfRule>
          <x14:cfRule type="cellIs" priority="78" operator="equal" id="{5DA2D1E2-449B-4E17-8AB3-61E91BF9DE29}">
            <xm:f>Donnees!$E$5</xm:f>
            <x14:dxf>
              <font>
                <color rgb="FF9C0006"/>
              </font>
              <fill>
                <patternFill>
                  <bgColor rgb="FFFFC7CE"/>
                </patternFill>
              </fill>
            </x14:dxf>
          </x14:cfRule>
          <x14:cfRule type="cellIs" priority="79" operator="equal" id="{C54FA7CA-4655-4495-8FBE-DC7F61B3816B}">
            <xm:f>Donnees!$C$5</xm:f>
            <x14:dxf>
              <font>
                <color rgb="FF9C0006"/>
              </font>
              <fill>
                <patternFill>
                  <bgColor rgb="FFFFC7CE"/>
                </patternFill>
              </fill>
            </x14:dxf>
          </x14:cfRule>
          <x14:cfRule type="cellIs" priority="80" operator="equal" id="{AB54ACD5-65ED-49ED-A60F-67FD2F9D0593}">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BF2785B5-E2B1-4AC8-BDF6-09B857D49B28}">
            <xm:f>Donnees!$E$4</xm:f>
            <x14:dxf>
              <font>
                <color rgb="FF006100"/>
              </font>
              <fill>
                <patternFill>
                  <bgColor rgb="FFC6EFCE"/>
                </patternFill>
              </fill>
            </x14:dxf>
          </x14:cfRule>
          <x14:cfRule type="cellIs" priority="74" operator="equal" id="{2DC113FE-3E06-4016-B605-A017273510E7}">
            <xm:f>Donnees!$E$5</xm:f>
            <x14:dxf>
              <font>
                <color rgb="FF9C0006"/>
              </font>
              <fill>
                <patternFill>
                  <bgColor rgb="FFFFC7CE"/>
                </patternFill>
              </fill>
            </x14:dxf>
          </x14:cfRule>
          <x14:cfRule type="cellIs" priority="75" operator="equal" id="{06682087-549D-44C4-A960-3505069FCF3D}">
            <xm:f>Donnees!$C$5</xm:f>
            <x14:dxf>
              <font>
                <color rgb="FF9C0006"/>
              </font>
              <fill>
                <patternFill>
                  <bgColor rgb="FFFFC7CE"/>
                </patternFill>
              </fill>
            </x14:dxf>
          </x14:cfRule>
          <x14:cfRule type="cellIs" priority="76" operator="equal" id="{1AE1953D-8D1E-43EC-B82F-D0F91A139357}">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9006BF0B-E1B7-45DE-92A4-5B42693C32E4}">
            <xm:f>Donnees!$E$4</xm:f>
            <x14:dxf>
              <font>
                <color rgb="FF006100"/>
              </font>
              <fill>
                <patternFill>
                  <bgColor rgb="FFC6EFCE"/>
                </patternFill>
              </fill>
            </x14:dxf>
          </x14:cfRule>
          <x14:cfRule type="cellIs" priority="70" operator="equal" id="{42DB6175-8556-4A1E-8717-1E6C1B96DDF4}">
            <xm:f>Donnees!$E$5</xm:f>
            <x14:dxf>
              <font>
                <color rgb="FF9C0006"/>
              </font>
              <fill>
                <patternFill>
                  <bgColor rgb="FFFFC7CE"/>
                </patternFill>
              </fill>
            </x14:dxf>
          </x14:cfRule>
          <x14:cfRule type="cellIs" priority="71" operator="equal" id="{130CD9CE-A9CF-42B3-87F6-D3F0B9FA7777}">
            <xm:f>Donnees!$C$5</xm:f>
            <x14:dxf>
              <font>
                <color rgb="FF9C0006"/>
              </font>
              <fill>
                <patternFill>
                  <bgColor rgb="FFFFC7CE"/>
                </patternFill>
              </fill>
            </x14:dxf>
          </x14:cfRule>
          <x14:cfRule type="cellIs" priority="72" operator="equal" id="{1A40FE1C-2B82-44C9-AF32-5AA09946CBBC}">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30697B49-462A-49FA-9C46-7072581CF7D6}">
            <xm:f>Donnees!$E$4</xm:f>
            <x14:dxf>
              <font>
                <color rgb="FF006100"/>
              </font>
              <fill>
                <patternFill>
                  <bgColor rgb="FFC6EFCE"/>
                </patternFill>
              </fill>
            </x14:dxf>
          </x14:cfRule>
          <x14:cfRule type="cellIs" priority="66" operator="equal" id="{B2C9A0AE-FF65-4861-A1D7-85102B69A051}">
            <xm:f>Donnees!$E$5</xm:f>
            <x14:dxf>
              <font>
                <color rgb="FF9C0006"/>
              </font>
              <fill>
                <patternFill>
                  <bgColor rgb="FFFFC7CE"/>
                </patternFill>
              </fill>
            </x14:dxf>
          </x14:cfRule>
          <x14:cfRule type="cellIs" priority="67" operator="equal" id="{195CD560-89BC-479B-B394-58DB169FF44E}">
            <xm:f>Donnees!$C$5</xm:f>
            <x14:dxf>
              <font>
                <color rgb="FF9C0006"/>
              </font>
              <fill>
                <patternFill>
                  <bgColor rgb="FFFFC7CE"/>
                </patternFill>
              </fill>
            </x14:dxf>
          </x14:cfRule>
          <x14:cfRule type="cellIs" priority="68" operator="equal" id="{F5E055B4-9FB3-4402-A0A5-BAA7A9C930ED}">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60F2962D-4596-44E5-9C4A-2ECDC7DA1C79}">
            <xm:f>Donnees!$E$4</xm:f>
            <x14:dxf>
              <font>
                <color rgb="FF006100"/>
              </font>
              <fill>
                <patternFill>
                  <bgColor rgb="FFC6EFCE"/>
                </patternFill>
              </fill>
            </x14:dxf>
          </x14:cfRule>
          <x14:cfRule type="cellIs" priority="62" operator="equal" id="{B9A4566E-B1DF-4BF6-B98C-998F29C4B469}">
            <xm:f>Donnees!$E$5</xm:f>
            <x14:dxf>
              <font>
                <color rgb="FF9C0006"/>
              </font>
              <fill>
                <patternFill>
                  <bgColor rgb="FFFFC7CE"/>
                </patternFill>
              </fill>
            </x14:dxf>
          </x14:cfRule>
          <x14:cfRule type="cellIs" priority="63" operator="equal" id="{011F1F01-CA7F-41DA-83E0-DF06DCFC85B8}">
            <xm:f>Donnees!$C$5</xm:f>
            <x14:dxf>
              <font>
                <color rgb="FF9C0006"/>
              </font>
              <fill>
                <patternFill>
                  <bgColor rgb="FFFFC7CE"/>
                </patternFill>
              </fill>
            </x14:dxf>
          </x14:cfRule>
          <x14:cfRule type="cellIs" priority="64" operator="equal" id="{153D6175-971A-4567-98CD-4A5BC0503FEB}">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8A380EFE-21B0-4842-BA53-07B5C21C3828}">
            <xm:f>Donnees!$E$4</xm:f>
            <x14:dxf>
              <font>
                <color rgb="FF006100"/>
              </font>
              <fill>
                <patternFill>
                  <bgColor rgb="FFC6EFCE"/>
                </patternFill>
              </fill>
            </x14:dxf>
          </x14:cfRule>
          <x14:cfRule type="cellIs" priority="58" operator="equal" id="{05893DC7-FF8D-48FD-8104-18C63ECD571E}">
            <xm:f>Donnees!$E$5</xm:f>
            <x14:dxf>
              <font>
                <color rgb="FF9C0006"/>
              </font>
              <fill>
                <patternFill>
                  <bgColor rgb="FFFFC7CE"/>
                </patternFill>
              </fill>
            </x14:dxf>
          </x14:cfRule>
          <x14:cfRule type="cellIs" priority="59" operator="equal" id="{E03DA3A8-7343-4EA6-B3BA-A32CC4C9BEC4}">
            <xm:f>Donnees!$C$5</xm:f>
            <x14:dxf>
              <font>
                <color rgb="FF9C0006"/>
              </font>
              <fill>
                <patternFill>
                  <bgColor rgb="FFFFC7CE"/>
                </patternFill>
              </fill>
            </x14:dxf>
          </x14:cfRule>
          <x14:cfRule type="cellIs" priority="60" operator="equal" id="{D8FD943A-C426-4990-AA44-EEED5E93D145}">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E5E3CD2B-E7D2-4E5C-BA20-D53617E0AF0B}">
            <xm:f>Donnees!$E$4</xm:f>
            <x14:dxf>
              <font>
                <color rgb="FF006100"/>
              </font>
              <fill>
                <patternFill>
                  <bgColor rgb="FFC6EFCE"/>
                </patternFill>
              </fill>
            </x14:dxf>
          </x14:cfRule>
          <x14:cfRule type="cellIs" priority="54" operator="equal" id="{1B6C39CF-C4A8-48D4-8295-286BBC40A5F1}">
            <xm:f>Donnees!$E$5</xm:f>
            <x14:dxf>
              <font>
                <color rgb="FF9C0006"/>
              </font>
              <fill>
                <patternFill>
                  <bgColor rgb="FFFFC7CE"/>
                </patternFill>
              </fill>
            </x14:dxf>
          </x14:cfRule>
          <x14:cfRule type="cellIs" priority="55" operator="equal" id="{9AC3DD70-AC41-4B0F-AE69-D968126489DE}">
            <xm:f>Donnees!$C$5</xm:f>
            <x14:dxf>
              <font>
                <color rgb="FF9C0006"/>
              </font>
              <fill>
                <patternFill>
                  <bgColor rgb="FFFFC7CE"/>
                </patternFill>
              </fill>
            </x14:dxf>
          </x14:cfRule>
          <x14:cfRule type="cellIs" priority="56" operator="equal" id="{13B43712-EC9F-407B-ADE4-5956E1F60ED3}">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FFDE3D75-8491-4E85-A89A-C53F8DFD6FD2}">
            <xm:f>Donnees!$E$4</xm:f>
            <x14:dxf>
              <font>
                <color rgb="FF006100"/>
              </font>
              <fill>
                <patternFill>
                  <bgColor rgb="FFC6EFCE"/>
                </patternFill>
              </fill>
            </x14:dxf>
          </x14:cfRule>
          <x14:cfRule type="cellIs" priority="50" operator="equal" id="{18156DFD-D908-4E08-B7ED-6DBFCB5A712F}">
            <xm:f>Donnees!$E$5</xm:f>
            <x14:dxf>
              <font>
                <color rgb="FF9C0006"/>
              </font>
              <fill>
                <patternFill>
                  <bgColor rgb="FFFFC7CE"/>
                </patternFill>
              </fill>
            </x14:dxf>
          </x14:cfRule>
          <x14:cfRule type="cellIs" priority="51" operator="equal" id="{570355C3-A044-4CE6-9581-A7D0F4321822}">
            <xm:f>Donnees!$C$5</xm:f>
            <x14:dxf>
              <font>
                <color rgb="FF9C0006"/>
              </font>
              <fill>
                <patternFill>
                  <bgColor rgb="FFFFC7CE"/>
                </patternFill>
              </fill>
            </x14:dxf>
          </x14:cfRule>
          <x14:cfRule type="cellIs" priority="52" operator="equal" id="{C5E96D68-B08B-4F1D-A9CB-C58B96A75956}">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76DE87D2-F9B2-4356-84FE-0997C6818927}">
            <xm:f>Donnees!$E$4</xm:f>
            <x14:dxf>
              <font>
                <color rgb="FF006100"/>
              </font>
              <fill>
                <patternFill>
                  <bgColor rgb="FFC6EFCE"/>
                </patternFill>
              </fill>
            </x14:dxf>
          </x14:cfRule>
          <x14:cfRule type="cellIs" priority="46" operator="equal" id="{5A6B7643-D26B-41B0-A0B5-B720C56B60F9}">
            <xm:f>Donnees!$E$5</xm:f>
            <x14:dxf>
              <font>
                <color rgb="FF9C0006"/>
              </font>
              <fill>
                <patternFill>
                  <bgColor rgb="FFFFC7CE"/>
                </patternFill>
              </fill>
            </x14:dxf>
          </x14:cfRule>
          <x14:cfRule type="cellIs" priority="47" operator="equal" id="{CE4E6F43-8195-4105-9DB6-2E8478A15C7F}">
            <xm:f>Donnees!$C$5</xm:f>
            <x14:dxf>
              <font>
                <color rgb="FF9C0006"/>
              </font>
              <fill>
                <patternFill>
                  <bgColor rgb="FFFFC7CE"/>
                </patternFill>
              </fill>
            </x14:dxf>
          </x14:cfRule>
          <x14:cfRule type="cellIs" priority="48" operator="equal" id="{A7ACD5E8-A59B-4055-895B-8589885F7F41}">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234D4B7E-1377-452E-B56D-EB3BF92DE915}">
            <xm:f>Donnees!$E$4</xm:f>
            <x14:dxf>
              <font>
                <color rgb="FF006100"/>
              </font>
              <fill>
                <patternFill>
                  <bgColor rgb="FFC6EFCE"/>
                </patternFill>
              </fill>
            </x14:dxf>
          </x14:cfRule>
          <x14:cfRule type="cellIs" priority="42" operator="equal" id="{A2B8E97E-BCD5-45D9-87E9-3D68B2819C3F}">
            <xm:f>Donnees!$E$5</xm:f>
            <x14:dxf>
              <font>
                <color rgb="FF9C0006"/>
              </font>
              <fill>
                <patternFill>
                  <bgColor rgb="FFFFC7CE"/>
                </patternFill>
              </fill>
            </x14:dxf>
          </x14:cfRule>
          <x14:cfRule type="cellIs" priority="43" operator="equal" id="{F1DDC09F-02DF-40BE-B224-4D8A993DA45A}">
            <xm:f>Donnees!$C$5</xm:f>
            <x14:dxf>
              <font>
                <color rgb="FF9C0006"/>
              </font>
              <fill>
                <patternFill>
                  <bgColor rgb="FFFFC7CE"/>
                </patternFill>
              </fill>
            </x14:dxf>
          </x14:cfRule>
          <x14:cfRule type="cellIs" priority="44" operator="equal" id="{7A9E001A-877E-4B38-970B-876FF38A2637}">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D425C56E-4995-4F6F-AA62-6B5F6751EAE1}">
            <xm:f>Donnees!$E$4</xm:f>
            <x14:dxf>
              <font>
                <color rgb="FF006100"/>
              </font>
              <fill>
                <patternFill>
                  <bgColor rgb="FFC6EFCE"/>
                </patternFill>
              </fill>
            </x14:dxf>
          </x14:cfRule>
          <x14:cfRule type="cellIs" priority="38" operator="equal" id="{4EA7E94E-C04F-49DA-BF35-E5B7069668F2}">
            <xm:f>Donnees!$E$5</xm:f>
            <x14:dxf>
              <font>
                <color rgb="FF9C0006"/>
              </font>
              <fill>
                <patternFill>
                  <bgColor rgb="FFFFC7CE"/>
                </patternFill>
              </fill>
            </x14:dxf>
          </x14:cfRule>
          <x14:cfRule type="cellIs" priority="39" operator="equal" id="{E24C710B-2142-4809-9A57-F9690D7F4BA7}">
            <xm:f>Donnees!$C$5</xm:f>
            <x14:dxf>
              <font>
                <color rgb="FF9C0006"/>
              </font>
              <fill>
                <patternFill>
                  <bgColor rgb="FFFFC7CE"/>
                </patternFill>
              </fill>
            </x14:dxf>
          </x14:cfRule>
          <x14:cfRule type="cellIs" priority="40" operator="equal" id="{A6699308-965A-4A72-9901-FAC2629CEEEF}">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F0C01DD4-B788-4C80-AB39-95A38DEADEA6}">
            <xm:f>Donnees!$E$4</xm:f>
            <x14:dxf>
              <font>
                <color rgb="FF006100"/>
              </font>
              <fill>
                <patternFill>
                  <bgColor rgb="FFC6EFCE"/>
                </patternFill>
              </fill>
            </x14:dxf>
          </x14:cfRule>
          <x14:cfRule type="cellIs" priority="34" operator="equal" id="{61D400D0-20DA-4778-9978-1C4B86B0C5F4}">
            <xm:f>Donnees!$E$5</xm:f>
            <x14:dxf>
              <font>
                <color rgb="FF9C0006"/>
              </font>
              <fill>
                <patternFill>
                  <bgColor rgb="FFFFC7CE"/>
                </patternFill>
              </fill>
            </x14:dxf>
          </x14:cfRule>
          <x14:cfRule type="cellIs" priority="35" operator="equal" id="{E1DEC0F6-787F-4A54-9C9F-F023EDA6E8C9}">
            <xm:f>Donnees!$C$5</xm:f>
            <x14:dxf>
              <font>
                <color rgb="FF9C0006"/>
              </font>
              <fill>
                <patternFill>
                  <bgColor rgb="FFFFC7CE"/>
                </patternFill>
              </fill>
            </x14:dxf>
          </x14:cfRule>
          <x14:cfRule type="cellIs" priority="36" operator="equal" id="{0905AFDD-C465-405D-A6FB-D8F03372E4C5}">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0ACFD342-FEC5-4508-B001-A8C4C3AF609D}">
            <xm:f>Donnees!$E$4</xm:f>
            <x14:dxf>
              <font>
                <color rgb="FF006100"/>
              </font>
              <fill>
                <patternFill>
                  <bgColor rgb="FFC6EFCE"/>
                </patternFill>
              </fill>
            </x14:dxf>
          </x14:cfRule>
          <x14:cfRule type="cellIs" priority="30" operator="equal" id="{8AF8CABB-1C5B-4D92-9F3F-9A788AE4F530}">
            <xm:f>Donnees!$E$5</xm:f>
            <x14:dxf>
              <font>
                <color rgb="FF9C0006"/>
              </font>
              <fill>
                <patternFill>
                  <bgColor rgb="FFFFC7CE"/>
                </patternFill>
              </fill>
            </x14:dxf>
          </x14:cfRule>
          <x14:cfRule type="cellIs" priority="31" operator="equal" id="{67DB7C97-11BD-4D29-BE9A-79025B638914}">
            <xm:f>Donnees!$C$5</xm:f>
            <x14:dxf>
              <font>
                <color rgb="FF9C0006"/>
              </font>
              <fill>
                <patternFill>
                  <bgColor rgb="FFFFC7CE"/>
                </patternFill>
              </fill>
            </x14:dxf>
          </x14:cfRule>
          <x14:cfRule type="cellIs" priority="32" operator="equal" id="{EAE871D6-599F-442B-A755-260B48DE84F4}">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1484316C-5177-41F2-8032-CD3C135F5C30}">
            <xm:f>Donnees!$E$4</xm:f>
            <x14:dxf>
              <font>
                <color rgb="FF006100"/>
              </font>
              <fill>
                <patternFill>
                  <bgColor rgb="FFC6EFCE"/>
                </patternFill>
              </fill>
            </x14:dxf>
          </x14:cfRule>
          <x14:cfRule type="cellIs" priority="26" operator="equal" id="{2B4EAF68-22FF-4DE1-BDCE-A810F7893777}">
            <xm:f>Donnees!$E$5</xm:f>
            <x14:dxf>
              <font>
                <color rgb="FF9C0006"/>
              </font>
              <fill>
                <patternFill>
                  <bgColor rgb="FFFFC7CE"/>
                </patternFill>
              </fill>
            </x14:dxf>
          </x14:cfRule>
          <x14:cfRule type="cellIs" priority="27" operator="equal" id="{AB5CD56C-9AE6-4D8A-81D7-899526DDC9C8}">
            <xm:f>Donnees!$C$5</xm:f>
            <x14:dxf>
              <font>
                <color rgb="FF9C0006"/>
              </font>
              <fill>
                <patternFill>
                  <bgColor rgb="FFFFC7CE"/>
                </patternFill>
              </fill>
            </x14:dxf>
          </x14:cfRule>
          <x14:cfRule type="cellIs" priority="28" operator="equal" id="{66E93805-0981-4DFD-B11A-8752C5FC693A}">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A59D14E2-E7EC-4117-9219-6035E12C428C}">
            <xm:f>Donnees!$E$4</xm:f>
            <x14:dxf>
              <font>
                <color rgb="FF006100"/>
              </font>
              <fill>
                <patternFill>
                  <bgColor rgb="FFC6EFCE"/>
                </patternFill>
              </fill>
            </x14:dxf>
          </x14:cfRule>
          <x14:cfRule type="cellIs" priority="22" operator="equal" id="{E1B1D28D-4F36-4D25-B99B-A2A371EB0531}">
            <xm:f>Donnees!$E$5</xm:f>
            <x14:dxf>
              <font>
                <color rgb="FF9C0006"/>
              </font>
              <fill>
                <patternFill>
                  <bgColor rgb="FFFFC7CE"/>
                </patternFill>
              </fill>
            </x14:dxf>
          </x14:cfRule>
          <x14:cfRule type="cellIs" priority="23" operator="equal" id="{BB4DDC8E-5B90-460B-9D9D-299061AAD313}">
            <xm:f>Donnees!$C$5</xm:f>
            <x14:dxf>
              <font>
                <color rgb="FF9C0006"/>
              </font>
              <fill>
                <patternFill>
                  <bgColor rgb="FFFFC7CE"/>
                </patternFill>
              </fill>
            </x14:dxf>
          </x14:cfRule>
          <x14:cfRule type="cellIs" priority="24" operator="equal" id="{EFA0BC4E-CD46-490F-9E74-24BBC506CE8A}">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EB299DAB-A6CA-4614-A00D-B138074D7C37}">
            <xm:f>Donnees!$E$4</xm:f>
            <x14:dxf>
              <font>
                <color rgb="FF006100"/>
              </font>
              <fill>
                <patternFill>
                  <bgColor rgb="FFC6EFCE"/>
                </patternFill>
              </fill>
            </x14:dxf>
          </x14:cfRule>
          <x14:cfRule type="cellIs" priority="18" operator="equal" id="{85FD248C-7762-420B-A987-E21E60863552}">
            <xm:f>Donnees!$E$5</xm:f>
            <x14:dxf>
              <font>
                <color rgb="FF9C0006"/>
              </font>
              <fill>
                <patternFill>
                  <bgColor rgb="FFFFC7CE"/>
                </patternFill>
              </fill>
            </x14:dxf>
          </x14:cfRule>
          <x14:cfRule type="cellIs" priority="19" operator="equal" id="{C351A576-21E4-493A-83CF-421DF314E1F9}">
            <xm:f>Donnees!$C$5</xm:f>
            <x14:dxf>
              <font>
                <color rgb="FF9C0006"/>
              </font>
              <fill>
                <patternFill>
                  <bgColor rgb="FFFFC7CE"/>
                </patternFill>
              </fill>
            </x14:dxf>
          </x14:cfRule>
          <x14:cfRule type="cellIs" priority="20" operator="equal" id="{B1601B2C-1CA4-404D-8D4F-F9AF8079F226}">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F8466920-4C22-42D2-9256-4D038CB18435}">
            <xm:f>Donnees!$E$4</xm:f>
            <x14:dxf>
              <font>
                <color rgb="FF006100"/>
              </font>
              <fill>
                <patternFill>
                  <bgColor rgb="FFC6EFCE"/>
                </patternFill>
              </fill>
            </x14:dxf>
          </x14:cfRule>
          <x14:cfRule type="cellIs" priority="14" operator="equal" id="{C55D739A-39D9-4F8A-9623-A2957695FC7D}">
            <xm:f>Donnees!$E$5</xm:f>
            <x14:dxf>
              <font>
                <color rgb="FF9C0006"/>
              </font>
              <fill>
                <patternFill>
                  <bgColor rgb="FFFFC7CE"/>
                </patternFill>
              </fill>
            </x14:dxf>
          </x14:cfRule>
          <x14:cfRule type="cellIs" priority="15" operator="equal" id="{E3D16DA4-73A5-4018-89A3-7B16939D424B}">
            <xm:f>Donnees!$C$5</xm:f>
            <x14:dxf>
              <font>
                <color rgb="FF9C0006"/>
              </font>
              <fill>
                <patternFill>
                  <bgColor rgb="FFFFC7CE"/>
                </patternFill>
              </fill>
            </x14:dxf>
          </x14:cfRule>
          <x14:cfRule type="cellIs" priority="16" operator="equal" id="{75C10EDA-4236-4284-9B7F-CB2E6B2CF03D}">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E46B8988-24CF-40E6-B78D-841F5A1B6ECD}">
            <xm:f>Donnees!$E$4</xm:f>
            <x14:dxf>
              <font>
                <color rgb="FF006100"/>
              </font>
              <fill>
                <patternFill>
                  <bgColor rgb="FFC6EFCE"/>
                </patternFill>
              </fill>
            </x14:dxf>
          </x14:cfRule>
          <x14:cfRule type="cellIs" priority="10" operator="equal" id="{AFBC613D-18DF-4EE2-91E3-91EB5D56A698}">
            <xm:f>Donnees!$E$5</xm:f>
            <x14:dxf>
              <font>
                <color rgb="FF9C0006"/>
              </font>
              <fill>
                <patternFill>
                  <bgColor rgb="FFFFC7CE"/>
                </patternFill>
              </fill>
            </x14:dxf>
          </x14:cfRule>
          <x14:cfRule type="cellIs" priority="11" operator="equal" id="{E3E192D3-899D-40DF-BA00-283ACF0D3918}">
            <xm:f>Donnees!$C$5</xm:f>
            <x14:dxf>
              <font>
                <color rgb="FF9C0006"/>
              </font>
              <fill>
                <patternFill>
                  <bgColor rgb="FFFFC7CE"/>
                </patternFill>
              </fill>
            </x14:dxf>
          </x14:cfRule>
          <x14:cfRule type="cellIs" priority="12" operator="equal" id="{FE7BEE9A-DE93-482A-8FCA-8DBCA99F4F5E}">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C52EFBCA-F40E-46F8-A9A0-7D6A0E30709A}">
            <xm:f>Donnees!$E$4</xm:f>
            <x14:dxf>
              <font>
                <color rgb="FF006100"/>
              </font>
              <fill>
                <patternFill>
                  <bgColor rgb="FFC6EFCE"/>
                </patternFill>
              </fill>
            </x14:dxf>
          </x14:cfRule>
          <x14:cfRule type="cellIs" priority="6" operator="equal" id="{2F599028-FAF9-4B00-97A1-C14155079CBD}">
            <xm:f>Donnees!$E$5</xm:f>
            <x14:dxf>
              <font>
                <color rgb="FF9C0006"/>
              </font>
              <fill>
                <patternFill>
                  <bgColor rgb="FFFFC7CE"/>
                </patternFill>
              </fill>
            </x14:dxf>
          </x14:cfRule>
          <x14:cfRule type="cellIs" priority="7" operator="equal" id="{AF539FE9-E7E6-4BF9-955F-E1C3DFF79FA5}">
            <xm:f>Donnees!$C$5</xm:f>
            <x14:dxf>
              <font>
                <color rgb="FF9C0006"/>
              </font>
              <fill>
                <patternFill>
                  <bgColor rgb="FFFFC7CE"/>
                </patternFill>
              </fill>
            </x14:dxf>
          </x14:cfRule>
          <x14:cfRule type="cellIs" priority="8" operator="equal" id="{9DD48F23-92BA-457C-A326-B44932B3E312}">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7FD87481-539C-45FA-87AF-1AF10BD09344}">
            <xm:f>Donnees!$E$4</xm:f>
            <x14:dxf>
              <font>
                <color rgb="FF006100"/>
              </font>
              <fill>
                <patternFill>
                  <bgColor rgb="FFC6EFCE"/>
                </patternFill>
              </fill>
            </x14:dxf>
          </x14:cfRule>
          <x14:cfRule type="cellIs" priority="2" operator="equal" id="{0288CECA-BF29-488A-9B21-4D4B325EA945}">
            <xm:f>Donnees!$E$5</xm:f>
            <x14:dxf>
              <font>
                <color rgb="FF9C0006"/>
              </font>
              <fill>
                <patternFill>
                  <bgColor rgb="FFFFC7CE"/>
                </patternFill>
              </fill>
            </x14:dxf>
          </x14:cfRule>
          <x14:cfRule type="cellIs" priority="3" operator="equal" id="{DD7C95EF-67EE-4CF8-931F-1EC6CFD980B0}">
            <xm:f>Donnees!$C$5</xm:f>
            <x14:dxf>
              <font>
                <color rgb="FF9C0006"/>
              </font>
              <fill>
                <patternFill>
                  <bgColor rgb="FFFFC7CE"/>
                </patternFill>
              </fill>
            </x14:dxf>
          </x14:cfRule>
          <x14:cfRule type="cellIs" priority="4" operator="equal" id="{5C7D587C-276D-4641-B572-E1831C5E7138}">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9BD4414-5ACA-4908-AC67-E4DA86D74AD8}">
          <x14:formula1>
            <xm:f>IF($U$21=Donnees!$A$10,Donnees!$A$16:$A$18,IF($U$21=Donnees!$A$11,Donnees!$A$23:$A$25,Donnees!$A$12))</xm:f>
          </x14:formula1>
          <xm:sqref>U23:AH23</xm:sqref>
        </x14:dataValidation>
        <x14:dataValidation type="list" allowBlank="1" showInputMessage="1" showErrorMessage="1" xr:uid="{244A7E58-2166-42B1-AD5C-CD16ECA1B31B}">
          <x14:formula1>
            <xm:f>Donnees!$A$10:$A$11</xm:f>
          </x14:formula1>
          <xm:sqref>U21:AH21</xm:sqref>
        </x14:dataValidation>
        <x14:dataValidation type="list" allowBlank="1" showInputMessage="1" showErrorMessage="1" xr:uid="{65D8FC77-A9B7-4B04-B46A-5904A46FFCC6}">
          <x14:formula1>
            <xm:f>OFFSET(Personnel!D$21,0,0,COUNTA(Personnel!D$21:D$70))</xm:f>
          </x14:formula1>
          <xm:sqref>P34:P53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1CDD6-E7C8-43AA-9599-84510BA1B49B}">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6.7109375"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G5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IF(OR(U21="",U23=""),"",VLOOKUP('G5'!$U$21,Donnees!$A$10:$G$11,2,FALSE))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IF('G5'!U21="parascolaire","",IFERROR(SUM((Q97:BX97)/4)+SUM(E75:E94)+SUM((Q97:BX97)/4)/9+SUM(E75:E94)/9,0))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IF('G5'!U21="parascolaire","",IFERROR(SUM((Q131:BX131)/4)+SUM(E109:E128)+SUM((Q131:BX131)/4)/9+SUM(E109:E128)/9,0))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IF('G5'!U21="parascolaire","",IFERROR(SUM((Q165:BX165)/4)+SUM(E143:E162)+SUM((Q165:BX165)/4)/9+SUM(E143:E162)/9,0))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IF('G5'!U21="parascolaire","",IFERROR(SUM((Q199:BX199)/4)+SUM(E177:E196)+SUM((Q199:BX199)/4)/9+SUM(E177:E196)/9,0))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IF('G5'!U21="parascolaire","",IFERROR(SUM((Q233:BX233)/4)+SUM(E211:E230)+SUM((Q233:BX233)/4)/9+SUM(E211:E230)/9,0))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IF(U21=Donnees!A11,"",IF(BR21=Donnees!C5,"",IF(AND(OR(Differentiels!Z81&gt;Differentiels!AD81,Differentiels!Z81=Differentiels!AD81),OR(Differentiels!F81&gt;Differentiels!J81,Differentiels!F81=Differentiels!J81)),"",1)))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4/dWbDCQY45Mwc7pr+FotagoNhInJ7H0hTD5zS91sPjWWzfZv686oRxbo3rfqK3c2Ng8WLQf9OTmQ3tyjGfcWQ==" saltValue="exkSnmkIyCcFKc8JOSr7EQ=="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4804" priority="219">
      <formula>$O34="ASE"</formula>
    </cfRule>
    <cfRule type="expression" dxfId="4803" priority="227">
      <formula>$O34="APE"</formula>
    </cfRule>
    <cfRule type="expression" dxfId="4802" priority="228">
      <formula>$O34="EDE"</formula>
    </cfRule>
  </conditionalFormatting>
  <conditionalFormatting sqref="O75:BX94 O109:BX128">
    <cfRule type="expression" dxfId="4801" priority="220">
      <formula>AND($O75="ASE",O75&lt;&gt;"",O75&lt;&gt;"h",O75&lt;&gt;"s")</formula>
    </cfRule>
    <cfRule type="expression" dxfId="4800" priority="225">
      <formula>AND($O75="APE",O75&lt;&gt;"",O75&lt;&gt;"h",O75&lt;&gt;"s")</formula>
    </cfRule>
    <cfRule type="expression" dxfId="4799" priority="226">
      <formula>AND($O75="EDE",O75&lt;&gt;"",O75&lt;&gt;"h",O75&lt;&gt;"s")</formula>
    </cfRule>
  </conditionalFormatting>
  <conditionalFormatting sqref="U23:AH23">
    <cfRule type="expression" dxfId="4798" priority="218">
      <formula>$AJ$23="!"</formula>
    </cfRule>
  </conditionalFormatting>
  <conditionalFormatting sqref="O146:BX162 O143:X145 AY143:BX145">
    <cfRule type="expression" dxfId="4797" priority="197">
      <formula>AND($O143="ASE",O143&lt;&gt;"",O143&lt;&gt;"h",O143&lt;&gt;"s")</formula>
    </cfRule>
    <cfRule type="expression" dxfId="4796" priority="200">
      <formula>AND($O143="APE",O143&lt;&gt;"",O143&lt;&gt;"h",O143&lt;&gt;"s")</formula>
    </cfRule>
    <cfRule type="expression" dxfId="4795" priority="201">
      <formula>AND($O143="EDE",O143&lt;&gt;"",O143&lt;&gt;"h",O143&lt;&gt;"s")</formula>
    </cfRule>
  </conditionalFormatting>
  <conditionalFormatting sqref="O180:BX196 O177:Y179 AZ177:BX179">
    <cfRule type="expression" dxfId="4794" priority="186">
      <formula>AND($O177="ASE",O177&lt;&gt;"",O177&lt;&gt;"h",O177&lt;&gt;"s")</formula>
    </cfRule>
    <cfRule type="expression" dxfId="4793" priority="189">
      <formula>AND($O177="APE",O177&lt;&gt;"",O177&lt;&gt;"h",O177&lt;&gt;"s")</formula>
    </cfRule>
    <cfRule type="expression" dxfId="4792" priority="190">
      <formula>AND($O177="EDE",O177&lt;&gt;"",O177&lt;&gt;"h",O177&lt;&gt;"s")</formula>
    </cfRule>
  </conditionalFormatting>
  <conditionalFormatting sqref="O214:BX230 O211:Y213 AZ211:BX213">
    <cfRule type="expression" dxfId="4791" priority="175">
      <formula>AND($O211="ASE",O211&lt;&gt;"",O211&lt;&gt;"h",O211&lt;&gt;"s")</formula>
    </cfRule>
    <cfRule type="expression" dxfId="4790" priority="178">
      <formula>AND($O211="APE",O211&lt;&gt;"",O211&lt;&gt;"h",O211&lt;&gt;"s")</formula>
    </cfRule>
    <cfRule type="expression" dxfId="4789" priority="179">
      <formula>AND($O211="EDE",O211&lt;&gt;"",O211&lt;&gt;"h",O211&lt;&gt;"s")</formula>
    </cfRule>
  </conditionalFormatting>
  <conditionalFormatting sqref="Y143:AX145">
    <cfRule type="expression" dxfId="4788" priority="167">
      <formula>AND($O143="ASE",Y143&lt;&gt;"",Y143&lt;&gt;"h",Y143&lt;&gt;"s")</formula>
    </cfRule>
    <cfRule type="expression" dxfId="4787" priority="168">
      <formula>AND($O143="APE",Y143&lt;&gt;"",Y143&lt;&gt;"h",Y143&lt;&gt;"s")</formula>
    </cfRule>
    <cfRule type="expression" dxfId="4786" priority="169">
      <formula>AND($O143="EDE",Y143&lt;&gt;"",Y143&lt;&gt;"h",Y143&lt;&gt;"s")</formula>
    </cfRule>
  </conditionalFormatting>
  <conditionalFormatting sqref="Z177:AY179">
    <cfRule type="expression" dxfId="4785" priority="164">
      <formula>AND($O177="ASE",Z177&lt;&gt;"",Z177&lt;&gt;"h",Z177&lt;&gt;"s")</formula>
    </cfRule>
    <cfRule type="expression" dxfId="4784" priority="165">
      <formula>AND($O177="APE",Z177&lt;&gt;"",Z177&lt;&gt;"h",Z177&lt;&gt;"s")</formula>
    </cfRule>
    <cfRule type="expression" dxfId="4783" priority="166">
      <formula>AND($O177="EDE",Z177&lt;&gt;"",Z177&lt;&gt;"h",Z177&lt;&gt;"s")</formula>
    </cfRule>
  </conditionalFormatting>
  <conditionalFormatting sqref="Z211:AY213">
    <cfRule type="expression" dxfId="4782" priority="161">
      <formula>AND($O211="ASE",Z211&lt;&gt;"",Z211&lt;&gt;"h",Z211&lt;&gt;"s")</formula>
    </cfRule>
    <cfRule type="expression" dxfId="4781" priority="162">
      <formula>AND($O211="APE",Z211&lt;&gt;"",Z211&lt;&gt;"h",Z211&lt;&gt;"s")</formula>
    </cfRule>
    <cfRule type="expression" dxfId="4780" priority="163">
      <formula>AND($O211="EDE",Z211&lt;&gt;"",Z211&lt;&gt;"h",Z211&lt;&gt;"s")</formula>
    </cfRule>
  </conditionalFormatting>
  <conditionalFormatting sqref="BS63:BW67">
    <cfRule type="cellIs" dxfId="4779" priority="101" operator="greaterThan">
      <formula>$U$27</formula>
    </cfRule>
  </conditionalFormatting>
  <conditionalFormatting sqref="CD23">
    <cfRule type="cellIs" dxfId="4778" priority="97" operator="equal">
      <formula>FALSE</formula>
    </cfRule>
  </conditionalFormatting>
  <dataValidations count="7">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11B77700-7FA9-4547-BF31-4A5525B5F798}">
      <formula1>0</formula1>
      <formula2>999</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F70146DE-AEC1-4DA6-8C47-17C799EDB0D9}">
      <formula1>"1,h,s"</formula1>
    </dataValidation>
    <dataValidation type="whole" allowBlank="1" showInputMessage="1" showErrorMessage="1" sqref="U27" xr:uid="{505B725F-ADDB-43BB-BC44-71E8845CD200}">
      <formula1>0</formula1>
      <formula2>500</formula2>
    </dataValidation>
    <dataValidation type="whole" allowBlank="1" showInputMessage="1" showErrorMessage="1" sqref="BK17:BT17" xr:uid="{553EE466-86E8-4694-9420-849D71C9F762}">
      <formula1>0</formula1>
      <formula2>20</formula2>
    </dataValidation>
    <dataValidation type="date" allowBlank="1" showInputMessage="1" showErrorMessage="1" errorTitle="Merci de renseigner une date" sqref="BL13:BO16 BQ13:BR16" xr:uid="{19004645-71BB-47CE-B25D-5B450376C381}">
      <formula1>14611</formula1>
      <formula2>219512</formula2>
    </dataValidation>
    <dataValidation showInputMessage="1" showErrorMessage="1" sqref="U13:U17 V13:AI16" xr:uid="{015A8C40-9AEE-4363-A121-986CD819906B}"/>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E4A9D8FA-0284-4DBC-A82E-4B85FB81D614}">
      <formula1>"1,h,s"</formula1>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1232DF7D-0A47-4206-B818-1B41F52B6A5E}">
            <xm:f>$U$21=Donnees!$A$11</xm:f>
            <x14:dxf>
              <fill>
                <patternFill>
                  <bgColor rgb="FFFFFFCC"/>
                </patternFill>
              </fill>
            </x14:dxf>
          </x14:cfRule>
          <x14:cfRule type="expression" priority="230" id="{7D939F37-43D5-4553-9C1A-9EBD06F57F55}">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EAE74198-CFD8-43B4-8724-97E7DEB6D972}">
            <xm:f>$U$21=Donnees!$A$11</xm:f>
            <x14:dxf>
              <fill>
                <patternFill>
                  <bgColor rgb="FFFFFFCC"/>
                </patternFill>
              </fill>
            </x14:dxf>
          </x14:cfRule>
          <x14:cfRule type="expression" priority="224" id="{D9C0A3D1-6495-40FC-A84B-FAF05A54B86E}">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06274A88-0CF2-419E-91CA-635105E94C0F}">
            <xm:f>Donnees!$C$5</xm:f>
            <x14:dxf>
              <font>
                <color rgb="FF9C0006"/>
              </font>
              <fill>
                <patternFill>
                  <bgColor rgb="FFFFC7CE"/>
                </patternFill>
              </fill>
            </x14:dxf>
          </x14:cfRule>
          <x14:cfRule type="cellIs" priority="216" operator="equal" id="{6A23DAA1-35D2-4294-AB2E-56BFFD67C7E9}">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951BEA72-B742-4E88-9F7E-808059D2CFEB}">
            <xm:f>Donnees!$C$5</xm:f>
            <x14:dxf>
              <font>
                <color rgb="FF9C0006"/>
              </font>
              <fill>
                <patternFill>
                  <bgColor rgb="FFFFC7CE"/>
                </patternFill>
              </fill>
            </x14:dxf>
          </x14:cfRule>
          <x14:cfRule type="cellIs" priority="222" operator="equal" id="{C9492F92-ED10-4AFA-9EF0-027438EB2695}">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72694E13-C6F7-463E-89F5-5DCED1558D58}">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A3739809-5C34-4A04-AD7D-84A5D7A4230D}">
            <xm:f>Donnees!$C$5</xm:f>
            <x14:dxf>
              <font>
                <color rgb="FF9C0006"/>
              </font>
              <fill>
                <patternFill>
                  <bgColor rgb="FFFFC7CE"/>
                </patternFill>
              </fill>
            </x14:dxf>
          </x14:cfRule>
          <x14:cfRule type="cellIs" priority="215" operator="equal" id="{820292BD-7979-4BC6-A40E-239419252C58}">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DAF40F46-6762-42A8-A0C3-733BB9AFFAB2}">
            <xm:f>$U$21=Donnees!$A$11</xm:f>
            <x14:dxf>
              <fill>
                <patternFill>
                  <bgColor rgb="FFFFFFCC"/>
                </patternFill>
              </fill>
            </x14:dxf>
          </x14:cfRule>
          <x14:cfRule type="expression" priority="211" id="{55F1D78A-2C88-4AA8-B8DD-B9725B3A2297}">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537C591A-C7DC-49AD-A6C0-C3AB7702FB60}">
            <xm:f>Donnees!$C$5</xm:f>
            <x14:dxf>
              <font>
                <color rgb="FF9C0006"/>
              </font>
              <fill>
                <patternFill>
                  <bgColor rgb="FFFFC7CE"/>
                </patternFill>
              </fill>
            </x14:dxf>
          </x14:cfRule>
          <x14:cfRule type="cellIs" priority="207" operator="equal" id="{9F150F5F-D92A-4EB8-AB46-B3EB1F01E44E}">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376DF9E8-F1CC-41C9-9EA3-D28BE1AFEDEF}">
            <xm:f>Donnees!$C$5</xm:f>
            <x14:dxf>
              <font>
                <color rgb="FF9C0006"/>
              </font>
              <fill>
                <patternFill>
                  <bgColor rgb="FFFFC7CE"/>
                </patternFill>
              </fill>
            </x14:dxf>
          </x14:cfRule>
          <x14:cfRule type="cellIs" priority="209" operator="equal" id="{3E5AA906-462D-4F49-B37D-544B45BDDF67}">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DA423CAC-879F-4E32-B077-3EEE33E0DB6F}">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428B8227-1B19-46DA-A7B6-5BEE743A720E}">
            <xm:f>$U$21=Donnees!$A$11</xm:f>
            <x14:dxf>
              <fill>
                <patternFill>
                  <bgColor rgb="FFFFFFCC"/>
                </patternFill>
              </fill>
            </x14:dxf>
          </x14:cfRule>
          <x14:cfRule type="expression" priority="203" id="{C3A361B2-43BF-4184-BE10-0E5765C5D8E8}">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52E7FD43-D0A8-44CA-B624-2F5CFD0CF60F}">
            <xm:f>Donnees!$C$5</xm:f>
            <x14:dxf>
              <font>
                <color rgb="FF9C0006"/>
              </font>
              <fill>
                <patternFill>
                  <bgColor rgb="FFFFC7CE"/>
                </patternFill>
              </fill>
            </x14:dxf>
          </x14:cfRule>
          <x14:cfRule type="cellIs" priority="196" operator="equal" id="{911E28D2-B9E9-4B1E-BFB7-BC9F3E56063E}">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BDAB417A-5891-4DCC-BAB6-90EA495B28C6}">
            <xm:f>Donnees!$C$5</xm:f>
            <x14:dxf>
              <font>
                <color rgb="FF9C0006"/>
              </font>
              <fill>
                <patternFill>
                  <bgColor rgb="FFFFC7CE"/>
                </patternFill>
              </fill>
            </x14:dxf>
          </x14:cfRule>
          <x14:cfRule type="cellIs" priority="199" operator="equal" id="{A1D00505-E782-42E4-A57D-AC67E6681C0D}">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60DC4742-4C98-4744-B641-ED0CEDA68851}">
            <xm:f>$U$21=Donnees!$A$11</xm:f>
            <x14:dxf>
              <fill>
                <patternFill>
                  <bgColor rgb="FFFFFFCC"/>
                </patternFill>
              </fill>
            </x14:dxf>
          </x14:cfRule>
          <x14:cfRule type="expression" priority="205" id="{1BD90A6B-AACF-4856-9A96-CABBAC7BA488}">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4E5367D1-CD86-463C-9AD7-BF992B8496BC}">
            <xm:f>$U$21=Donnees!$A$11</xm:f>
            <x14:dxf>
              <fill>
                <patternFill>
                  <bgColor rgb="FFFFFFCC"/>
                </patternFill>
              </fill>
            </x14:dxf>
          </x14:cfRule>
          <x14:cfRule type="expression" priority="192" id="{4D9A60F7-E02B-4707-931E-32AC896FEB6C}">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56F3C66B-F2CB-44E4-96F4-F84E99D4072F}">
            <xm:f>Donnees!$C$5</xm:f>
            <x14:dxf>
              <font>
                <color rgb="FF9C0006"/>
              </font>
              <fill>
                <patternFill>
                  <bgColor rgb="FFFFC7CE"/>
                </patternFill>
              </fill>
            </x14:dxf>
          </x14:cfRule>
          <x14:cfRule type="cellIs" priority="185" operator="equal" id="{C0999BE1-8062-4996-87B4-6BAA5D2CCCF9}">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A3C58193-DF66-4E06-8CD7-6396FEA54533}">
            <xm:f>Donnees!$C$5</xm:f>
            <x14:dxf>
              <font>
                <color rgb="FF9C0006"/>
              </font>
              <fill>
                <patternFill>
                  <bgColor rgb="FFFFC7CE"/>
                </patternFill>
              </fill>
            </x14:dxf>
          </x14:cfRule>
          <x14:cfRule type="cellIs" priority="188" operator="equal" id="{105521A8-EE92-4C69-AC8F-95FC2555A37F}">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FDB2E4E5-9E0C-4F9C-A882-1B58AC8F511D}">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CF845DF8-A182-497E-B72D-74186A699244}">
            <xm:f>$U$21=Donnees!$A$11</xm:f>
            <x14:dxf>
              <fill>
                <patternFill>
                  <bgColor rgb="FFFFFFCC"/>
                </patternFill>
              </fill>
            </x14:dxf>
          </x14:cfRule>
          <x14:cfRule type="expression" priority="181" id="{1872E2D6-CC6A-4F27-95B0-90D0C94F3608}">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C2343EEB-1B4C-4E40-82E3-7BBCE74DB072}">
            <xm:f>Donnees!$C$5</xm:f>
            <x14:dxf>
              <font>
                <color rgb="FF9C0006"/>
              </font>
              <fill>
                <patternFill>
                  <bgColor rgb="FFFFC7CE"/>
                </patternFill>
              </fill>
            </x14:dxf>
          </x14:cfRule>
          <x14:cfRule type="cellIs" priority="174" operator="equal" id="{2F3C1254-2559-4E8A-9248-5DD98DBF133F}">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95D1DCFD-1099-4597-AF59-39847A85E290}">
            <xm:f>Donnees!$C$5</xm:f>
            <x14:dxf>
              <font>
                <color rgb="FF9C0006"/>
              </font>
              <fill>
                <patternFill>
                  <bgColor rgb="FFFFC7CE"/>
                </patternFill>
              </fill>
            </x14:dxf>
          </x14:cfRule>
          <x14:cfRule type="cellIs" priority="177" operator="equal" id="{179AAC95-B2F3-44AA-929E-200D40CB18C8}">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5AA5BDC0-E5BE-4D1B-B32A-424EE4C14136}">
            <xm:f>$U$21=Donnees!$A$11</xm:f>
            <x14:dxf>
              <fill>
                <patternFill>
                  <bgColor rgb="FFFFFFCC"/>
                </patternFill>
              </fill>
            </x14:dxf>
          </x14:cfRule>
          <x14:cfRule type="expression" priority="183" id="{1F532735-FB09-4D8E-8580-17B13BC977E9}">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FFB0429E-8AB3-46E3-AFCE-756E954C6442}">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0C71BFA3-5D70-4808-AD41-9844DA3A74EF}">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5B27B355-48F3-4874-91F7-370B9190CEB6}">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14929D5E-F13E-4197-95C0-EC87FFF4B2A2}">
            <xm:f>$U$21=Donnees!$A$11</xm:f>
            <x14:dxf>
              <fill>
                <patternFill>
                  <bgColor rgb="FFFFFFCC"/>
                </patternFill>
              </fill>
            </x14:dxf>
          </x14:cfRule>
          <x14:cfRule type="expression" priority="160" id="{3AAB4A1C-EA06-44AD-85B5-63AAE4B1EFB3}">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99D19295-B6C8-4B0E-9902-C7B57E427F71}">
            <xm:f>Donnees!$C$5</xm:f>
            <x14:dxf>
              <font>
                <color rgb="FF9C0006"/>
              </font>
              <fill>
                <patternFill>
                  <bgColor rgb="FFFFC7CE"/>
                </patternFill>
              </fill>
            </x14:dxf>
          </x14:cfRule>
          <x14:cfRule type="cellIs" priority="158" operator="equal" id="{465426C5-2A6F-4593-B5F6-81DF63227B54}">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95E54189-01F4-4CE8-AC71-67BE87133542}">
            <xm:f>$U$21=Donnees!$A$11</xm:f>
            <x14:dxf>
              <fill>
                <patternFill>
                  <bgColor rgb="FFFFFFCC"/>
                </patternFill>
              </fill>
            </x14:dxf>
          </x14:cfRule>
          <x14:cfRule type="expression" priority="156" id="{4A92A07B-92FF-4470-895E-068A478943FE}">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1912FAD2-538C-406F-A795-702182D49864}">
            <xm:f>Donnees!$C$5</xm:f>
            <x14:dxf>
              <font>
                <color rgb="FF9C0006"/>
              </font>
              <fill>
                <patternFill>
                  <bgColor rgb="FFFFC7CE"/>
                </patternFill>
              </fill>
            </x14:dxf>
          </x14:cfRule>
          <x14:cfRule type="cellIs" priority="154" operator="equal" id="{D71087A6-A999-4B96-9B15-E366845CD5F9}">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AF7B915D-C003-48D9-A7F3-F3D5CE664BD3}">
            <xm:f>$U$21=Donnees!$A$11</xm:f>
            <x14:dxf>
              <fill>
                <patternFill>
                  <bgColor rgb="FFFFFFCC"/>
                </patternFill>
              </fill>
            </x14:dxf>
          </x14:cfRule>
          <x14:cfRule type="expression" priority="152" id="{B6BECB66-7974-40A1-8332-0CC8DFFDAB2C}">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90A099C7-C67C-458A-BAD4-7A64838F501A}">
            <xm:f>Donnees!$C$5</xm:f>
            <x14:dxf>
              <font>
                <color rgb="FF9C0006"/>
              </font>
              <fill>
                <patternFill>
                  <bgColor rgb="FFFFC7CE"/>
                </patternFill>
              </fill>
            </x14:dxf>
          </x14:cfRule>
          <x14:cfRule type="cellIs" priority="150" operator="equal" id="{15ACF37C-9668-472A-9764-8D95F150EE2B}">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6B35FB06-B705-4D6E-8CCF-4E13FF7AD82B}">
            <xm:f>$U$21=Donnees!$A$11</xm:f>
            <x14:dxf>
              <fill>
                <patternFill>
                  <bgColor rgb="FFFFFFCC"/>
                </patternFill>
              </fill>
            </x14:dxf>
          </x14:cfRule>
          <x14:cfRule type="expression" priority="148" id="{B5FC658B-4973-4F0D-BA83-5A741C0C9475}">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5C23431B-0011-4580-BD84-653BE4BE6607}">
            <xm:f>Donnees!$C$5</xm:f>
            <x14:dxf>
              <font>
                <color rgb="FF9C0006"/>
              </font>
              <fill>
                <patternFill>
                  <bgColor rgb="FFFFC7CE"/>
                </patternFill>
              </fill>
            </x14:dxf>
          </x14:cfRule>
          <x14:cfRule type="cellIs" priority="146" operator="equal" id="{4875A5C9-C924-443C-8B14-62043A774D95}">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B712E19B-89AE-4F13-9168-AC15232B6709}">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47A9F1EA-61F1-4A8D-833C-130AB4A4212F}">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8DDEA1C0-C216-448D-8D7C-C752814628C8}">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F4551E73-02CF-4003-B272-05B3B9E6A0CF}">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411FFFDB-A044-44C2-98B2-7FC0E62644D5}">
            <xm:f>$U$21=Donnees!$A$11</xm:f>
            <x14:dxf>
              <fill>
                <patternFill>
                  <bgColor rgb="FFFFFFCC"/>
                </patternFill>
              </fill>
            </x14:dxf>
          </x14:cfRule>
          <x14:cfRule type="expression" priority="140" id="{B268B923-45D3-41B1-8446-7633F13173B5}">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E4B0CAD9-E4E1-4EF7-8111-43F3A9A37DD3}">
            <xm:f>Donnees!$C$5</xm:f>
            <x14:dxf>
              <font>
                <color rgb="FF9C0006"/>
              </font>
              <fill>
                <patternFill>
                  <bgColor rgb="FFFFC7CE"/>
                </patternFill>
              </fill>
            </x14:dxf>
          </x14:cfRule>
          <x14:cfRule type="cellIs" priority="138" operator="equal" id="{B36DA4F3-FEBD-4998-AC80-E319A1AEB2F7}">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C285FA5C-847C-4FEC-9815-CBFAEA109CA7}">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6C0DC6F9-E4EF-4749-B6EA-290B3B67F2CF}">
            <xm:f>$U$21=Donnees!$A$11</xm:f>
            <x14:dxf>
              <fill>
                <patternFill>
                  <bgColor rgb="FFFFFFCC"/>
                </patternFill>
              </fill>
            </x14:dxf>
          </x14:cfRule>
          <x14:cfRule type="expression" priority="135" id="{98F49B21-278E-49DA-B2AB-2CA52EB08D96}">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AD17595E-2CA6-4B00-8A55-0D53BB52E8EE}">
            <xm:f>Donnees!$C$5</xm:f>
            <x14:dxf>
              <font>
                <color rgb="FF9C0006"/>
              </font>
              <fill>
                <patternFill>
                  <bgColor rgb="FFFFC7CE"/>
                </patternFill>
              </fill>
            </x14:dxf>
          </x14:cfRule>
          <x14:cfRule type="cellIs" priority="133" operator="equal" id="{0D99E336-5C91-4066-909D-9750B3414A06}">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9EF637F9-F567-465B-BA08-E5B15856AD45}">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C4D88700-E1A2-472A-BD03-C2C2369A5B8D}">
            <xm:f>$U$21=Donnees!$A$11</xm:f>
            <x14:dxf>
              <fill>
                <patternFill>
                  <bgColor rgb="FFFFFFCC"/>
                </patternFill>
              </fill>
            </x14:dxf>
          </x14:cfRule>
          <x14:cfRule type="expression" priority="130" id="{6DE617F4-FD8C-4859-821C-853CB757CA47}">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B1A3131B-2E5D-43F6-A13F-9AA1B49134D6}">
            <xm:f>Donnees!$C$5</xm:f>
            <x14:dxf>
              <font>
                <color rgb="FF9C0006"/>
              </font>
              <fill>
                <patternFill>
                  <bgColor rgb="FFFFC7CE"/>
                </patternFill>
              </fill>
            </x14:dxf>
          </x14:cfRule>
          <x14:cfRule type="cellIs" priority="128" operator="equal" id="{EEAA4AA5-1B69-4C4A-89D8-576DC0E62480}">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089600DB-797B-4323-AE0E-30E0187C1693}">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737F5462-C07A-4F24-89AF-75B06A3ADE89}">
            <xm:f>$U$21=Donnees!$A$11</xm:f>
            <x14:dxf>
              <fill>
                <patternFill>
                  <bgColor rgb="FFFFFFCC"/>
                </patternFill>
              </fill>
            </x14:dxf>
          </x14:cfRule>
          <x14:cfRule type="expression" priority="125" id="{643D55A7-7E96-48E7-B631-E50A82C49A9E}">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7A2FE9B2-C6CB-4AE2-964C-D879DB8FC939}">
            <xm:f>Donnees!$C$5</xm:f>
            <x14:dxf>
              <font>
                <color rgb="FF9C0006"/>
              </font>
              <fill>
                <patternFill>
                  <bgColor rgb="FFFFC7CE"/>
                </patternFill>
              </fill>
            </x14:dxf>
          </x14:cfRule>
          <x14:cfRule type="cellIs" priority="123" operator="equal" id="{C893A170-991B-4A85-9E1C-B6A14A73A945}">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579D0812-D42D-4A65-BCA4-D0F2CF1A45EB}">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3528675B-A66C-4A44-A2A8-5517BC2B392D}">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CB5BEF6B-4572-4713-9B42-33B879AC60DD}">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D6BA24A4-D8B4-48B0-AB79-218E286E4128}">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7EDB85A8-EF35-4AAB-8E31-2608CABB5F70}">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C7E5F19B-9923-47E0-B8AD-439F245C060E}">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8FD36DBE-6652-451C-8003-AA105B481939}">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69D01080-34CD-42A9-BA86-8A7BB9AB3F47}">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2CA5931F-C63C-4941-BD01-946399FA7199}">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F863AA12-D97C-44A8-BCE5-A039F2B19A00}">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C45D5650-6E7C-4596-BE90-F7B9D1E6656A}">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DCF289FC-0080-4E61-B2BB-51C420ADC28E}">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E6FC4AB5-52D0-4E64-9A4E-9FBF52CA1243}">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A69D2DCA-2B7A-4E6B-A211-97A145D173CC}">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3CB62AA4-74D8-4D37-9C62-9600738DE49D}">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572A4E95-C37B-4952-B4F2-F3CFB9A267A5}">
            <xm:f>$U$21=Donnees!$A$11</xm:f>
            <x14:dxf>
              <fill>
                <patternFill>
                  <bgColor rgb="FFFFFFCC"/>
                </patternFill>
              </fill>
            </x14:dxf>
          </x14:cfRule>
          <x14:cfRule type="expression" priority="106" id="{9F87E851-D8D1-48F3-BCC7-2982341E6807}">
            <xm:f>$U$21=Donnees!$A$10</xm:f>
            <x14:dxf>
              <fill>
                <patternFill>
                  <bgColor theme="6" tint="0.79998168889431442"/>
                </patternFill>
              </fill>
            </x14:dxf>
          </x14:cfRule>
          <xm:sqref>Q74:BX74</xm:sqref>
        </x14:conditionalFormatting>
        <x14:conditionalFormatting xmlns:xm="http://schemas.microsoft.com/office/excel/2006/main">
          <x14:cfRule type="expression" priority="102" id="{4908A8CE-5E2D-4BB9-BFFC-562572AF6A0A}">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C3B8CF4C-5D23-4F13-A2DB-D28FBCE805EC}">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3E0374BD-D981-4620-93FC-5239CC98B8CB}">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32EDFE08-AFF4-41DC-80A5-B1961B27ACBF}">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58A1991A-A588-4799-8CB4-48E779C11FE0}">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A17035A7-AEBD-457C-9976-0266DD0B0DDE}">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986257CA-D5E2-41C6-824F-B5A568EBF04F}">
            <xm:f>Donnees!$C$5</xm:f>
            <x14:dxf>
              <font>
                <color rgb="FF9C0006"/>
              </font>
              <fill>
                <patternFill>
                  <bgColor rgb="FFFFC7CE"/>
                </patternFill>
              </fill>
            </x14:dxf>
          </x14:cfRule>
          <x14:cfRule type="cellIs" priority="100" operator="equal" id="{2FFCF8A3-0B56-4627-8CE4-1F38C2443332}">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FB7F5975-D357-44D6-816A-6480B651FD51}">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4D846BCD-BF5E-4B00-83AF-D73CA9C5ED0C}">
            <xm:f>Donnees!$E$4</xm:f>
            <x14:dxf>
              <font>
                <color rgb="FF006100"/>
              </font>
              <fill>
                <patternFill>
                  <bgColor rgb="FFC6EFCE"/>
                </patternFill>
              </fill>
            </x14:dxf>
          </x14:cfRule>
          <x14:cfRule type="cellIs" priority="94" operator="equal" id="{DB6C8526-C6FE-4953-BCB9-DB586AE31241}">
            <xm:f>Donnees!$E$5</xm:f>
            <x14:dxf>
              <font>
                <color rgb="FF9C0006"/>
              </font>
              <fill>
                <patternFill>
                  <bgColor rgb="FFFFC7CE"/>
                </patternFill>
              </fill>
            </x14:dxf>
          </x14:cfRule>
          <x14:cfRule type="cellIs" priority="95" operator="equal" id="{0FCEAAC4-1059-47C3-859C-1833454ACCFA}">
            <xm:f>Donnees!$C$5</xm:f>
            <x14:dxf>
              <font>
                <color rgb="FF9C0006"/>
              </font>
              <fill>
                <patternFill>
                  <bgColor rgb="FFFFC7CE"/>
                </patternFill>
              </fill>
            </x14:dxf>
          </x14:cfRule>
          <x14:cfRule type="cellIs" priority="96" operator="equal" id="{D3059E45-B002-45C1-9A44-4773BDB02909}">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CF5C3AD3-7A3E-41EE-AFB6-00182BD719C8}">
            <xm:f>Donnees!$E$4</xm:f>
            <x14:dxf>
              <font>
                <color rgb="FF006100"/>
              </font>
              <fill>
                <patternFill>
                  <bgColor rgb="FFC6EFCE"/>
                </patternFill>
              </fill>
            </x14:dxf>
          </x14:cfRule>
          <x14:cfRule type="cellIs" priority="90" operator="equal" id="{C32EBD03-B851-4484-A04C-12E4EBB03895}">
            <xm:f>Donnees!$E$5</xm:f>
            <x14:dxf>
              <font>
                <color rgb="FF9C0006"/>
              </font>
              <fill>
                <patternFill>
                  <bgColor rgb="FFFFC7CE"/>
                </patternFill>
              </fill>
            </x14:dxf>
          </x14:cfRule>
          <x14:cfRule type="cellIs" priority="91" operator="equal" id="{73415DB4-074C-44C2-9EA0-752AF02AF59E}">
            <xm:f>Donnees!$C$5</xm:f>
            <x14:dxf>
              <font>
                <color rgb="FF9C0006"/>
              </font>
              <fill>
                <patternFill>
                  <bgColor rgb="FFFFC7CE"/>
                </patternFill>
              </fill>
            </x14:dxf>
          </x14:cfRule>
          <x14:cfRule type="cellIs" priority="92" operator="equal" id="{68C7F3DD-8580-43BE-B56D-CFBFEEB20C9B}">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E3120120-B293-4C62-888F-1D44CA8C0F4D}">
            <xm:f>Donnees!$E$4</xm:f>
            <x14:dxf>
              <font>
                <color rgb="FF006100"/>
              </font>
              <fill>
                <patternFill>
                  <bgColor rgb="FFC6EFCE"/>
                </patternFill>
              </fill>
            </x14:dxf>
          </x14:cfRule>
          <x14:cfRule type="cellIs" priority="86" operator="equal" id="{C222AD86-31E4-42C1-803A-6DE82C697DE0}">
            <xm:f>Donnees!$E$5</xm:f>
            <x14:dxf>
              <font>
                <color rgb="FF9C0006"/>
              </font>
              <fill>
                <patternFill>
                  <bgColor rgb="FFFFC7CE"/>
                </patternFill>
              </fill>
            </x14:dxf>
          </x14:cfRule>
          <x14:cfRule type="cellIs" priority="87" operator="equal" id="{4CF2571B-2F72-4478-A7A5-EC3A1DF725D4}">
            <xm:f>Donnees!$C$5</xm:f>
            <x14:dxf>
              <font>
                <color rgb="FF9C0006"/>
              </font>
              <fill>
                <patternFill>
                  <bgColor rgb="FFFFC7CE"/>
                </patternFill>
              </fill>
            </x14:dxf>
          </x14:cfRule>
          <x14:cfRule type="cellIs" priority="88" operator="equal" id="{B59671D6-BA0A-4436-9C34-085B3C3062E9}">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605E5EA0-19B5-4848-B65B-74E34E1CB458}">
            <xm:f>Donnees!$E$4</xm:f>
            <x14:dxf>
              <font>
                <color rgb="FF006100"/>
              </font>
              <fill>
                <patternFill>
                  <bgColor rgb="FFC6EFCE"/>
                </patternFill>
              </fill>
            </x14:dxf>
          </x14:cfRule>
          <x14:cfRule type="cellIs" priority="82" operator="equal" id="{6E1D9EBE-FEB7-4125-8920-DA3AD1634151}">
            <xm:f>Donnees!$E$5</xm:f>
            <x14:dxf>
              <font>
                <color rgb="FF9C0006"/>
              </font>
              <fill>
                <patternFill>
                  <bgColor rgb="FFFFC7CE"/>
                </patternFill>
              </fill>
            </x14:dxf>
          </x14:cfRule>
          <x14:cfRule type="cellIs" priority="83" operator="equal" id="{C0DCC684-CAAB-4B7F-B3DD-B58FC763B45F}">
            <xm:f>Donnees!$C$5</xm:f>
            <x14:dxf>
              <font>
                <color rgb="FF9C0006"/>
              </font>
              <fill>
                <patternFill>
                  <bgColor rgb="FFFFC7CE"/>
                </patternFill>
              </fill>
            </x14:dxf>
          </x14:cfRule>
          <x14:cfRule type="cellIs" priority="84" operator="equal" id="{E73D6BE3-3F96-4624-AF2F-5009FB4989A1}">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8ECAF2E0-FFFF-45EE-A5CA-C6D040C2A964}">
            <xm:f>Donnees!$E$4</xm:f>
            <x14:dxf>
              <font>
                <color rgb="FF006100"/>
              </font>
              <fill>
                <patternFill>
                  <bgColor rgb="FFC6EFCE"/>
                </patternFill>
              </fill>
            </x14:dxf>
          </x14:cfRule>
          <x14:cfRule type="cellIs" priority="78" operator="equal" id="{EE734B60-E4D8-440D-B11E-C936076FEC4A}">
            <xm:f>Donnees!$E$5</xm:f>
            <x14:dxf>
              <font>
                <color rgb="FF9C0006"/>
              </font>
              <fill>
                <patternFill>
                  <bgColor rgb="FFFFC7CE"/>
                </patternFill>
              </fill>
            </x14:dxf>
          </x14:cfRule>
          <x14:cfRule type="cellIs" priority="79" operator="equal" id="{3A954FD5-C06A-429C-8654-9B2756088358}">
            <xm:f>Donnees!$C$5</xm:f>
            <x14:dxf>
              <font>
                <color rgb="FF9C0006"/>
              </font>
              <fill>
                <patternFill>
                  <bgColor rgb="FFFFC7CE"/>
                </patternFill>
              </fill>
            </x14:dxf>
          </x14:cfRule>
          <x14:cfRule type="cellIs" priority="80" operator="equal" id="{9EFE1E15-AFF1-4761-B7E8-5B51EE58F889}">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D49BB24F-D6E4-419A-820B-6E838AE851C7}">
            <xm:f>Donnees!$E$4</xm:f>
            <x14:dxf>
              <font>
                <color rgb="FF006100"/>
              </font>
              <fill>
                <patternFill>
                  <bgColor rgb="FFC6EFCE"/>
                </patternFill>
              </fill>
            </x14:dxf>
          </x14:cfRule>
          <x14:cfRule type="cellIs" priority="74" operator="equal" id="{E718D025-F3AE-472C-AC95-10346BAC9530}">
            <xm:f>Donnees!$E$5</xm:f>
            <x14:dxf>
              <font>
                <color rgb="FF9C0006"/>
              </font>
              <fill>
                <patternFill>
                  <bgColor rgb="FFFFC7CE"/>
                </patternFill>
              </fill>
            </x14:dxf>
          </x14:cfRule>
          <x14:cfRule type="cellIs" priority="75" operator="equal" id="{AB4AD1CF-2D24-429A-AB93-BA7F4CDC326F}">
            <xm:f>Donnees!$C$5</xm:f>
            <x14:dxf>
              <font>
                <color rgb="FF9C0006"/>
              </font>
              <fill>
                <patternFill>
                  <bgColor rgb="FFFFC7CE"/>
                </patternFill>
              </fill>
            </x14:dxf>
          </x14:cfRule>
          <x14:cfRule type="cellIs" priority="76" operator="equal" id="{F1BC3D73-9926-4CE8-A277-B9E6EDCBFB6F}">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2F1E4CB5-D7CE-47D7-8947-91F61A911298}">
            <xm:f>Donnees!$E$4</xm:f>
            <x14:dxf>
              <font>
                <color rgb="FF006100"/>
              </font>
              <fill>
                <patternFill>
                  <bgColor rgb="FFC6EFCE"/>
                </patternFill>
              </fill>
            </x14:dxf>
          </x14:cfRule>
          <x14:cfRule type="cellIs" priority="70" operator="equal" id="{F9854645-BF3C-4513-A6AA-54BDB7360FCE}">
            <xm:f>Donnees!$E$5</xm:f>
            <x14:dxf>
              <font>
                <color rgb="FF9C0006"/>
              </font>
              <fill>
                <patternFill>
                  <bgColor rgb="FFFFC7CE"/>
                </patternFill>
              </fill>
            </x14:dxf>
          </x14:cfRule>
          <x14:cfRule type="cellIs" priority="71" operator="equal" id="{1449858C-66E4-44C4-961D-F6F7049132CC}">
            <xm:f>Donnees!$C$5</xm:f>
            <x14:dxf>
              <font>
                <color rgb="FF9C0006"/>
              </font>
              <fill>
                <patternFill>
                  <bgColor rgb="FFFFC7CE"/>
                </patternFill>
              </fill>
            </x14:dxf>
          </x14:cfRule>
          <x14:cfRule type="cellIs" priority="72" operator="equal" id="{23961DCF-601C-4034-A93A-404A9954D592}">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E00DF4D8-B322-4B44-92BD-4495DF61DE27}">
            <xm:f>Donnees!$E$4</xm:f>
            <x14:dxf>
              <font>
                <color rgb="FF006100"/>
              </font>
              <fill>
                <patternFill>
                  <bgColor rgb="FFC6EFCE"/>
                </patternFill>
              </fill>
            </x14:dxf>
          </x14:cfRule>
          <x14:cfRule type="cellIs" priority="66" operator="equal" id="{54D6E765-AF60-4E4B-8D1B-65A37254D533}">
            <xm:f>Donnees!$E$5</xm:f>
            <x14:dxf>
              <font>
                <color rgb="FF9C0006"/>
              </font>
              <fill>
                <patternFill>
                  <bgColor rgb="FFFFC7CE"/>
                </patternFill>
              </fill>
            </x14:dxf>
          </x14:cfRule>
          <x14:cfRule type="cellIs" priority="67" operator="equal" id="{D6068C60-D9E1-4642-A3B6-147060A72A56}">
            <xm:f>Donnees!$C$5</xm:f>
            <x14:dxf>
              <font>
                <color rgb="FF9C0006"/>
              </font>
              <fill>
                <patternFill>
                  <bgColor rgb="FFFFC7CE"/>
                </patternFill>
              </fill>
            </x14:dxf>
          </x14:cfRule>
          <x14:cfRule type="cellIs" priority="68" operator="equal" id="{471C4DBD-D557-4751-A8BB-0EAE5D2114FA}">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1AEDA7A2-2462-4AD5-B5BC-84C658061E18}">
            <xm:f>Donnees!$E$4</xm:f>
            <x14:dxf>
              <font>
                <color rgb="FF006100"/>
              </font>
              <fill>
                <patternFill>
                  <bgColor rgb="FFC6EFCE"/>
                </patternFill>
              </fill>
            </x14:dxf>
          </x14:cfRule>
          <x14:cfRule type="cellIs" priority="62" operator="equal" id="{4CCE51C6-A0D5-4895-AF2D-2F3D213B83C0}">
            <xm:f>Donnees!$E$5</xm:f>
            <x14:dxf>
              <font>
                <color rgb="FF9C0006"/>
              </font>
              <fill>
                <patternFill>
                  <bgColor rgb="FFFFC7CE"/>
                </patternFill>
              </fill>
            </x14:dxf>
          </x14:cfRule>
          <x14:cfRule type="cellIs" priority="63" operator="equal" id="{C86B5ABC-D0F4-4A0F-BD09-EB67F0FF6B47}">
            <xm:f>Donnees!$C$5</xm:f>
            <x14:dxf>
              <font>
                <color rgb="FF9C0006"/>
              </font>
              <fill>
                <patternFill>
                  <bgColor rgb="FFFFC7CE"/>
                </patternFill>
              </fill>
            </x14:dxf>
          </x14:cfRule>
          <x14:cfRule type="cellIs" priority="64" operator="equal" id="{B1E78BEF-105C-44C3-8D58-5A8B65093D5E}">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1F81C1CB-4667-4607-BF53-AC063E34DDDA}">
            <xm:f>Donnees!$E$4</xm:f>
            <x14:dxf>
              <font>
                <color rgb="FF006100"/>
              </font>
              <fill>
                <patternFill>
                  <bgColor rgb="FFC6EFCE"/>
                </patternFill>
              </fill>
            </x14:dxf>
          </x14:cfRule>
          <x14:cfRule type="cellIs" priority="58" operator="equal" id="{561B6459-96AE-4F09-98C2-F77706A6A972}">
            <xm:f>Donnees!$E$5</xm:f>
            <x14:dxf>
              <font>
                <color rgb="FF9C0006"/>
              </font>
              <fill>
                <patternFill>
                  <bgColor rgb="FFFFC7CE"/>
                </patternFill>
              </fill>
            </x14:dxf>
          </x14:cfRule>
          <x14:cfRule type="cellIs" priority="59" operator="equal" id="{946FDAC4-761C-4A74-B697-00FF2C192484}">
            <xm:f>Donnees!$C$5</xm:f>
            <x14:dxf>
              <font>
                <color rgb="FF9C0006"/>
              </font>
              <fill>
                <patternFill>
                  <bgColor rgb="FFFFC7CE"/>
                </patternFill>
              </fill>
            </x14:dxf>
          </x14:cfRule>
          <x14:cfRule type="cellIs" priority="60" operator="equal" id="{FF703120-6A56-488C-8D3B-21272EE59374}">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708C2C34-CC35-451B-820B-DC61F01562AA}">
            <xm:f>Donnees!$E$4</xm:f>
            <x14:dxf>
              <font>
                <color rgb="FF006100"/>
              </font>
              <fill>
                <patternFill>
                  <bgColor rgb="FFC6EFCE"/>
                </patternFill>
              </fill>
            </x14:dxf>
          </x14:cfRule>
          <x14:cfRule type="cellIs" priority="54" operator="equal" id="{096505A7-E395-4AC1-A463-0DA30FC2400F}">
            <xm:f>Donnees!$E$5</xm:f>
            <x14:dxf>
              <font>
                <color rgb="FF9C0006"/>
              </font>
              <fill>
                <patternFill>
                  <bgColor rgb="FFFFC7CE"/>
                </patternFill>
              </fill>
            </x14:dxf>
          </x14:cfRule>
          <x14:cfRule type="cellIs" priority="55" operator="equal" id="{A384D8CD-2278-4CDB-9C75-DDF92730772E}">
            <xm:f>Donnees!$C$5</xm:f>
            <x14:dxf>
              <font>
                <color rgb="FF9C0006"/>
              </font>
              <fill>
                <patternFill>
                  <bgColor rgb="FFFFC7CE"/>
                </patternFill>
              </fill>
            </x14:dxf>
          </x14:cfRule>
          <x14:cfRule type="cellIs" priority="56" operator="equal" id="{87E1F0FA-71F8-4410-B34E-75D6E31A37FC}">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DC6FE60B-2033-4208-B1A4-799AD2BA6398}">
            <xm:f>Donnees!$E$4</xm:f>
            <x14:dxf>
              <font>
                <color rgb="FF006100"/>
              </font>
              <fill>
                <patternFill>
                  <bgColor rgb="FFC6EFCE"/>
                </patternFill>
              </fill>
            </x14:dxf>
          </x14:cfRule>
          <x14:cfRule type="cellIs" priority="50" operator="equal" id="{660EB906-99A2-4A79-A8E7-925EB203072F}">
            <xm:f>Donnees!$E$5</xm:f>
            <x14:dxf>
              <font>
                <color rgb="FF9C0006"/>
              </font>
              <fill>
                <patternFill>
                  <bgColor rgb="FFFFC7CE"/>
                </patternFill>
              </fill>
            </x14:dxf>
          </x14:cfRule>
          <x14:cfRule type="cellIs" priority="51" operator="equal" id="{8C253CE8-CAB9-42F9-97EB-ACC182732630}">
            <xm:f>Donnees!$C$5</xm:f>
            <x14:dxf>
              <font>
                <color rgb="FF9C0006"/>
              </font>
              <fill>
                <patternFill>
                  <bgColor rgb="FFFFC7CE"/>
                </patternFill>
              </fill>
            </x14:dxf>
          </x14:cfRule>
          <x14:cfRule type="cellIs" priority="52" operator="equal" id="{549B7B61-845E-4B69-A606-74BA8B663239}">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1F9135E5-25DC-4813-A1AA-CB1CBFC59608}">
            <xm:f>Donnees!$E$4</xm:f>
            <x14:dxf>
              <font>
                <color rgb="FF006100"/>
              </font>
              <fill>
                <patternFill>
                  <bgColor rgb="FFC6EFCE"/>
                </patternFill>
              </fill>
            </x14:dxf>
          </x14:cfRule>
          <x14:cfRule type="cellIs" priority="46" operator="equal" id="{FED2F64D-25B1-4D93-A80C-04E84412962B}">
            <xm:f>Donnees!$E$5</xm:f>
            <x14:dxf>
              <font>
                <color rgb="FF9C0006"/>
              </font>
              <fill>
                <patternFill>
                  <bgColor rgb="FFFFC7CE"/>
                </patternFill>
              </fill>
            </x14:dxf>
          </x14:cfRule>
          <x14:cfRule type="cellIs" priority="47" operator="equal" id="{3222427B-45CC-4379-A90F-A0D7BE638D0F}">
            <xm:f>Donnees!$C$5</xm:f>
            <x14:dxf>
              <font>
                <color rgb="FF9C0006"/>
              </font>
              <fill>
                <patternFill>
                  <bgColor rgb="FFFFC7CE"/>
                </patternFill>
              </fill>
            </x14:dxf>
          </x14:cfRule>
          <x14:cfRule type="cellIs" priority="48" operator="equal" id="{F9E08EE4-4F2F-4151-A739-DCDEB1F3346B}">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5F0AE8A5-D7DC-4C68-B435-2529361E77BF}">
            <xm:f>Donnees!$E$4</xm:f>
            <x14:dxf>
              <font>
                <color rgb="FF006100"/>
              </font>
              <fill>
                <patternFill>
                  <bgColor rgb="FFC6EFCE"/>
                </patternFill>
              </fill>
            </x14:dxf>
          </x14:cfRule>
          <x14:cfRule type="cellIs" priority="42" operator="equal" id="{BD42BFB7-3BF5-4CF7-A4C4-1BC864A4383E}">
            <xm:f>Donnees!$E$5</xm:f>
            <x14:dxf>
              <font>
                <color rgb="FF9C0006"/>
              </font>
              <fill>
                <patternFill>
                  <bgColor rgb="FFFFC7CE"/>
                </patternFill>
              </fill>
            </x14:dxf>
          </x14:cfRule>
          <x14:cfRule type="cellIs" priority="43" operator="equal" id="{AFC9ECE8-0F29-4F39-8BA4-077500EB79F8}">
            <xm:f>Donnees!$C$5</xm:f>
            <x14:dxf>
              <font>
                <color rgb="FF9C0006"/>
              </font>
              <fill>
                <patternFill>
                  <bgColor rgb="FFFFC7CE"/>
                </patternFill>
              </fill>
            </x14:dxf>
          </x14:cfRule>
          <x14:cfRule type="cellIs" priority="44" operator="equal" id="{16E34360-239C-4C63-ADB6-ABFC8490D45C}">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CE73F44B-C1FF-48D7-A3E0-37A69E07F280}">
            <xm:f>Donnees!$E$4</xm:f>
            <x14:dxf>
              <font>
                <color rgb="FF006100"/>
              </font>
              <fill>
                <patternFill>
                  <bgColor rgb="FFC6EFCE"/>
                </patternFill>
              </fill>
            </x14:dxf>
          </x14:cfRule>
          <x14:cfRule type="cellIs" priority="38" operator="equal" id="{9A24CE93-7566-454B-AE17-54B5AB9430F8}">
            <xm:f>Donnees!$E$5</xm:f>
            <x14:dxf>
              <font>
                <color rgb="FF9C0006"/>
              </font>
              <fill>
                <patternFill>
                  <bgColor rgb="FFFFC7CE"/>
                </patternFill>
              </fill>
            </x14:dxf>
          </x14:cfRule>
          <x14:cfRule type="cellIs" priority="39" operator="equal" id="{5378293C-6D05-4D3A-B6AE-6D855780B1BA}">
            <xm:f>Donnees!$C$5</xm:f>
            <x14:dxf>
              <font>
                <color rgb="FF9C0006"/>
              </font>
              <fill>
                <patternFill>
                  <bgColor rgb="FFFFC7CE"/>
                </patternFill>
              </fill>
            </x14:dxf>
          </x14:cfRule>
          <x14:cfRule type="cellIs" priority="40" operator="equal" id="{F364EF26-CD6B-47E2-9BE2-3725F6753E4D}">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FB403D24-97F7-4669-9F2C-616195A112FB}">
            <xm:f>Donnees!$E$4</xm:f>
            <x14:dxf>
              <font>
                <color rgb="FF006100"/>
              </font>
              <fill>
                <patternFill>
                  <bgColor rgb="FFC6EFCE"/>
                </patternFill>
              </fill>
            </x14:dxf>
          </x14:cfRule>
          <x14:cfRule type="cellIs" priority="34" operator="equal" id="{1DC0988C-EF6F-4625-A54E-87E394C345E1}">
            <xm:f>Donnees!$E$5</xm:f>
            <x14:dxf>
              <font>
                <color rgb="FF9C0006"/>
              </font>
              <fill>
                <patternFill>
                  <bgColor rgb="FFFFC7CE"/>
                </patternFill>
              </fill>
            </x14:dxf>
          </x14:cfRule>
          <x14:cfRule type="cellIs" priority="35" operator="equal" id="{5CA5C35B-BE21-4D11-BBBD-6EE3E70E4C05}">
            <xm:f>Donnees!$C$5</xm:f>
            <x14:dxf>
              <font>
                <color rgb="FF9C0006"/>
              </font>
              <fill>
                <patternFill>
                  <bgColor rgb="FFFFC7CE"/>
                </patternFill>
              </fill>
            </x14:dxf>
          </x14:cfRule>
          <x14:cfRule type="cellIs" priority="36" operator="equal" id="{33B34896-B303-448B-8D89-E2C95B74C51C}">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829AEED9-BDEF-47C0-9B70-D7034F46422E}">
            <xm:f>Donnees!$E$4</xm:f>
            <x14:dxf>
              <font>
                <color rgb="FF006100"/>
              </font>
              <fill>
                <patternFill>
                  <bgColor rgb="FFC6EFCE"/>
                </patternFill>
              </fill>
            </x14:dxf>
          </x14:cfRule>
          <x14:cfRule type="cellIs" priority="30" operator="equal" id="{DA39646D-58ED-4974-ABD2-21EBB33A3F5C}">
            <xm:f>Donnees!$E$5</xm:f>
            <x14:dxf>
              <font>
                <color rgb="FF9C0006"/>
              </font>
              <fill>
                <patternFill>
                  <bgColor rgb="FFFFC7CE"/>
                </patternFill>
              </fill>
            </x14:dxf>
          </x14:cfRule>
          <x14:cfRule type="cellIs" priority="31" operator="equal" id="{7A9F15E9-51FC-4FCF-9C39-8B9FF8093337}">
            <xm:f>Donnees!$C$5</xm:f>
            <x14:dxf>
              <font>
                <color rgb="FF9C0006"/>
              </font>
              <fill>
                <patternFill>
                  <bgColor rgb="FFFFC7CE"/>
                </patternFill>
              </fill>
            </x14:dxf>
          </x14:cfRule>
          <x14:cfRule type="cellIs" priority="32" operator="equal" id="{3830B9E1-8D6A-402A-96F2-8A3DF48A6701}">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DD59F3BE-82F0-4029-9ED7-DC9B6ED33133}">
            <xm:f>Donnees!$E$4</xm:f>
            <x14:dxf>
              <font>
                <color rgb="FF006100"/>
              </font>
              <fill>
                <patternFill>
                  <bgColor rgb="FFC6EFCE"/>
                </patternFill>
              </fill>
            </x14:dxf>
          </x14:cfRule>
          <x14:cfRule type="cellIs" priority="26" operator="equal" id="{8A8684E0-73A1-4566-A62C-17AFFD575E43}">
            <xm:f>Donnees!$E$5</xm:f>
            <x14:dxf>
              <font>
                <color rgb="FF9C0006"/>
              </font>
              <fill>
                <patternFill>
                  <bgColor rgb="FFFFC7CE"/>
                </patternFill>
              </fill>
            </x14:dxf>
          </x14:cfRule>
          <x14:cfRule type="cellIs" priority="27" operator="equal" id="{5771AC5D-2E2E-42AB-84F3-4B26FDB5CD91}">
            <xm:f>Donnees!$C$5</xm:f>
            <x14:dxf>
              <font>
                <color rgb="FF9C0006"/>
              </font>
              <fill>
                <patternFill>
                  <bgColor rgb="FFFFC7CE"/>
                </patternFill>
              </fill>
            </x14:dxf>
          </x14:cfRule>
          <x14:cfRule type="cellIs" priority="28" operator="equal" id="{23420416-19EB-47F6-9DC4-AD3675E9796A}">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CE193B39-C76B-4C10-BD28-6DCB6CFB0411}">
            <xm:f>Donnees!$E$4</xm:f>
            <x14:dxf>
              <font>
                <color rgb="FF006100"/>
              </font>
              <fill>
                <patternFill>
                  <bgColor rgb="FFC6EFCE"/>
                </patternFill>
              </fill>
            </x14:dxf>
          </x14:cfRule>
          <x14:cfRule type="cellIs" priority="22" operator="equal" id="{2DB4AF22-433A-4A72-9EA1-10AAC5AC0B17}">
            <xm:f>Donnees!$E$5</xm:f>
            <x14:dxf>
              <font>
                <color rgb="FF9C0006"/>
              </font>
              <fill>
                <patternFill>
                  <bgColor rgb="FFFFC7CE"/>
                </patternFill>
              </fill>
            </x14:dxf>
          </x14:cfRule>
          <x14:cfRule type="cellIs" priority="23" operator="equal" id="{8B431E41-EBD2-44B5-89B4-D6CE6418804A}">
            <xm:f>Donnees!$C$5</xm:f>
            <x14:dxf>
              <font>
                <color rgb="FF9C0006"/>
              </font>
              <fill>
                <patternFill>
                  <bgColor rgb="FFFFC7CE"/>
                </patternFill>
              </fill>
            </x14:dxf>
          </x14:cfRule>
          <x14:cfRule type="cellIs" priority="24" operator="equal" id="{DAB5B0D3-BA76-4CB9-ABC8-5C799141F2CC}">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71DD47D9-F9FE-4E84-ADE6-CD1D6ECE5541}">
            <xm:f>Donnees!$E$4</xm:f>
            <x14:dxf>
              <font>
                <color rgb="FF006100"/>
              </font>
              <fill>
                <patternFill>
                  <bgColor rgb="FFC6EFCE"/>
                </patternFill>
              </fill>
            </x14:dxf>
          </x14:cfRule>
          <x14:cfRule type="cellIs" priority="18" operator="equal" id="{0B58F84A-3E21-4928-900C-0C709A6D40A8}">
            <xm:f>Donnees!$E$5</xm:f>
            <x14:dxf>
              <font>
                <color rgb="FF9C0006"/>
              </font>
              <fill>
                <patternFill>
                  <bgColor rgb="FFFFC7CE"/>
                </patternFill>
              </fill>
            </x14:dxf>
          </x14:cfRule>
          <x14:cfRule type="cellIs" priority="19" operator="equal" id="{DC9FFBBF-1B4D-4B58-BF06-1325E0B6D8BA}">
            <xm:f>Donnees!$C$5</xm:f>
            <x14:dxf>
              <font>
                <color rgb="FF9C0006"/>
              </font>
              <fill>
                <patternFill>
                  <bgColor rgb="FFFFC7CE"/>
                </patternFill>
              </fill>
            </x14:dxf>
          </x14:cfRule>
          <x14:cfRule type="cellIs" priority="20" operator="equal" id="{09DD2381-C8C2-47C2-B93C-9E0C2682107A}">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0E75CF83-FE2A-4ECF-9AAA-DEEF242AC9CB}">
            <xm:f>Donnees!$E$4</xm:f>
            <x14:dxf>
              <font>
                <color rgb="FF006100"/>
              </font>
              <fill>
                <patternFill>
                  <bgColor rgb="FFC6EFCE"/>
                </patternFill>
              </fill>
            </x14:dxf>
          </x14:cfRule>
          <x14:cfRule type="cellIs" priority="14" operator="equal" id="{EDE905C5-356B-40EE-94C5-1AA9EF61A987}">
            <xm:f>Donnees!$E$5</xm:f>
            <x14:dxf>
              <font>
                <color rgb="FF9C0006"/>
              </font>
              <fill>
                <patternFill>
                  <bgColor rgb="FFFFC7CE"/>
                </patternFill>
              </fill>
            </x14:dxf>
          </x14:cfRule>
          <x14:cfRule type="cellIs" priority="15" operator="equal" id="{D11BA4E3-28C4-4793-9E13-7835FB2AF13E}">
            <xm:f>Donnees!$C$5</xm:f>
            <x14:dxf>
              <font>
                <color rgb="FF9C0006"/>
              </font>
              <fill>
                <patternFill>
                  <bgColor rgb="FFFFC7CE"/>
                </patternFill>
              </fill>
            </x14:dxf>
          </x14:cfRule>
          <x14:cfRule type="cellIs" priority="16" operator="equal" id="{E001BDA9-C0E2-4E95-95F3-F7DC8F1188BF}">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DED44613-00FA-472B-9A05-BEDCAFBAD4F2}">
            <xm:f>Donnees!$E$4</xm:f>
            <x14:dxf>
              <font>
                <color rgb="FF006100"/>
              </font>
              <fill>
                <patternFill>
                  <bgColor rgb="FFC6EFCE"/>
                </patternFill>
              </fill>
            </x14:dxf>
          </x14:cfRule>
          <x14:cfRule type="cellIs" priority="10" operator="equal" id="{CAA9F3B5-9891-4A9F-9DFD-9B6B7B433989}">
            <xm:f>Donnees!$E$5</xm:f>
            <x14:dxf>
              <font>
                <color rgb="FF9C0006"/>
              </font>
              <fill>
                <patternFill>
                  <bgColor rgb="FFFFC7CE"/>
                </patternFill>
              </fill>
            </x14:dxf>
          </x14:cfRule>
          <x14:cfRule type="cellIs" priority="11" operator="equal" id="{A9E06D85-AAAC-46F0-9A8B-D9C1DD1BC5A2}">
            <xm:f>Donnees!$C$5</xm:f>
            <x14:dxf>
              <font>
                <color rgb="FF9C0006"/>
              </font>
              <fill>
                <patternFill>
                  <bgColor rgb="FFFFC7CE"/>
                </patternFill>
              </fill>
            </x14:dxf>
          </x14:cfRule>
          <x14:cfRule type="cellIs" priority="12" operator="equal" id="{FB2DEBFB-EEB6-4D4B-950A-711CE6DF7968}">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3301E2D6-10ED-4802-89F8-F0AF30557B9C}">
            <xm:f>Donnees!$E$4</xm:f>
            <x14:dxf>
              <font>
                <color rgb="FF006100"/>
              </font>
              <fill>
                <patternFill>
                  <bgColor rgb="FFC6EFCE"/>
                </patternFill>
              </fill>
            </x14:dxf>
          </x14:cfRule>
          <x14:cfRule type="cellIs" priority="6" operator="equal" id="{13157DCD-C3B0-4343-B656-CBBF399A9C72}">
            <xm:f>Donnees!$E$5</xm:f>
            <x14:dxf>
              <font>
                <color rgb="FF9C0006"/>
              </font>
              <fill>
                <patternFill>
                  <bgColor rgb="FFFFC7CE"/>
                </patternFill>
              </fill>
            </x14:dxf>
          </x14:cfRule>
          <x14:cfRule type="cellIs" priority="7" operator="equal" id="{95A65ADA-C13A-4658-9584-2A13A2215B44}">
            <xm:f>Donnees!$C$5</xm:f>
            <x14:dxf>
              <font>
                <color rgb="FF9C0006"/>
              </font>
              <fill>
                <patternFill>
                  <bgColor rgb="FFFFC7CE"/>
                </patternFill>
              </fill>
            </x14:dxf>
          </x14:cfRule>
          <x14:cfRule type="cellIs" priority="8" operator="equal" id="{723DA73A-01E0-4CEF-BF72-30FA89CC9CE2}">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C0CB55D8-8288-4C11-9B34-1DD73463B0A5}">
            <xm:f>Donnees!$E$4</xm:f>
            <x14:dxf>
              <font>
                <color rgb="FF006100"/>
              </font>
              <fill>
                <patternFill>
                  <bgColor rgb="FFC6EFCE"/>
                </patternFill>
              </fill>
            </x14:dxf>
          </x14:cfRule>
          <x14:cfRule type="cellIs" priority="2" operator="equal" id="{A8B13E93-6239-470C-B74B-458C6BE396FB}">
            <xm:f>Donnees!$E$5</xm:f>
            <x14:dxf>
              <font>
                <color rgb="FF9C0006"/>
              </font>
              <fill>
                <patternFill>
                  <bgColor rgb="FFFFC7CE"/>
                </patternFill>
              </fill>
            </x14:dxf>
          </x14:cfRule>
          <x14:cfRule type="cellIs" priority="3" operator="equal" id="{32864306-2230-4689-B727-9FCD139CB58F}">
            <xm:f>Donnees!$C$5</xm:f>
            <x14:dxf>
              <font>
                <color rgb="FF9C0006"/>
              </font>
              <fill>
                <patternFill>
                  <bgColor rgb="FFFFC7CE"/>
                </patternFill>
              </fill>
            </x14:dxf>
          </x14:cfRule>
          <x14:cfRule type="cellIs" priority="4" operator="equal" id="{CD2826D1-A88B-441C-A96F-6182DF021CE9}">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32B65BB-8DFE-4C3E-AC50-66EB466F7484}">
          <x14:formula1>
            <xm:f>OFFSET(Personnel!D$21,0,0,COUNTA(Personnel!D$21:D$70))</xm:f>
          </x14:formula1>
          <xm:sqref>P34:P53</xm:sqref>
        </x14:dataValidation>
        <x14:dataValidation type="list" allowBlank="1" showInputMessage="1" showErrorMessage="1" xr:uid="{3026FF5C-474A-42E1-8308-5A68F7D67110}">
          <x14:formula1>
            <xm:f>Donnees!$A$10:$A$11</xm:f>
          </x14:formula1>
          <xm:sqref>U21:AH21</xm:sqref>
        </x14:dataValidation>
        <x14:dataValidation type="list" allowBlank="1" showInputMessage="1" showErrorMessage="1" xr:uid="{7F0AB00E-1B7B-43D1-A8F9-20B70CF87ECC}">
          <x14:formula1>
            <xm:f>IF($U$21=Donnees!$A$10,Donnees!$A$16:$A$18,IF($U$21=Donnees!$A$11,Donnees!$A$23:$A$25,Donnees!$A$12))</xm:f>
          </x14:formula1>
          <xm:sqref>U23:AH23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6BA3-ABDD-4D48-8EE4-788FE4821824}">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G6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IF(OR(U21="",U23=""),"",VLOOKUP('G6'!$U$21,Donnees!$A$10:$G$11,2,FALSE))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IF('G6'!U21="parascolaire","",IFERROR(SUM((Q97:BX97)/4)+SUM(E75:E94)+SUM((Q97:BX97)/4)/9+SUM(E75:E94)/9,0))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IF('G6'!U21="parascolaire","",IFERROR(SUM((Q131:BX131)/4)+SUM(E109:E128)+SUM((Q131:BX131)/4)/9+SUM(E109:E128)/9,0))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IF('G6'!U21="parascolaire","",IFERROR(SUM((Q165:BX165)/4)+SUM(E143:E162)+SUM((Q165:BX165)/4)/9+SUM(E143:E162)/9,0))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IF('G6'!U21="parascolaire","",IFERROR(SUM((Q199:BX199)/4)+SUM(E177:E196)+SUM((Q199:BX199)/4)/9+SUM(E177:E196)/9,0))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IF('G6'!U21="parascolaire","",IFERROR(SUM((Q233:BX233)/4)+SUM(E211:E230)+SUM((Q233:BX233)/4)/9+SUM(E211:E230)/9,0))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IF(U21=Donnees!A11,"",IF(BR21=Donnees!C5,"",IF(AND(OR(Differentiels!Z95&gt;Differentiels!AD95,Differentiels!Z95=Differentiels!AD95),OR(Differentiels!F95&gt;Differentiels!J95,Differentiels!F95=Differentiels!J95)),"",1)))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6Twi4AueXf4HOaLdcOyAY+fIrDiQ2RUk7H4jhaXWjwtQoPOBHhwoG1wG/QeeeOv5Xn92CwqWyqQOP9nfAZKPrA==" saltValue="r4HgPI9K0Q/4UhyoI2Yi4A=="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4572" priority="223">
      <formula>$O34="ASE"</formula>
    </cfRule>
    <cfRule type="expression" dxfId="4571" priority="231">
      <formula>$O34="APE"</formula>
    </cfRule>
    <cfRule type="expression" dxfId="4570" priority="232">
      <formula>$O34="EDE"</formula>
    </cfRule>
  </conditionalFormatting>
  <conditionalFormatting sqref="O75:BX94 O109:BX128">
    <cfRule type="expression" dxfId="4569" priority="224">
      <formula>AND($O75="ASE",O75&lt;&gt;"",O75&lt;&gt;"h",O75&lt;&gt;"s")</formula>
    </cfRule>
    <cfRule type="expression" dxfId="4568" priority="229">
      <formula>AND($O75="APE",O75&lt;&gt;"",O75&lt;&gt;"h",O75&lt;&gt;"s")</formula>
    </cfRule>
    <cfRule type="expression" dxfId="4567" priority="230">
      <formula>AND($O75="EDE",O75&lt;&gt;"",O75&lt;&gt;"h",O75&lt;&gt;"s")</formula>
    </cfRule>
  </conditionalFormatting>
  <conditionalFormatting sqref="U23:AH23">
    <cfRule type="expression" dxfId="4566" priority="222">
      <formula>$AJ$23="!"</formula>
    </cfRule>
  </conditionalFormatting>
  <conditionalFormatting sqref="O146:BX162 O143:X145 AY143:BX145">
    <cfRule type="expression" dxfId="4565" priority="201">
      <formula>AND($O143="ASE",O143&lt;&gt;"",O143&lt;&gt;"h",O143&lt;&gt;"s")</formula>
    </cfRule>
    <cfRule type="expression" dxfId="4564" priority="204">
      <formula>AND($O143="APE",O143&lt;&gt;"",O143&lt;&gt;"h",O143&lt;&gt;"s")</formula>
    </cfRule>
    <cfRule type="expression" dxfId="4563" priority="205">
      <formula>AND($O143="EDE",O143&lt;&gt;"",O143&lt;&gt;"h",O143&lt;&gt;"s")</formula>
    </cfRule>
  </conditionalFormatting>
  <conditionalFormatting sqref="O180:BX196 O177:Y179 AZ177:BX179">
    <cfRule type="expression" dxfId="4562" priority="190">
      <formula>AND($O177="ASE",O177&lt;&gt;"",O177&lt;&gt;"h",O177&lt;&gt;"s")</formula>
    </cfRule>
    <cfRule type="expression" dxfId="4561" priority="193">
      <formula>AND($O177="APE",O177&lt;&gt;"",O177&lt;&gt;"h",O177&lt;&gt;"s")</formula>
    </cfRule>
    <cfRule type="expression" dxfId="4560" priority="194">
      <formula>AND($O177="EDE",O177&lt;&gt;"",O177&lt;&gt;"h",O177&lt;&gt;"s")</formula>
    </cfRule>
  </conditionalFormatting>
  <conditionalFormatting sqref="O214:BX230 O211:Y213 AZ211:BX213">
    <cfRule type="expression" dxfId="4559" priority="179">
      <formula>AND($O211="ASE",O211&lt;&gt;"",O211&lt;&gt;"h",O211&lt;&gt;"s")</formula>
    </cfRule>
    <cfRule type="expression" dxfId="4558" priority="182">
      <formula>AND($O211="APE",O211&lt;&gt;"",O211&lt;&gt;"h",O211&lt;&gt;"s")</formula>
    </cfRule>
    <cfRule type="expression" dxfId="4557" priority="183">
      <formula>AND($O211="EDE",O211&lt;&gt;"",O211&lt;&gt;"h",O211&lt;&gt;"s")</formula>
    </cfRule>
  </conditionalFormatting>
  <conditionalFormatting sqref="Y143:AX145">
    <cfRule type="expression" dxfId="4556" priority="171">
      <formula>AND($O143="ASE",Y143&lt;&gt;"",Y143&lt;&gt;"h",Y143&lt;&gt;"s")</formula>
    </cfRule>
    <cfRule type="expression" dxfId="4555" priority="172">
      <formula>AND($O143="APE",Y143&lt;&gt;"",Y143&lt;&gt;"h",Y143&lt;&gt;"s")</formula>
    </cfRule>
    <cfRule type="expression" dxfId="4554" priority="173">
      <formula>AND($O143="EDE",Y143&lt;&gt;"",Y143&lt;&gt;"h",Y143&lt;&gt;"s")</formula>
    </cfRule>
  </conditionalFormatting>
  <conditionalFormatting sqref="Z177:AY179">
    <cfRule type="expression" dxfId="4553" priority="168">
      <formula>AND($O177="ASE",Z177&lt;&gt;"",Z177&lt;&gt;"h",Z177&lt;&gt;"s")</formula>
    </cfRule>
    <cfRule type="expression" dxfId="4552" priority="169">
      <formula>AND($O177="APE",Z177&lt;&gt;"",Z177&lt;&gt;"h",Z177&lt;&gt;"s")</formula>
    </cfRule>
    <cfRule type="expression" dxfId="4551" priority="170">
      <formula>AND($O177="EDE",Z177&lt;&gt;"",Z177&lt;&gt;"h",Z177&lt;&gt;"s")</formula>
    </cfRule>
  </conditionalFormatting>
  <conditionalFormatting sqref="Z211:AY213">
    <cfRule type="expression" dxfId="4550" priority="165">
      <formula>AND($O211="ASE",Z211&lt;&gt;"",Z211&lt;&gt;"h",Z211&lt;&gt;"s")</formula>
    </cfRule>
    <cfRule type="expression" dxfId="4549" priority="166">
      <formula>AND($O211="APE",Z211&lt;&gt;"",Z211&lt;&gt;"h",Z211&lt;&gt;"s")</formula>
    </cfRule>
    <cfRule type="expression" dxfId="4548" priority="167">
      <formula>AND($O211="EDE",Z211&lt;&gt;"",Z211&lt;&gt;"h",Z211&lt;&gt;"s")</formula>
    </cfRule>
  </conditionalFormatting>
  <conditionalFormatting sqref="BS63:BW67">
    <cfRule type="cellIs" dxfId="4547" priority="105" operator="greaterThan">
      <formula>$U$27</formula>
    </cfRule>
  </conditionalFormatting>
  <conditionalFormatting sqref="CD23">
    <cfRule type="cellIs" dxfId="4546" priority="101"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26295716-BBA6-4590-B551-D679D950BE15}">
      <formula1>"1,h,s"</formula1>
    </dataValidation>
    <dataValidation showInputMessage="1" showErrorMessage="1" sqref="U13:U17 V13:AI16" xr:uid="{39506F8F-DE8C-4927-930B-C97481FA9A57}"/>
    <dataValidation type="date" allowBlank="1" showInputMessage="1" showErrorMessage="1" errorTitle="Merci de renseigner une date" sqref="BL13:BO16 BQ13:BR16" xr:uid="{8D65F059-5222-4535-B92D-4FC5B5E9DAB1}">
      <formula1>14611</formula1>
      <formula2>219512</formula2>
    </dataValidation>
    <dataValidation type="whole" allowBlank="1" showInputMessage="1" showErrorMessage="1" sqref="BK17:BT17" xr:uid="{70CF5D59-A73C-4E28-B742-842FA2C9BD2F}">
      <formula1>0</formula1>
      <formula2>20</formula2>
    </dataValidation>
    <dataValidation type="whole" allowBlank="1" showInputMessage="1" showErrorMessage="1" sqref="U27" xr:uid="{26C4E82D-4354-40DB-90E1-B987F02A9683}">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16E3CBC0-B727-4EA2-BBDC-6A05A54B17C8}">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E17DB865-8F3B-45BF-ACA8-A55096A09A58}">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3" id="{03922CDE-6F3B-4217-BE70-34AC3735A413}">
            <xm:f>$U$21=Donnees!$A$11</xm:f>
            <x14:dxf>
              <fill>
                <patternFill>
                  <bgColor rgb="FFFFFFCC"/>
                </patternFill>
              </fill>
            </x14:dxf>
          </x14:cfRule>
          <x14:cfRule type="expression" priority="234" id="{8E5DEEB3-594A-494A-80A4-554D42D0CD86}">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7" id="{0A5E070A-6A82-4BBF-8F75-F920B9BF603A}">
            <xm:f>$U$21=Donnees!$A$11</xm:f>
            <x14:dxf>
              <fill>
                <patternFill>
                  <bgColor rgb="FFFFFFCC"/>
                </patternFill>
              </fill>
            </x14:dxf>
          </x14:cfRule>
          <x14:cfRule type="expression" priority="228" id="{84C2523D-4452-4062-BE55-9101CFD04CB1}">
            <xm:f>$U$21=Donnees!$A$10</xm:f>
            <x14:dxf>
              <fill>
                <patternFill>
                  <bgColor theme="6" tint="0.79998168889431442"/>
                </patternFill>
              </fill>
            </x14:dxf>
          </x14:cfRule>
          <xm:sqref>AZ27:BD27</xm:sqref>
        </x14:conditionalFormatting>
        <x14:conditionalFormatting xmlns:xm="http://schemas.microsoft.com/office/excel/2006/main">
          <x14:cfRule type="cellIs" priority="174" operator="equal" id="{84D98975-1439-4C9D-A75C-D439B4783651}">
            <xm:f>Donnees!$C$5</xm:f>
            <x14:dxf>
              <font>
                <color rgb="FF9C0006"/>
              </font>
              <fill>
                <patternFill>
                  <bgColor rgb="FFFFC7CE"/>
                </patternFill>
              </fill>
            </x14:dxf>
          </x14:cfRule>
          <x14:cfRule type="cellIs" priority="220" operator="equal" id="{7D6EE734-AB28-4C33-9536-87E671D4A5F9}">
            <xm:f>Donnees!$C$4</xm:f>
            <x14:dxf>
              <font>
                <color rgb="FF006100"/>
              </font>
              <fill>
                <patternFill>
                  <bgColor rgb="FFC6EFCE"/>
                </patternFill>
              </fill>
            </x14:dxf>
          </x14:cfRule>
          <xm:sqref>CC99</xm:sqref>
        </x14:conditionalFormatting>
        <x14:conditionalFormatting xmlns:xm="http://schemas.microsoft.com/office/excel/2006/main">
          <x14:cfRule type="cellIs" priority="221" operator="equal" id="{8B84BDF6-C3A8-40AF-9360-3B07A285179F}">
            <xm:f>Donnees!$C$5</xm:f>
            <x14:dxf>
              <font>
                <color rgb="FF9C0006"/>
              </font>
              <fill>
                <patternFill>
                  <bgColor rgb="FFFFC7CE"/>
                </patternFill>
              </fill>
            </x14:dxf>
          </x14:cfRule>
          <x14:cfRule type="cellIs" priority="226" operator="equal" id="{1074BB7D-B541-479E-91CF-716A459777C5}">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6" id="{AAD8D256-1717-449A-B20E-1EE7BB376751}">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8" operator="equal" id="{A4B35ED3-A1DC-4818-92C0-B0C876E6AE08}">
            <xm:f>Donnees!$C$5</xm:f>
            <x14:dxf>
              <font>
                <color rgb="FF9C0006"/>
              </font>
              <fill>
                <patternFill>
                  <bgColor rgb="FFFFC7CE"/>
                </patternFill>
              </fill>
            </x14:dxf>
          </x14:cfRule>
          <x14:cfRule type="cellIs" priority="219" operator="equal" id="{51F46590-A111-4A15-85AB-A2E741CA83CC}">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4" id="{E7194B40-ADB9-4876-BBAE-9941B0FDA16D}">
            <xm:f>$U$21=Donnees!$A$11</xm:f>
            <x14:dxf>
              <fill>
                <patternFill>
                  <bgColor rgb="FFFFFFCC"/>
                </patternFill>
              </fill>
            </x14:dxf>
          </x14:cfRule>
          <x14:cfRule type="expression" priority="215" id="{F9EFC2D8-94FC-4015-B882-5A06CEBACAA7}">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10" operator="equal" id="{5E872D28-4F24-4B4F-BBD4-0AE38B02F514}">
            <xm:f>Donnees!$C$5</xm:f>
            <x14:dxf>
              <font>
                <color rgb="FF9C0006"/>
              </font>
              <fill>
                <patternFill>
                  <bgColor rgb="FFFFC7CE"/>
                </patternFill>
              </fill>
            </x14:dxf>
          </x14:cfRule>
          <x14:cfRule type="cellIs" priority="211" operator="equal" id="{91552A8C-3A32-4A82-8B35-0988D32A8748}">
            <xm:f>Donnees!$C$4</xm:f>
            <x14:dxf>
              <font>
                <color rgb="FF006100"/>
              </font>
              <fill>
                <patternFill>
                  <bgColor rgb="FFC6EFCE"/>
                </patternFill>
              </fill>
            </x14:dxf>
          </x14:cfRule>
          <xm:sqref>CC133</xm:sqref>
        </x14:conditionalFormatting>
        <x14:conditionalFormatting xmlns:xm="http://schemas.microsoft.com/office/excel/2006/main">
          <x14:cfRule type="cellIs" priority="212" operator="equal" id="{DCB09D83-515D-4AA4-A1CC-FA8A7F9FCCFE}">
            <xm:f>Donnees!$C$5</xm:f>
            <x14:dxf>
              <font>
                <color rgb="FF9C0006"/>
              </font>
              <fill>
                <patternFill>
                  <bgColor rgb="FFFFC7CE"/>
                </patternFill>
              </fill>
            </x14:dxf>
          </x14:cfRule>
          <x14:cfRule type="cellIs" priority="213" operator="equal" id="{DB7E1E49-CA90-4F95-A616-B744CBADA06A}">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7" id="{E5C2459F-DE55-47FA-89C4-E41C49D60E90}">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6" id="{AFFABB8F-9C74-4D2D-8157-47A2CD782D88}">
            <xm:f>$U$21=Donnees!$A$11</xm:f>
            <x14:dxf>
              <fill>
                <patternFill>
                  <bgColor rgb="FFFFFFCC"/>
                </patternFill>
              </fill>
            </x14:dxf>
          </x14:cfRule>
          <x14:cfRule type="expression" priority="207" id="{C1BFF390-E801-4068-98D5-0F6B3252D275}">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9" operator="equal" id="{DCA264DB-DCA7-44BE-B851-741E5F24DC8B}">
            <xm:f>Donnees!$C$5</xm:f>
            <x14:dxf>
              <font>
                <color rgb="FF9C0006"/>
              </font>
              <fill>
                <patternFill>
                  <bgColor rgb="FFFFC7CE"/>
                </patternFill>
              </fill>
            </x14:dxf>
          </x14:cfRule>
          <x14:cfRule type="cellIs" priority="200" operator="equal" id="{4F490341-A4F5-4469-9DC2-1B5A8AAB87FD}">
            <xm:f>Donnees!$C$4</xm:f>
            <x14:dxf>
              <font>
                <color rgb="FF006100"/>
              </font>
              <fill>
                <patternFill>
                  <bgColor rgb="FFC6EFCE"/>
                </patternFill>
              </fill>
            </x14:dxf>
          </x14:cfRule>
          <xm:sqref>CC167</xm:sqref>
        </x14:conditionalFormatting>
        <x14:conditionalFormatting xmlns:xm="http://schemas.microsoft.com/office/excel/2006/main">
          <x14:cfRule type="cellIs" priority="202" operator="equal" id="{E0C51CE3-064C-4437-9C86-6493DA026C8D}">
            <xm:f>Donnees!$C$5</xm:f>
            <x14:dxf>
              <font>
                <color rgb="FF9C0006"/>
              </font>
              <fill>
                <patternFill>
                  <bgColor rgb="FFFFC7CE"/>
                </patternFill>
              </fill>
            </x14:dxf>
          </x14:cfRule>
          <x14:cfRule type="cellIs" priority="203" operator="equal" id="{276443B0-FD7F-4ABF-A88A-8E52435DB41B}">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8" id="{66DD0596-61FD-402A-B972-3218D284C538}">
            <xm:f>$U$21=Donnees!$A$11</xm:f>
            <x14:dxf>
              <fill>
                <patternFill>
                  <bgColor rgb="FFFFFFCC"/>
                </patternFill>
              </fill>
            </x14:dxf>
          </x14:cfRule>
          <x14:cfRule type="expression" priority="209" id="{E7041302-C565-44FE-B5C8-0D58C8A503EB}">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5" id="{E8BFA3B4-9200-4727-8F89-DBF5EC499CE2}">
            <xm:f>$U$21=Donnees!$A$11</xm:f>
            <x14:dxf>
              <fill>
                <patternFill>
                  <bgColor rgb="FFFFFFCC"/>
                </patternFill>
              </fill>
            </x14:dxf>
          </x14:cfRule>
          <x14:cfRule type="expression" priority="196" id="{8B41D59A-7015-42D1-B87F-7E0E39B9E223}">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8" operator="equal" id="{DD8615CF-64C0-4AF3-AA44-6287E1401383}">
            <xm:f>Donnees!$C$5</xm:f>
            <x14:dxf>
              <font>
                <color rgb="FF9C0006"/>
              </font>
              <fill>
                <patternFill>
                  <bgColor rgb="FFFFC7CE"/>
                </patternFill>
              </fill>
            </x14:dxf>
          </x14:cfRule>
          <x14:cfRule type="cellIs" priority="189" operator="equal" id="{3008A79B-1B27-4216-8A73-63841F6BD6F3}">
            <xm:f>Donnees!$C$4</xm:f>
            <x14:dxf>
              <font>
                <color rgb="FF006100"/>
              </font>
              <fill>
                <patternFill>
                  <bgColor rgb="FFC6EFCE"/>
                </patternFill>
              </fill>
            </x14:dxf>
          </x14:cfRule>
          <xm:sqref>CC201</xm:sqref>
        </x14:conditionalFormatting>
        <x14:conditionalFormatting xmlns:xm="http://schemas.microsoft.com/office/excel/2006/main">
          <x14:cfRule type="cellIs" priority="191" operator="equal" id="{006E8F4D-6786-4949-A876-E842C16D31BD}">
            <xm:f>Donnees!$C$5</xm:f>
            <x14:dxf>
              <font>
                <color rgb="FF9C0006"/>
              </font>
              <fill>
                <patternFill>
                  <bgColor rgb="FFFFC7CE"/>
                </patternFill>
              </fill>
            </x14:dxf>
          </x14:cfRule>
          <x14:cfRule type="cellIs" priority="192" operator="equal" id="{D0F29A2C-921C-43C4-913F-FEEB2FBF1693}">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7" id="{0CE003EC-3C3C-487A-9350-BD81C4EA3C50}">
            <xm:f>$U$21=Donnees!$A$11</xm:f>
            <x14:dxf>
              <fill>
                <patternFill>
                  <bgColor rgb="FFFFFFCC"/>
                </patternFill>
              </fill>
            </x14:dxf>
          </x14:cfRule>
          <xm:sqref>N177:N196 N176:CB176 BY177:CB204</xm:sqref>
        </x14:conditionalFormatting>
        <x14:conditionalFormatting xmlns:xm="http://schemas.microsoft.com/office/excel/2006/main">
          <x14:cfRule type="expression" priority="184" id="{885B3741-4A59-40AC-A07C-5AC3C2D6AFDF}">
            <xm:f>$U$21=Donnees!$A$11</xm:f>
            <x14:dxf>
              <fill>
                <patternFill>
                  <bgColor rgb="FFFFFFCC"/>
                </patternFill>
              </fill>
            </x14:dxf>
          </x14:cfRule>
          <x14:cfRule type="expression" priority="185" id="{D08A88B6-F40B-413C-8021-8D4806939810}">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7" operator="equal" id="{941EDF17-0EE5-46CC-A171-36FFB9D9CD81}">
            <xm:f>Donnees!$C$5</xm:f>
            <x14:dxf>
              <font>
                <color rgb="FF9C0006"/>
              </font>
              <fill>
                <patternFill>
                  <bgColor rgb="FFFFC7CE"/>
                </patternFill>
              </fill>
            </x14:dxf>
          </x14:cfRule>
          <x14:cfRule type="cellIs" priority="178" operator="equal" id="{63B8ECE2-499F-4703-9588-816330F6EAD7}">
            <xm:f>Donnees!$C$4</xm:f>
            <x14:dxf>
              <font>
                <color rgb="FF006100"/>
              </font>
              <fill>
                <patternFill>
                  <bgColor rgb="FFC6EFCE"/>
                </patternFill>
              </fill>
            </x14:dxf>
          </x14:cfRule>
          <xm:sqref>CC235</xm:sqref>
        </x14:conditionalFormatting>
        <x14:conditionalFormatting xmlns:xm="http://schemas.microsoft.com/office/excel/2006/main">
          <x14:cfRule type="cellIs" priority="180" operator="equal" id="{04CADEEC-9408-4D7C-9639-C28A5B0BE035}">
            <xm:f>Donnees!$C$5</xm:f>
            <x14:dxf>
              <font>
                <color rgb="FF9C0006"/>
              </font>
              <fill>
                <patternFill>
                  <bgColor rgb="FFFFC7CE"/>
                </patternFill>
              </fill>
            </x14:dxf>
          </x14:cfRule>
          <x14:cfRule type="cellIs" priority="181" operator="equal" id="{574461BD-BAA0-4E61-BB9E-0738879B4D2B}">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6" id="{30DC0019-736F-46CC-9E7C-2261A35ECDBE}">
            <xm:f>$U$21=Donnees!$A$11</xm:f>
            <x14:dxf>
              <fill>
                <patternFill>
                  <bgColor rgb="FFFFFFCC"/>
                </patternFill>
              </fill>
            </x14:dxf>
          </x14:cfRule>
          <x14:cfRule type="expression" priority="187" id="{95CE4870-BE73-4EAB-AC63-40E09429D977}">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6" operator="equal" id="{38301DFE-B596-4B95-AC6D-EE1A0AE2C550}">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5" id="{83787E05-B5F5-4185-886E-8BDEA9826AB1}">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5" id="{D3E57350-F586-428A-9771-69B0C1DC234B}">
            <xm:f>$U$21=Donnees!$A$10</xm:f>
            <x14:dxf>
              <font>
                <color theme="0"/>
              </font>
              <fill>
                <patternFill>
                  <bgColor theme="0"/>
                </patternFill>
              </fill>
            </x14:dxf>
          </x14:cfRule>
          <xm:sqref>CC99:CD102</xm:sqref>
        </x14:conditionalFormatting>
        <x14:conditionalFormatting xmlns:xm="http://schemas.microsoft.com/office/excel/2006/main">
          <x14:cfRule type="expression" priority="163" id="{F67EB569-86B6-4F27-9A1E-EE26541136EA}">
            <xm:f>$U$21=Donnees!$A$11</xm:f>
            <x14:dxf>
              <fill>
                <patternFill>
                  <bgColor rgb="FFFFFFCC"/>
                </patternFill>
              </fill>
            </x14:dxf>
          </x14:cfRule>
          <x14:cfRule type="expression" priority="164" id="{64052C3E-E108-46D7-BCF0-6BC3DABB4C18}">
            <xm:f>$U$21=Donnees!$A$10</xm:f>
            <x14:dxf>
              <fill>
                <patternFill>
                  <bgColor theme="6" tint="0.79998168889431442"/>
                </patternFill>
              </fill>
            </x14:dxf>
          </x14:cfRule>
          <xm:sqref>N133 P133:BX133</xm:sqref>
        </x14:conditionalFormatting>
        <x14:conditionalFormatting xmlns:xm="http://schemas.microsoft.com/office/excel/2006/main">
          <x14:cfRule type="cellIs" priority="161" operator="equal" id="{60662EB8-9B53-48EA-9E8B-BE4FA4923B70}">
            <xm:f>Donnees!$C$5</xm:f>
            <x14:dxf>
              <font>
                <color rgb="FF9C0006"/>
              </font>
              <fill>
                <patternFill>
                  <bgColor rgb="FFFFC7CE"/>
                </patternFill>
              </fill>
            </x14:dxf>
          </x14:cfRule>
          <x14:cfRule type="cellIs" priority="162" operator="equal" id="{CDC8B21C-F490-4C53-ADF5-7F77AA0BC870}">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9" id="{576A4589-DD08-41F6-866B-A4DAA0CB873D}">
            <xm:f>$U$21=Donnees!$A$11</xm:f>
            <x14:dxf>
              <fill>
                <patternFill>
                  <bgColor rgb="FFFFFFCC"/>
                </patternFill>
              </fill>
            </x14:dxf>
          </x14:cfRule>
          <x14:cfRule type="expression" priority="160" id="{B322C0F3-9CCB-4C41-A2FE-99349A2FD847}">
            <xm:f>$U$21=Donnees!$A$10</xm:f>
            <x14:dxf>
              <fill>
                <patternFill>
                  <bgColor theme="6" tint="0.79998168889431442"/>
                </patternFill>
              </fill>
            </x14:dxf>
          </x14:cfRule>
          <xm:sqref>N167 P167:BX167</xm:sqref>
        </x14:conditionalFormatting>
        <x14:conditionalFormatting xmlns:xm="http://schemas.microsoft.com/office/excel/2006/main">
          <x14:cfRule type="cellIs" priority="157" operator="equal" id="{2581FFBD-911B-4017-A4E8-7C1223F008D6}">
            <xm:f>Donnees!$C$5</xm:f>
            <x14:dxf>
              <font>
                <color rgb="FF9C0006"/>
              </font>
              <fill>
                <patternFill>
                  <bgColor rgb="FFFFC7CE"/>
                </patternFill>
              </fill>
            </x14:dxf>
          </x14:cfRule>
          <x14:cfRule type="cellIs" priority="158" operator="equal" id="{8D691C4D-B4BB-4E44-A939-0E0D15812B68}">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5" id="{3D3597A5-32FD-4341-9EB4-276C7EAC0C9B}">
            <xm:f>$U$21=Donnees!$A$11</xm:f>
            <x14:dxf>
              <fill>
                <patternFill>
                  <bgColor rgb="FFFFFFCC"/>
                </patternFill>
              </fill>
            </x14:dxf>
          </x14:cfRule>
          <x14:cfRule type="expression" priority="156" id="{FF7B3793-07A8-4641-9E91-EB55300B1DA6}">
            <xm:f>$U$21=Donnees!$A$10</xm:f>
            <x14:dxf>
              <fill>
                <patternFill>
                  <bgColor theme="6" tint="0.79998168889431442"/>
                </patternFill>
              </fill>
            </x14:dxf>
          </x14:cfRule>
          <xm:sqref>N201 P201:BX201</xm:sqref>
        </x14:conditionalFormatting>
        <x14:conditionalFormatting xmlns:xm="http://schemas.microsoft.com/office/excel/2006/main">
          <x14:cfRule type="cellIs" priority="153" operator="equal" id="{54681FF4-3840-4E43-8D53-A63A26097CE3}">
            <xm:f>Donnees!$C$5</xm:f>
            <x14:dxf>
              <font>
                <color rgb="FF9C0006"/>
              </font>
              <fill>
                <patternFill>
                  <bgColor rgb="FFFFC7CE"/>
                </patternFill>
              </fill>
            </x14:dxf>
          </x14:cfRule>
          <x14:cfRule type="cellIs" priority="154" operator="equal" id="{637518AA-9062-44F1-B38E-99A6445314D4}">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51" id="{738DE016-E166-4996-9E9C-93E855D88648}">
            <xm:f>$U$21=Donnees!$A$11</xm:f>
            <x14:dxf>
              <fill>
                <patternFill>
                  <bgColor rgb="FFFFFFCC"/>
                </patternFill>
              </fill>
            </x14:dxf>
          </x14:cfRule>
          <x14:cfRule type="expression" priority="152" id="{EB9940A0-2179-490B-A2FA-7FE6CCB88F72}">
            <xm:f>$U$21=Donnees!$A$10</xm:f>
            <x14:dxf>
              <fill>
                <patternFill>
                  <bgColor theme="6" tint="0.79998168889431442"/>
                </patternFill>
              </fill>
            </x14:dxf>
          </x14:cfRule>
          <xm:sqref>N235 P235:BX235</xm:sqref>
        </x14:conditionalFormatting>
        <x14:conditionalFormatting xmlns:xm="http://schemas.microsoft.com/office/excel/2006/main">
          <x14:cfRule type="cellIs" priority="149" operator="equal" id="{75509EDB-6684-4391-A78E-560BB4DFAE7C}">
            <xm:f>Donnees!$C$5</xm:f>
            <x14:dxf>
              <font>
                <color rgb="FF9C0006"/>
              </font>
              <fill>
                <patternFill>
                  <bgColor rgb="FFFFC7CE"/>
                </patternFill>
              </fill>
            </x14:dxf>
          </x14:cfRule>
          <x14:cfRule type="cellIs" priority="150" operator="equal" id="{5E3F0ABD-6003-43E1-B613-A922EA4D9816}">
            <xm:f>Donnees!$C$4</xm:f>
            <x14:dxf>
              <font>
                <color rgb="FF006100"/>
              </font>
              <fill>
                <patternFill>
                  <bgColor rgb="FFC6EFCE"/>
                </patternFill>
              </fill>
            </x14:dxf>
          </x14:cfRule>
          <xm:sqref>Q235:BX235</xm:sqref>
        </x14:conditionalFormatting>
        <x14:conditionalFormatting xmlns:xm="http://schemas.microsoft.com/office/excel/2006/main">
          <x14:cfRule type="cellIs" priority="148" operator="equal" id="{38E71B78-C128-4B09-9CE1-332D340D013D}">
            <xm:f>Donnees!$C$6</xm:f>
            <x14:dxf>
              <font>
                <color rgb="FF9C5700"/>
              </font>
              <fill>
                <patternFill>
                  <bgColor rgb="FFFFEB9C"/>
                </patternFill>
              </fill>
            </x14:dxf>
          </x14:cfRule>
          <xm:sqref>Q137:BX137</xm:sqref>
        </x14:conditionalFormatting>
        <x14:conditionalFormatting xmlns:xm="http://schemas.microsoft.com/office/excel/2006/main">
          <x14:cfRule type="cellIs" priority="147" operator="equal" id="{A86C0F84-40F6-47BE-BA18-AB78C4BF5184}">
            <xm:f>Donnees!$C$6</xm:f>
            <x14:dxf>
              <font>
                <color rgb="FF9C5700"/>
              </font>
              <fill>
                <patternFill>
                  <bgColor rgb="FFFFEB9C"/>
                </patternFill>
              </fill>
            </x14:dxf>
          </x14:cfRule>
          <xm:sqref>Q171:BX171</xm:sqref>
        </x14:conditionalFormatting>
        <x14:conditionalFormatting xmlns:xm="http://schemas.microsoft.com/office/excel/2006/main">
          <x14:cfRule type="cellIs" priority="146" operator="equal" id="{E14EBDBB-F6CD-4ABE-8A85-090927D43622}">
            <xm:f>Donnees!$C$6</xm:f>
            <x14:dxf>
              <font>
                <color rgb="FF9C5700"/>
              </font>
              <fill>
                <patternFill>
                  <bgColor rgb="FFFFEB9C"/>
                </patternFill>
              </fill>
            </x14:dxf>
          </x14:cfRule>
          <xm:sqref>Q205:BX205</xm:sqref>
        </x14:conditionalFormatting>
        <x14:conditionalFormatting xmlns:xm="http://schemas.microsoft.com/office/excel/2006/main">
          <x14:cfRule type="cellIs" priority="145" operator="equal" id="{5E2D6F96-C363-408C-86B4-0390150F0AF6}">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43" id="{78634F8D-9D1A-4C6A-97D0-C8D32FCA44C7}">
            <xm:f>$U$21=Donnees!$A$11</xm:f>
            <x14:dxf>
              <fill>
                <patternFill>
                  <bgColor rgb="FFFFFFCC"/>
                </patternFill>
              </fill>
            </x14:dxf>
          </x14:cfRule>
          <x14:cfRule type="expression" priority="144" id="{B97833F7-E11E-4AF5-8F6D-304696B9455D}">
            <xm:f>$U$21=Donnees!$A$10</xm:f>
            <x14:dxf>
              <fill>
                <patternFill>
                  <bgColor theme="6" tint="0.79998168889431442"/>
                </patternFill>
              </fill>
            </x14:dxf>
          </x14:cfRule>
          <xm:sqref>Q136:BX136</xm:sqref>
        </x14:conditionalFormatting>
        <x14:conditionalFormatting xmlns:xm="http://schemas.microsoft.com/office/excel/2006/main">
          <x14:cfRule type="cellIs" priority="141" operator="equal" id="{3834F7E3-4452-42A4-A3DC-D97A68133513}">
            <xm:f>Donnees!$C$5</xm:f>
            <x14:dxf>
              <font>
                <color rgb="FF9C0006"/>
              </font>
              <fill>
                <patternFill>
                  <bgColor rgb="FFFFC7CE"/>
                </patternFill>
              </fill>
            </x14:dxf>
          </x14:cfRule>
          <x14:cfRule type="cellIs" priority="142" operator="equal" id="{AF95C728-D6C2-488D-9015-9ED672A60921}">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40" id="{60A0B502-837F-4F44-8BEA-E9DF797B56AA}">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8" id="{1DAB090F-BF0E-4D68-9B47-4B41DE30F6BF}">
            <xm:f>$U$21=Donnees!$A$11</xm:f>
            <x14:dxf>
              <fill>
                <patternFill>
                  <bgColor rgb="FFFFFFCC"/>
                </patternFill>
              </fill>
            </x14:dxf>
          </x14:cfRule>
          <x14:cfRule type="expression" priority="139" id="{05F5805E-6667-44A7-919E-0FCC2CF4DD0B}">
            <xm:f>$U$21=Donnees!$A$10</xm:f>
            <x14:dxf>
              <fill>
                <patternFill>
                  <bgColor theme="6" tint="0.79998168889431442"/>
                </patternFill>
              </fill>
            </x14:dxf>
          </x14:cfRule>
          <xm:sqref>Q170:BX170</xm:sqref>
        </x14:conditionalFormatting>
        <x14:conditionalFormatting xmlns:xm="http://schemas.microsoft.com/office/excel/2006/main">
          <x14:cfRule type="cellIs" priority="136" operator="equal" id="{C32340D5-FFA6-4ED6-942B-3D2150983909}">
            <xm:f>Donnees!$C$5</xm:f>
            <x14:dxf>
              <font>
                <color rgb="FF9C0006"/>
              </font>
              <fill>
                <patternFill>
                  <bgColor rgb="FFFFC7CE"/>
                </patternFill>
              </fill>
            </x14:dxf>
          </x14:cfRule>
          <x14:cfRule type="cellIs" priority="137" operator="equal" id="{D6CD5374-EF05-4505-A33E-4F4F36E72058}">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5" id="{0990F0D4-6658-4742-B61E-7B8F1D153E7B}">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33" id="{319DB3D7-18E3-41BD-9F14-4D8F2E76D37C}">
            <xm:f>$U$21=Donnees!$A$11</xm:f>
            <x14:dxf>
              <fill>
                <patternFill>
                  <bgColor rgb="FFFFFFCC"/>
                </patternFill>
              </fill>
            </x14:dxf>
          </x14:cfRule>
          <x14:cfRule type="expression" priority="134" id="{244C3B30-DB48-47C7-BACB-F6EC5A83DE06}">
            <xm:f>$U$21=Donnees!$A$10</xm:f>
            <x14:dxf>
              <fill>
                <patternFill>
                  <bgColor theme="6" tint="0.79998168889431442"/>
                </patternFill>
              </fill>
            </x14:dxf>
          </x14:cfRule>
          <xm:sqref>Q204:BX204</xm:sqref>
        </x14:conditionalFormatting>
        <x14:conditionalFormatting xmlns:xm="http://schemas.microsoft.com/office/excel/2006/main">
          <x14:cfRule type="cellIs" priority="131" operator="equal" id="{A8B6F3B2-F90D-4583-B36D-C72A33F1DDAF}">
            <xm:f>Donnees!$C$5</xm:f>
            <x14:dxf>
              <font>
                <color rgb="FF9C0006"/>
              </font>
              <fill>
                <patternFill>
                  <bgColor rgb="FFFFC7CE"/>
                </patternFill>
              </fill>
            </x14:dxf>
          </x14:cfRule>
          <x14:cfRule type="cellIs" priority="132" operator="equal" id="{99A5B3D1-F804-4946-BCFB-8ADC32E8C2EC}">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30" id="{7909B067-9816-496E-9BA5-0D3349581A8B}">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8" id="{623E80A4-D127-484C-AE16-E891B83C6522}">
            <xm:f>$U$21=Donnees!$A$11</xm:f>
            <x14:dxf>
              <fill>
                <patternFill>
                  <bgColor rgb="FFFFFFCC"/>
                </patternFill>
              </fill>
            </x14:dxf>
          </x14:cfRule>
          <x14:cfRule type="expression" priority="129" id="{479E1A18-63D1-4132-99F9-3D39F1B903A5}">
            <xm:f>$U$21=Donnees!$A$10</xm:f>
            <x14:dxf>
              <fill>
                <patternFill>
                  <bgColor theme="6" tint="0.79998168889431442"/>
                </patternFill>
              </fill>
            </x14:dxf>
          </x14:cfRule>
          <xm:sqref>Q238:BX238</xm:sqref>
        </x14:conditionalFormatting>
        <x14:conditionalFormatting xmlns:xm="http://schemas.microsoft.com/office/excel/2006/main">
          <x14:cfRule type="cellIs" priority="126" operator="equal" id="{1F0E3D3B-9581-4011-9A42-71F22D8DD884}">
            <xm:f>Donnees!$C$5</xm:f>
            <x14:dxf>
              <font>
                <color rgb="FF9C0006"/>
              </font>
              <fill>
                <patternFill>
                  <bgColor rgb="FFFFC7CE"/>
                </patternFill>
              </fill>
            </x14:dxf>
          </x14:cfRule>
          <x14:cfRule type="cellIs" priority="127" operator="equal" id="{616CD0B0-B925-4034-A9D5-33FED4BA7A06}">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5" id="{5110B891-81C8-4134-BAF8-5F635940B137}">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4" operator="equal" id="{8F07ECA1-5365-43C3-BF45-E3B7EF9E4378}">
            <xm:f>Donnees!$C$6</xm:f>
            <x14:dxf>
              <font>
                <color rgb="FF9C5700"/>
              </font>
              <fill>
                <patternFill>
                  <bgColor rgb="FFFFEB9C"/>
                </patternFill>
              </fill>
            </x14:dxf>
          </x14:cfRule>
          <xm:sqref>CC239</xm:sqref>
        </x14:conditionalFormatting>
        <x14:conditionalFormatting xmlns:xm="http://schemas.microsoft.com/office/excel/2006/main">
          <x14:cfRule type="cellIs" priority="123" operator="equal" id="{9E8F6508-8A6B-4C84-89C0-41E335CC17C6}">
            <xm:f>Donnees!$B$56</xm:f>
            <x14:dxf>
              <font>
                <color rgb="FF9C5700"/>
              </font>
              <fill>
                <patternFill>
                  <bgColor rgb="FFFFEB9C"/>
                </patternFill>
              </fill>
            </x14:dxf>
          </x14:cfRule>
          <xm:sqref>CD239</xm:sqref>
        </x14:conditionalFormatting>
        <x14:conditionalFormatting xmlns:xm="http://schemas.microsoft.com/office/excel/2006/main">
          <x14:cfRule type="cellIs" priority="122" operator="equal" id="{5F742E05-2349-407F-AB64-D049F5308B73}">
            <xm:f>Donnees!$C$6</xm:f>
            <x14:dxf>
              <font>
                <color rgb="FF9C5700"/>
              </font>
              <fill>
                <patternFill>
                  <bgColor rgb="FFFFEB9C"/>
                </patternFill>
              </fill>
            </x14:dxf>
          </x14:cfRule>
          <xm:sqref>CC205</xm:sqref>
        </x14:conditionalFormatting>
        <x14:conditionalFormatting xmlns:xm="http://schemas.microsoft.com/office/excel/2006/main">
          <x14:cfRule type="cellIs" priority="121" operator="equal" id="{16628545-1FA4-4D9A-892E-A71DD3A6ACA7}">
            <xm:f>Donnees!$B$56</xm:f>
            <x14:dxf>
              <font>
                <color rgb="FF9C5700"/>
              </font>
              <fill>
                <patternFill>
                  <bgColor rgb="FFFFEB9C"/>
                </patternFill>
              </fill>
            </x14:dxf>
          </x14:cfRule>
          <xm:sqref>CD205</xm:sqref>
        </x14:conditionalFormatting>
        <x14:conditionalFormatting xmlns:xm="http://schemas.microsoft.com/office/excel/2006/main">
          <x14:cfRule type="cellIs" priority="120" operator="equal" id="{36E3EC40-7797-401E-A926-95E80C4E09A3}">
            <xm:f>Donnees!$C$6</xm:f>
            <x14:dxf>
              <font>
                <color rgb="FF9C5700"/>
              </font>
              <fill>
                <patternFill>
                  <bgColor rgb="FFFFEB9C"/>
                </patternFill>
              </fill>
            </x14:dxf>
          </x14:cfRule>
          <xm:sqref>CC171</xm:sqref>
        </x14:conditionalFormatting>
        <x14:conditionalFormatting xmlns:xm="http://schemas.microsoft.com/office/excel/2006/main">
          <x14:cfRule type="cellIs" priority="119" operator="equal" id="{B13C7573-B23E-48BA-B757-046B2034A4C0}">
            <xm:f>Donnees!$B$56</xm:f>
            <x14:dxf>
              <font>
                <color rgb="FF9C5700"/>
              </font>
              <fill>
                <patternFill>
                  <bgColor rgb="FFFFEB9C"/>
                </patternFill>
              </fill>
            </x14:dxf>
          </x14:cfRule>
          <xm:sqref>CD171</xm:sqref>
        </x14:conditionalFormatting>
        <x14:conditionalFormatting xmlns:xm="http://schemas.microsoft.com/office/excel/2006/main">
          <x14:cfRule type="cellIs" priority="118" operator="equal" id="{04977DF9-A1E7-447D-BE75-2EA934D59C0A}">
            <xm:f>Donnees!$C$6</xm:f>
            <x14:dxf>
              <font>
                <color rgb="FF9C5700"/>
              </font>
              <fill>
                <patternFill>
                  <bgColor rgb="FFFFEB9C"/>
                </patternFill>
              </fill>
            </x14:dxf>
          </x14:cfRule>
          <xm:sqref>CC137</xm:sqref>
        </x14:conditionalFormatting>
        <x14:conditionalFormatting xmlns:xm="http://schemas.microsoft.com/office/excel/2006/main">
          <x14:cfRule type="cellIs" priority="117" operator="equal" id="{BBB59AA6-2F5C-4991-BB1F-A82CE928F018}">
            <xm:f>Donnees!$B$56</xm:f>
            <x14:dxf>
              <font>
                <color rgb="FF9C5700"/>
              </font>
              <fill>
                <patternFill>
                  <bgColor rgb="FFFFEB9C"/>
                </patternFill>
              </fill>
            </x14:dxf>
          </x14:cfRule>
          <xm:sqref>CD137</xm:sqref>
        </x14:conditionalFormatting>
        <x14:conditionalFormatting xmlns:xm="http://schemas.microsoft.com/office/excel/2006/main">
          <x14:cfRule type="cellIs" priority="116" operator="equal" id="{18569CE4-308C-425D-8C72-08ECB4D1B0ED}">
            <xm:f>Donnees!$C$6</xm:f>
            <x14:dxf>
              <font>
                <color rgb="FF9C5700"/>
              </font>
              <fill>
                <patternFill>
                  <bgColor rgb="FFFFEB9C"/>
                </patternFill>
              </fill>
            </x14:dxf>
          </x14:cfRule>
          <xm:sqref>CC103</xm:sqref>
        </x14:conditionalFormatting>
        <x14:conditionalFormatting xmlns:xm="http://schemas.microsoft.com/office/excel/2006/main">
          <x14:cfRule type="cellIs" priority="115" operator="equal" id="{96722081-4BD2-4C66-BF8E-61367BCB8FF6}">
            <xm:f>Donnees!$B$56</xm:f>
            <x14:dxf>
              <font>
                <color rgb="FF9C5700"/>
              </font>
              <fill>
                <patternFill>
                  <bgColor rgb="FFFFEB9C"/>
                </patternFill>
              </fill>
            </x14:dxf>
          </x14:cfRule>
          <xm:sqref>CD103</xm:sqref>
        </x14:conditionalFormatting>
        <x14:conditionalFormatting xmlns:xm="http://schemas.microsoft.com/office/excel/2006/main">
          <x14:cfRule type="expression" priority="114" id="{DE851190-A2BB-4F87-9DEB-857BCFFDFFDA}">
            <xm:f>$U$21=Donnees!$A$10</xm:f>
            <x14:dxf>
              <font>
                <color theme="0"/>
              </font>
              <fill>
                <patternFill>
                  <bgColor theme="0"/>
                </patternFill>
              </fill>
            </x14:dxf>
          </x14:cfRule>
          <xm:sqref>CC133:CD136</xm:sqref>
        </x14:conditionalFormatting>
        <x14:conditionalFormatting xmlns:xm="http://schemas.microsoft.com/office/excel/2006/main">
          <x14:cfRule type="expression" priority="113" id="{B6445F3B-52AB-4B05-8C65-AF6A2B6A89B0}">
            <xm:f>$U$21=Donnees!$A$10</xm:f>
            <x14:dxf>
              <font>
                <color theme="0"/>
              </font>
              <fill>
                <patternFill>
                  <bgColor theme="0"/>
                </patternFill>
              </fill>
            </x14:dxf>
          </x14:cfRule>
          <xm:sqref>CC167:CD170</xm:sqref>
        </x14:conditionalFormatting>
        <x14:conditionalFormatting xmlns:xm="http://schemas.microsoft.com/office/excel/2006/main">
          <x14:cfRule type="expression" priority="112" id="{DBF57A38-A623-4C29-B711-D404142EB909}">
            <xm:f>$U$21=Donnees!$A$10</xm:f>
            <x14:dxf>
              <font>
                <color theme="0"/>
              </font>
              <fill>
                <patternFill>
                  <bgColor theme="0"/>
                </patternFill>
              </fill>
            </x14:dxf>
          </x14:cfRule>
          <xm:sqref>CC201:CD204</xm:sqref>
        </x14:conditionalFormatting>
        <x14:conditionalFormatting xmlns:xm="http://schemas.microsoft.com/office/excel/2006/main">
          <x14:cfRule type="expression" priority="111" id="{454AD907-58CF-48E4-A6EB-6FE912EFB6B9}">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9" id="{0F7B9E03-9592-4FEB-B462-2D19C519A661}">
            <xm:f>$U$21=Donnees!$A$11</xm:f>
            <x14:dxf>
              <fill>
                <patternFill>
                  <bgColor rgb="FFFFFFCC"/>
                </patternFill>
              </fill>
            </x14:dxf>
          </x14:cfRule>
          <x14:cfRule type="expression" priority="110" id="{7CF4D6A6-187B-4A8E-90C5-4192F181D632}">
            <xm:f>$U$21=Donnees!$A$10</xm:f>
            <x14:dxf>
              <fill>
                <patternFill>
                  <bgColor theme="6" tint="0.79998168889431442"/>
                </patternFill>
              </fill>
            </x14:dxf>
          </x14:cfRule>
          <xm:sqref>Q74:BX74</xm:sqref>
        </x14:conditionalFormatting>
        <x14:conditionalFormatting xmlns:xm="http://schemas.microsoft.com/office/excel/2006/main">
          <x14:cfRule type="expression" priority="106" id="{18F61967-3B74-4F87-A16D-052CF9B2BA9F}">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7" id="{3F660EA0-7DFB-480C-8881-03CF097A0411}">
            <xm:f>$U$21=Donnees!$A$11</xm:f>
            <x14:dxf>
              <fill>
                <patternFill>
                  <bgColor rgb="FFFFFFCC"/>
                </patternFill>
              </fill>
            </x14:dxf>
          </x14:cfRule>
          <xm:sqref>P63:P67 Q60:AX62 BA60:BP62 BS61</xm:sqref>
        </x14:conditionalFormatting>
        <x14:conditionalFormatting xmlns:xm="http://schemas.microsoft.com/office/excel/2006/main">
          <x14:cfRule type="expression" priority="108" id="{64018981-84A0-4ECB-A805-FAEABC62FF44}">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5" id="{E4DDCDE2-E55B-458B-A94E-4F760032C40F}">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6" id="{7429022A-F9AC-4101-88C7-087F43B86EC4}">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8" id="{EE1AB775-ED24-4CB3-BFA5-1635F3570C0D}">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103" operator="equal" id="{C9AFDFBD-CD72-4BAC-935E-C301E8301C19}">
            <xm:f>Donnees!$C$5</xm:f>
            <x14:dxf>
              <font>
                <color rgb="FF9C0006"/>
              </font>
              <fill>
                <patternFill>
                  <bgColor rgb="FFFFC7CE"/>
                </patternFill>
              </fill>
            </x14:dxf>
          </x14:cfRule>
          <x14:cfRule type="cellIs" priority="104" operator="equal" id="{49008327-BF2E-47EE-9848-248E3F1DB63E}">
            <xm:f>Donnees!$C$4</xm:f>
            <x14:dxf>
              <font>
                <color rgb="FF006100"/>
              </font>
              <fill>
                <patternFill>
                  <bgColor rgb="FFC6EFCE"/>
                </patternFill>
              </fill>
            </x14:dxf>
          </x14:cfRule>
          <xm:sqref>BZ26:CF26</xm:sqref>
        </x14:conditionalFormatting>
        <x14:conditionalFormatting xmlns:xm="http://schemas.microsoft.com/office/excel/2006/main">
          <x14:cfRule type="cellIs" priority="102" operator="equal" id="{D860F566-CD04-4A3A-8A9A-459A7037E234}">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7" operator="equal" id="{ED81497C-82FE-4C75-B0DA-10768508ED87}">
            <xm:f>Donnees!$E$4</xm:f>
            <x14:dxf>
              <font>
                <color rgb="FF006100"/>
              </font>
              <fill>
                <patternFill>
                  <bgColor rgb="FFC6EFCE"/>
                </patternFill>
              </fill>
            </x14:dxf>
          </x14:cfRule>
          <x14:cfRule type="cellIs" priority="98" operator="equal" id="{27A7C4B4-7D68-4890-882F-89D5AA98CD5E}">
            <xm:f>Donnees!$E$5</xm:f>
            <x14:dxf>
              <font>
                <color rgb="FF9C0006"/>
              </font>
              <fill>
                <patternFill>
                  <bgColor rgb="FFFFC7CE"/>
                </patternFill>
              </fill>
            </x14:dxf>
          </x14:cfRule>
          <x14:cfRule type="cellIs" priority="99" operator="equal" id="{302CE6DA-9AAA-4ED3-87F9-0CC512C82018}">
            <xm:f>Donnees!$C$5</xm:f>
            <x14:dxf>
              <font>
                <color rgb="FF9C0006"/>
              </font>
              <fill>
                <patternFill>
                  <bgColor rgb="FFFFC7CE"/>
                </patternFill>
              </fill>
            </x14:dxf>
          </x14:cfRule>
          <x14:cfRule type="cellIs" priority="100" operator="equal" id="{111945B8-D1F9-487C-9B43-9516780ACE65}">
            <xm:f>Donnees!$C$4</xm:f>
            <x14:dxf>
              <font>
                <color rgb="FF006100"/>
              </font>
              <fill>
                <patternFill>
                  <bgColor rgb="FFC6EFCE"/>
                </patternFill>
              </fill>
            </x14:dxf>
          </x14:cfRule>
          <xm:sqref>CC75</xm:sqref>
        </x14:conditionalFormatting>
        <x14:conditionalFormatting xmlns:xm="http://schemas.microsoft.com/office/excel/2006/main">
          <x14:cfRule type="cellIs" priority="93" operator="equal" id="{73941F6C-729D-4ABB-A281-568CD6F8834C}">
            <xm:f>Donnees!$E$4</xm:f>
            <x14:dxf>
              <font>
                <color rgb="FF006100"/>
              </font>
              <fill>
                <patternFill>
                  <bgColor rgb="FFC6EFCE"/>
                </patternFill>
              </fill>
            </x14:dxf>
          </x14:cfRule>
          <x14:cfRule type="cellIs" priority="94" operator="equal" id="{6968A1CC-382E-4783-8E25-79B4E7BB9D3A}">
            <xm:f>Donnees!$E$5</xm:f>
            <x14:dxf>
              <font>
                <color rgb="FF9C0006"/>
              </font>
              <fill>
                <patternFill>
                  <bgColor rgb="FFFFC7CE"/>
                </patternFill>
              </fill>
            </x14:dxf>
          </x14:cfRule>
          <x14:cfRule type="cellIs" priority="95" operator="equal" id="{19B27BC4-557F-48F9-AD4C-526BE5D2AED9}">
            <xm:f>Donnees!$C$5</xm:f>
            <x14:dxf>
              <font>
                <color rgb="FF9C0006"/>
              </font>
              <fill>
                <patternFill>
                  <bgColor rgb="FFFFC7CE"/>
                </patternFill>
              </fill>
            </x14:dxf>
          </x14:cfRule>
          <x14:cfRule type="cellIs" priority="96" operator="equal" id="{926633FE-3646-4743-A01A-3F0F05B409EC}">
            <xm:f>Donnees!$C$4</xm:f>
            <x14:dxf>
              <font>
                <color rgb="FF006100"/>
              </font>
              <fill>
                <patternFill>
                  <bgColor rgb="FFC6EFCE"/>
                </patternFill>
              </fill>
            </x14:dxf>
          </x14:cfRule>
          <xm:sqref>CC76</xm:sqref>
        </x14:conditionalFormatting>
        <x14:conditionalFormatting xmlns:xm="http://schemas.microsoft.com/office/excel/2006/main">
          <x14:cfRule type="cellIs" priority="89" operator="equal" id="{206054FA-B089-48EA-9070-267A61753038}">
            <xm:f>Donnees!$E$4</xm:f>
            <x14:dxf>
              <font>
                <color rgb="FF006100"/>
              </font>
              <fill>
                <patternFill>
                  <bgColor rgb="FFC6EFCE"/>
                </patternFill>
              </fill>
            </x14:dxf>
          </x14:cfRule>
          <x14:cfRule type="cellIs" priority="90" operator="equal" id="{012E786A-6ECD-4B25-8397-D4A316AB5A66}">
            <xm:f>Donnees!$E$5</xm:f>
            <x14:dxf>
              <font>
                <color rgb="FF9C0006"/>
              </font>
              <fill>
                <patternFill>
                  <bgColor rgb="FFFFC7CE"/>
                </patternFill>
              </fill>
            </x14:dxf>
          </x14:cfRule>
          <x14:cfRule type="cellIs" priority="91" operator="equal" id="{36AB6941-C195-4C60-9ABB-15C035F0F6C9}">
            <xm:f>Donnees!$C$5</xm:f>
            <x14:dxf>
              <font>
                <color rgb="FF9C0006"/>
              </font>
              <fill>
                <patternFill>
                  <bgColor rgb="FFFFC7CE"/>
                </patternFill>
              </fill>
            </x14:dxf>
          </x14:cfRule>
          <x14:cfRule type="cellIs" priority="92" operator="equal" id="{09CC11FB-2F68-465D-A5A9-68FFAA04D2FE}">
            <xm:f>Donnees!$C$4</xm:f>
            <x14:dxf>
              <font>
                <color rgb="FF006100"/>
              </font>
              <fill>
                <patternFill>
                  <bgColor rgb="FFC6EFCE"/>
                </patternFill>
              </fill>
            </x14:dxf>
          </x14:cfRule>
          <xm:sqref>CC77</xm:sqref>
        </x14:conditionalFormatting>
        <x14:conditionalFormatting xmlns:xm="http://schemas.microsoft.com/office/excel/2006/main">
          <x14:cfRule type="cellIs" priority="85" operator="equal" id="{DC22E2DD-AF26-4189-AADF-1BD8B03BC16D}">
            <xm:f>Donnees!$E$4</xm:f>
            <x14:dxf>
              <font>
                <color rgb="FF006100"/>
              </font>
              <fill>
                <patternFill>
                  <bgColor rgb="FFC6EFCE"/>
                </patternFill>
              </fill>
            </x14:dxf>
          </x14:cfRule>
          <x14:cfRule type="cellIs" priority="86" operator="equal" id="{264A0E54-E974-463A-A5F5-E336C7F46609}">
            <xm:f>Donnees!$E$5</xm:f>
            <x14:dxf>
              <font>
                <color rgb="FF9C0006"/>
              </font>
              <fill>
                <patternFill>
                  <bgColor rgb="FFFFC7CE"/>
                </patternFill>
              </fill>
            </x14:dxf>
          </x14:cfRule>
          <x14:cfRule type="cellIs" priority="87" operator="equal" id="{ED99CEB5-1106-491A-BD35-1619F98822D4}">
            <xm:f>Donnees!$C$5</xm:f>
            <x14:dxf>
              <font>
                <color rgb="FF9C0006"/>
              </font>
              <fill>
                <patternFill>
                  <bgColor rgb="FFFFC7CE"/>
                </patternFill>
              </fill>
            </x14:dxf>
          </x14:cfRule>
          <x14:cfRule type="cellIs" priority="88" operator="equal" id="{579F8BCD-4A26-44CE-B9AA-4B06AA6B9068}">
            <xm:f>Donnees!$C$4</xm:f>
            <x14:dxf>
              <font>
                <color rgb="FF006100"/>
              </font>
              <fill>
                <patternFill>
                  <bgColor rgb="FFC6EFCE"/>
                </patternFill>
              </fill>
            </x14:dxf>
          </x14:cfRule>
          <xm:sqref>CC78</xm:sqref>
        </x14:conditionalFormatting>
        <x14:conditionalFormatting xmlns:xm="http://schemas.microsoft.com/office/excel/2006/main">
          <x14:cfRule type="cellIs" priority="81" operator="equal" id="{6DFD6BAC-85A2-4A26-86C4-A25551E7F362}">
            <xm:f>Donnees!$E$4</xm:f>
            <x14:dxf>
              <font>
                <color rgb="FF006100"/>
              </font>
              <fill>
                <patternFill>
                  <bgColor rgb="FFC6EFCE"/>
                </patternFill>
              </fill>
            </x14:dxf>
          </x14:cfRule>
          <x14:cfRule type="cellIs" priority="82" operator="equal" id="{9598E694-3E91-4B06-B15F-B726AD52AED4}">
            <xm:f>Donnees!$E$5</xm:f>
            <x14:dxf>
              <font>
                <color rgb="FF9C0006"/>
              </font>
              <fill>
                <patternFill>
                  <bgColor rgb="FFFFC7CE"/>
                </patternFill>
              </fill>
            </x14:dxf>
          </x14:cfRule>
          <x14:cfRule type="cellIs" priority="83" operator="equal" id="{769D8EDE-2170-4B5D-B043-01D52163515F}">
            <xm:f>Donnees!$C$5</xm:f>
            <x14:dxf>
              <font>
                <color rgb="FF9C0006"/>
              </font>
              <fill>
                <patternFill>
                  <bgColor rgb="FFFFC7CE"/>
                </patternFill>
              </fill>
            </x14:dxf>
          </x14:cfRule>
          <x14:cfRule type="cellIs" priority="84" operator="equal" id="{54FA6A5D-934E-48CC-9A06-61D716EAD0D9}">
            <xm:f>Donnees!$C$4</xm:f>
            <x14:dxf>
              <font>
                <color rgb="FF006100"/>
              </font>
              <fill>
                <patternFill>
                  <bgColor rgb="FFC6EFCE"/>
                </patternFill>
              </fill>
            </x14:dxf>
          </x14:cfRule>
          <xm:sqref>CC79</xm:sqref>
        </x14:conditionalFormatting>
        <x14:conditionalFormatting xmlns:xm="http://schemas.microsoft.com/office/excel/2006/main">
          <x14:cfRule type="cellIs" priority="77" operator="equal" id="{399F6193-1ED4-442C-97D4-88CF7A1E2E66}">
            <xm:f>Donnees!$E$4</xm:f>
            <x14:dxf>
              <font>
                <color rgb="FF006100"/>
              </font>
              <fill>
                <patternFill>
                  <bgColor rgb="FFC6EFCE"/>
                </patternFill>
              </fill>
            </x14:dxf>
          </x14:cfRule>
          <x14:cfRule type="cellIs" priority="78" operator="equal" id="{32A8537C-7842-4847-B0D5-D437CFC589F2}">
            <xm:f>Donnees!$E$5</xm:f>
            <x14:dxf>
              <font>
                <color rgb="FF9C0006"/>
              </font>
              <fill>
                <patternFill>
                  <bgColor rgb="FFFFC7CE"/>
                </patternFill>
              </fill>
            </x14:dxf>
          </x14:cfRule>
          <x14:cfRule type="cellIs" priority="79" operator="equal" id="{67417E3F-224C-4A0F-90A7-29398E42056D}">
            <xm:f>Donnees!$C$5</xm:f>
            <x14:dxf>
              <font>
                <color rgb="FF9C0006"/>
              </font>
              <fill>
                <patternFill>
                  <bgColor rgb="FFFFC7CE"/>
                </patternFill>
              </fill>
            </x14:dxf>
          </x14:cfRule>
          <x14:cfRule type="cellIs" priority="80" operator="equal" id="{B7D2F186-909A-4493-AC9A-2374121BBF55}">
            <xm:f>Donnees!$C$4</xm:f>
            <x14:dxf>
              <font>
                <color rgb="FF006100"/>
              </font>
              <fill>
                <patternFill>
                  <bgColor rgb="FFC6EFCE"/>
                </patternFill>
              </fill>
            </x14:dxf>
          </x14:cfRule>
          <xm:sqref>CC80</xm:sqref>
        </x14:conditionalFormatting>
        <x14:conditionalFormatting xmlns:xm="http://schemas.microsoft.com/office/excel/2006/main">
          <x14:cfRule type="cellIs" priority="73" operator="equal" id="{CC46A128-E0AA-4C6F-AEF7-466B97D78CED}">
            <xm:f>Donnees!$E$4</xm:f>
            <x14:dxf>
              <font>
                <color rgb="FF006100"/>
              </font>
              <fill>
                <patternFill>
                  <bgColor rgb="FFC6EFCE"/>
                </patternFill>
              </fill>
            </x14:dxf>
          </x14:cfRule>
          <x14:cfRule type="cellIs" priority="74" operator="equal" id="{5C459938-9053-4B62-86B6-EBE1D3A343DA}">
            <xm:f>Donnees!$E$5</xm:f>
            <x14:dxf>
              <font>
                <color rgb="FF9C0006"/>
              </font>
              <fill>
                <patternFill>
                  <bgColor rgb="FFFFC7CE"/>
                </patternFill>
              </fill>
            </x14:dxf>
          </x14:cfRule>
          <x14:cfRule type="cellIs" priority="75" operator="equal" id="{6A7E2EE8-E59D-40BB-8A00-9D464489ED24}">
            <xm:f>Donnees!$C$5</xm:f>
            <x14:dxf>
              <font>
                <color rgb="FF9C0006"/>
              </font>
              <fill>
                <patternFill>
                  <bgColor rgb="FFFFC7CE"/>
                </patternFill>
              </fill>
            </x14:dxf>
          </x14:cfRule>
          <x14:cfRule type="cellIs" priority="76" operator="equal" id="{1DFEECFA-79AF-4884-A67B-07A6ABB3824C}">
            <xm:f>Donnees!$C$4</xm:f>
            <x14:dxf>
              <font>
                <color rgb="FF006100"/>
              </font>
              <fill>
                <patternFill>
                  <bgColor rgb="FFC6EFCE"/>
                </patternFill>
              </fill>
            </x14:dxf>
          </x14:cfRule>
          <xm:sqref>CC81</xm:sqref>
        </x14:conditionalFormatting>
        <x14:conditionalFormatting xmlns:xm="http://schemas.microsoft.com/office/excel/2006/main">
          <x14:cfRule type="cellIs" priority="69" operator="equal" id="{7B9B6437-6A26-475F-9E60-A691BA6786FD}">
            <xm:f>Donnees!$E$4</xm:f>
            <x14:dxf>
              <font>
                <color rgb="FF006100"/>
              </font>
              <fill>
                <patternFill>
                  <bgColor rgb="FFC6EFCE"/>
                </patternFill>
              </fill>
            </x14:dxf>
          </x14:cfRule>
          <x14:cfRule type="cellIs" priority="70" operator="equal" id="{A2670561-34A2-41D8-849F-5D920C74F4E7}">
            <xm:f>Donnees!$E$5</xm:f>
            <x14:dxf>
              <font>
                <color rgb="FF9C0006"/>
              </font>
              <fill>
                <patternFill>
                  <bgColor rgb="FFFFC7CE"/>
                </patternFill>
              </fill>
            </x14:dxf>
          </x14:cfRule>
          <x14:cfRule type="cellIs" priority="71" operator="equal" id="{62E2E3AA-1A6E-4C42-B106-EEACD1A75CDD}">
            <xm:f>Donnees!$C$5</xm:f>
            <x14:dxf>
              <font>
                <color rgb="FF9C0006"/>
              </font>
              <fill>
                <patternFill>
                  <bgColor rgb="FFFFC7CE"/>
                </patternFill>
              </fill>
            </x14:dxf>
          </x14:cfRule>
          <x14:cfRule type="cellIs" priority="72" operator="equal" id="{E3BE0F0A-2782-4879-89F8-6A42B2EE95E9}">
            <xm:f>Donnees!$C$4</xm:f>
            <x14:dxf>
              <font>
                <color rgb="FF006100"/>
              </font>
              <fill>
                <patternFill>
                  <bgColor rgb="FFC6EFCE"/>
                </patternFill>
              </fill>
            </x14:dxf>
          </x14:cfRule>
          <xm:sqref>CC82</xm:sqref>
        </x14:conditionalFormatting>
        <x14:conditionalFormatting xmlns:xm="http://schemas.microsoft.com/office/excel/2006/main">
          <x14:cfRule type="cellIs" priority="65" operator="equal" id="{D3D4D864-6C2F-4A9C-BB31-5C5F146BD341}">
            <xm:f>Donnees!$E$4</xm:f>
            <x14:dxf>
              <font>
                <color rgb="FF006100"/>
              </font>
              <fill>
                <patternFill>
                  <bgColor rgb="FFC6EFCE"/>
                </patternFill>
              </fill>
            </x14:dxf>
          </x14:cfRule>
          <x14:cfRule type="cellIs" priority="66" operator="equal" id="{FE6FFC63-2AAD-4ACC-9953-440FAC0F3034}">
            <xm:f>Donnees!$E$5</xm:f>
            <x14:dxf>
              <font>
                <color rgb="FF9C0006"/>
              </font>
              <fill>
                <patternFill>
                  <bgColor rgb="FFFFC7CE"/>
                </patternFill>
              </fill>
            </x14:dxf>
          </x14:cfRule>
          <x14:cfRule type="cellIs" priority="67" operator="equal" id="{D4AC514F-71D7-4315-BFEF-48433255A22A}">
            <xm:f>Donnees!$C$5</xm:f>
            <x14:dxf>
              <font>
                <color rgb="FF9C0006"/>
              </font>
              <fill>
                <patternFill>
                  <bgColor rgb="FFFFC7CE"/>
                </patternFill>
              </fill>
            </x14:dxf>
          </x14:cfRule>
          <x14:cfRule type="cellIs" priority="68" operator="equal" id="{182243E5-BB1B-4F27-A4BF-388E86C231C2}">
            <xm:f>Donnees!$C$4</xm:f>
            <x14:dxf>
              <font>
                <color rgb="FF006100"/>
              </font>
              <fill>
                <patternFill>
                  <bgColor rgb="FFC6EFCE"/>
                </patternFill>
              </fill>
            </x14:dxf>
          </x14:cfRule>
          <xm:sqref>CC83</xm:sqref>
        </x14:conditionalFormatting>
        <x14:conditionalFormatting xmlns:xm="http://schemas.microsoft.com/office/excel/2006/main">
          <x14:cfRule type="cellIs" priority="61" operator="equal" id="{9C14E212-102E-42F7-8254-989ECC2E1429}">
            <xm:f>Donnees!$E$4</xm:f>
            <x14:dxf>
              <font>
                <color rgb="FF006100"/>
              </font>
              <fill>
                <patternFill>
                  <bgColor rgb="FFC6EFCE"/>
                </patternFill>
              </fill>
            </x14:dxf>
          </x14:cfRule>
          <x14:cfRule type="cellIs" priority="62" operator="equal" id="{A54DBCAD-84DC-4790-81B7-4C73FFFBD9A7}">
            <xm:f>Donnees!$E$5</xm:f>
            <x14:dxf>
              <font>
                <color rgb="FF9C0006"/>
              </font>
              <fill>
                <patternFill>
                  <bgColor rgb="FFFFC7CE"/>
                </patternFill>
              </fill>
            </x14:dxf>
          </x14:cfRule>
          <x14:cfRule type="cellIs" priority="63" operator="equal" id="{9185D1B5-1EC5-407F-BAE6-24BF2E799064}">
            <xm:f>Donnees!$C$5</xm:f>
            <x14:dxf>
              <font>
                <color rgb="FF9C0006"/>
              </font>
              <fill>
                <patternFill>
                  <bgColor rgb="FFFFC7CE"/>
                </patternFill>
              </fill>
            </x14:dxf>
          </x14:cfRule>
          <x14:cfRule type="cellIs" priority="64" operator="equal" id="{DB25BEF8-A6E9-4B53-BFC5-092003029F64}">
            <xm:f>Donnees!$C$4</xm:f>
            <x14:dxf>
              <font>
                <color rgb="FF006100"/>
              </font>
              <fill>
                <patternFill>
                  <bgColor rgb="FFC6EFCE"/>
                </patternFill>
              </fill>
            </x14:dxf>
          </x14:cfRule>
          <xm:sqref>CC84</xm:sqref>
        </x14:conditionalFormatting>
        <x14:conditionalFormatting xmlns:xm="http://schemas.microsoft.com/office/excel/2006/main">
          <x14:cfRule type="cellIs" priority="57" operator="equal" id="{F14F3D15-45BE-499A-9C0C-59E3393885B3}">
            <xm:f>Donnees!$E$4</xm:f>
            <x14:dxf>
              <font>
                <color rgb="FF006100"/>
              </font>
              <fill>
                <patternFill>
                  <bgColor rgb="FFC6EFCE"/>
                </patternFill>
              </fill>
            </x14:dxf>
          </x14:cfRule>
          <x14:cfRule type="cellIs" priority="58" operator="equal" id="{3B7058A7-733F-4F5B-A263-268F23E01CDD}">
            <xm:f>Donnees!$E$5</xm:f>
            <x14:dxf>
              <font>
                <color rgb="FF9C0006"/>
              </font>
              <fill>
                <patternFill>
                  <bgColor rgb="FFFFC7CE"/>
                </patternFill>
              </fill>
            </x14:dxf>
          </x14:cfRule>
          <x14:cfRule type="cellIs" priority="59" operator="equal" id="{24188C2A-54A1-495D-B010-605CB517EE34}">
            <xm:f>Donnees!$C$5</xm:f>
            <x14:dxf>
              <font>
                <color rgb="FF9C0006"/>
              </font>
              <fill>
                <patternFill>
                  <bgColor rgb="FFFFC7CE"/>
                </patternFill>
              </fill>
            </x14:dxf>
          </x14:cfRule>
          <x14:cfRule type="cellIs" priority="60" operator="equal" id="{78A20818-B635-4213-92DA-86D70CEB7919}">
            <xm:f>Donnees!$C$4</xm:f>
            <x14:dxf>
              <font>
                <color rgb="FF006100"/>
              </font>
              <fill>
                <patternFill>
                  <bgColor rgb="FFC6EFCE"/>
                </patternFill>
              </fill>
            </x14:dxf>
          </x14:cfRule>
          <xm:sqref>CC85</xm:sqref>
        </x14:conditionalFormatting>
        <x14:conditionalFormatting xmlns:xm="http://schemas.microsoft.com/office/excel/2006/main">
          <x14:cfRule type="cellIs" priority="53" operator="equal" id="{6E760E2F-0EE1-4ADE-B018-BAA1C2761137}">
            <xm:f>Donnees!$E$4</xm:f>
            <x14:dxf>
              <font>
                <color rgb="FF006100"/>
              </font>
              <fill>
                <patternFill>
                  <bgColor rgb="FFC6EFCE"/>
                </patternFill>
              </fill>
            </x14:dxf>
          </x14:cfRule>
          <x14:cfRule type="cellIs" priority="54" operator="equal" id="{6AC7A942-6EE5-449B-8534-E61B3EBAA1C6}">
            <xm:f>Donnees!$E$5</xm:f>
            <x14:dxf>
              <font>
                <color rgb="FF9C0006"/>
              </font>
              <fill>
                <patternFill>
                  <bgColor rgb="FFFFC7CE"/>
                </patternFill>
              </fill>
            </x14:dxf>
          </x14:cfRule>
          <x14:cfRule type="cellIs" priority="55" operator="equal" id="{B121FC87-5C6A-4D92-82BB-CA7CA703965B}">
            <xm:f>Donnees!$C$5</xm:f>
            <x14:dxf>
              <font>
                <color rgb="FF9C0006"/>
              </font>
              <fill>
                <patternFill>
                  <bgColor rgb="FFFFC7CE"/>
                </patternFill>
              </fill>
            </x14:dxf>
          </x14:cfRule>
          <x14:cfRule type="cellIs" priority="56" operator="equal" id="{CD0F3721-1320-433C-BDE6-32ED9262B352}">
            <xm:f>Donnees!$C$4</xm:f>
            <x14:dxf>
              <font>
                <color rgb="FF006100"/>
              </font>
              <fill>
                <patternFill>
                  <bgColor rgb="FFC6EFCE"/>
                </patternFill>
              </fill>
            </x14:dxf>
          </x14:cfRule>
          <xm:sqref>CC86</xm:sqref>
        </x14:conditionalFormatting>
        <x14:conditionalFormatting xmlns:xm="http://schemas.microsoft.com/office/excel/2006/main">
          <x14:cfRule type="cellIs" priority="49" operator="equal" id="{0661F035-5418-4117-9DB0-769B16C6EE3B}">
            <xm:f>Donnees!$E$4</xm:f>
            <x14:dxf>
              <font>
                <color rgb="FF006100"/>
              </font>
              <fill>
                <patternFill>
                  <bgColor rgb="FFC6EFCE"/>
                </patternFill>
              </fill>
            </x14:dxf>
          </x14:cfRule>
          <x14:cfRule type="cellIs" priority="50" operator="equal" id="{5A5E1399-3E07-40BF-BCF2-1B2EE33CDBFA}">
            <xm:f>Donnees!$E$5</xm:f>
            <x14:dxf>
              <font>
                <color rgb="FF9C0006"/>
              </font>
              <fill>
                <patternFill>
                  <bgColor rgb="FFFFC7CE"/>
                </patternFill>
              </fill>
            </x14:dxf>
          </x14:cfRule>
          <x14:cfRule type="cellIs" priority="51" operator="equal" id="{F1BFE117-E205-479D-A481-ADD87EBA9345}">
            <xm:f>Donnees!$C$5</xm:f>
            <x14:dxf>
              <font>
                <color rgb="FF9C0006"/>
              </font>
              <fill>
                <patternFill>
                  <bgColor rgb="FFFFC7CE"/>
                </patternFill>
              </fill>
            </x14:dxf>
          </x14:cfRule>
          <x14:cfRule type="cellIs" priority="52" operator="equal" id="{F23F1167-F59B-4BF2-8017-4DCCD832E6E7}">
            <xm:f>Donnees!$C$4</xm:f>
            <x14:dxf>
              <font>
                <color rgb="FF006100"/>
              </font>
              <fill>
                <patternFill>
                  <bgColor rgb="FFC6EFCE"/>
                </patternFill>
              </fill>
            </x14:dxf>
          </x14:cfRule>
          <xm:sqref>CC87</xm:sqref>
        </x14:conditionalFormatting>
        <x14:conditionalFormatting xmlns:xm="http://schemas.microsoft.com/office/excel/2006/main">
          <x14:cfRule type="cellIs" priority="45" operator="equal" id="{5E69036B-6DF1-444E-8305-DD4AEAAEC2D0}">
            <xm:f>Donnees!$E$4</xm:f>
            <x14:dxf>
              <font>
                <color rgb="FF006100"/>
              </font>
              <fill>
                <patternFill>
                  <bgColor rgb="FFC6EFCE"/>
                </patternFill>
              </fill>
            </x14:dxf>
          </x14:cfRule>
          <x14:cfRule type="cellIs" priority="46" operator="equal" id="{76F64AD4-F819-4EA7-8D93-AF585E4A2DE2}">
            <xm:f>Donnees!$E$5</xm:f>
            <x14:dxf>
              <font>
                <color rgb="FF9C0006"/>
              </font>
              <fill>
                <patternFill>
                  <bgColor rgb="FFFFC7CE"/>
                </patternFill>
              </fill>
            </x14:dxf>
          </x14:cfRule>
          <x14:cfRule type="cellIs" priority="47" operator="equal" id="{62AD90AA-6FEC-403C-9074-43A2A084BEC5}">
            <xm:f>Donnees!$C$5</xm:f>
            <x14:dxf>
              <font>
                <color rgb="FF9C0006"/>
              </font>
              <fill>
                <patternFill>
                  <bgColor rgb="FFFFC7CE"/>
                </patternFill>
              </fill>
            </x14:dxf>
          </x14:cfRule>
          <x14:cfRule type="cellIs" priority="48" operator="equal" id="{0CA4D4E2-09E1-4A22-959A-4BC29B7DFA0D}">
            <xm:f>Donnees!$C$4</xm:f>
            <x14:dxf>
              <font>
                <color rgb="FF006100"/>
              </font>
              <fill>
                <patternFill>
                  <bgColor rgb="FFC6EFCE"/>
                </patternFill>
              </fill>
            </x14:dxf>
          </x14:cfRule>
          <xm:sqref>CC88</xm:sqref>
        </x14:conditionalFormatting>
        <x14:conditionalFormatting xmlns:xm="http://schemas.microsoft.com/office/excel/2006/main">
          <x14:cfRule type="cellIs" priority="41" operator="equal" id="{BE1DC284-7E5B-4B15-A38E-AFA0D9EADEA9}">
            <xm:f>Donnees!$E$4</xm:f>
            <x14:dxf>
              <font>
                <color rgb="FF006100"/>
              </font>
              <fill>
                <patternFill>
                  <bgColor rgb="FFC6EFCE"/>
                </patternFill>
              </fill>
            </x14:dxf>
          </x14:cfRule>
          <x14:cfRule type="cellIs" priority="42" operator="equal" id="{5B39F243-3837-4D4E-BBE0-1841071F4F1B}">
            <xm:f>Donnees!$E$5</xm:f>
            <x14:dxf>
              <font>
                <color rgb="FF9C0006"/>
              </font>
              <fill>
                <patternFill>
                  <bgColor rgb="FFFFC7CE"/>
                </patternFill>
              </fill>
            </x14:dxf>
          </x14:cfRule>
          <x14:cfRule type="cellIs" priority="43" operator="equal" id="{C4DB4684-25B3-4EE3-8EE0-6153C5FB7183}">
            <xm:f>Donnees!$C$5</xm:f>
            <x14:dxf>
              <font>
                <color rgb="FF9C0006"/>
              </font>
              <fill>
                <patternFill>
                  <bgColor rgb="FFFFC7CE"/>
                </patternFill>
              </fill>
            </x14:dxf>
          </x14:cfRule>
          <x14:cfRule type="cellIs" priority="44" operator="equal" id="{B045A4C0-6111-4A55-825E-0B503A9C0866}">
            <xm:f>Donnees!$C$4</xm:f>
            <x14:dxf>
              <font>
                <color rgb="FF006100"/>
              </font>
              <fill>
                <patternFill>
                  <bgColor rgb="FFC6EFCE"/>
                </patternFill>
              </fill>
            </x14:dxf>
          </x14:cfRule>
          <xm:sqref>CC89</xm:sqref>
        </x14:conditionalFormatting>
        <x14:conditionalFormatting xmlns:xm="http://schemas.microsoft.com/office/excel/2006/main">
          <x14:cfRule type="cellIs" priority="37" operator="equal" id="{8CBB09A0-7514-4798-B86D-8E98996A6784}">
            <xm:f>Donnees!$E$4</xm:f>
            <x14:dxf>
              <font>
                <color rgb="FF006100"/>
              </font>
              <fill>
                <patternFill>
                  <bgColor rgb="FFC6EFCE"/>
                </patternFill>
              </fill>
            </x14:dxf>
          </x14:cfRule>
          <x14:cfRule type="cellIs" priority="38" operator="equal" id="{44699FED-639C-4D70-99DD-774702C779AB}">
            <xm:f>Donnees!$E$5</xm:f>
            <x14:dxf>
              <font>
                <color rgb="FF9C0006"/>
              </font>
              <fill>
                <patternFill>
                  <bgColor rgb="FFFFC7CE"/>
                </patternFill>
              </fill>
            </x14:dxf>
          </x14:cfRule>
          <x14:cfRule type="cellIs" priority="39" operator="equal" id="{BDB8E5EA-C6F6-4A82-8CA6-69CC19707D18}">
            <xm:f>Donnees!$C$5</xm:f>
            <x14:dxf>
              <font>
                <color rgb="FF9C0006"/>
              </font>
              <fill>
                <patternFill>
                  <bgColor rgb="FFFFC7CE"/>
                </patternFill>
              </fill>
            </x14:dxf>
          </x14:cfRule>
          <x14:cfRule type="cellIs" priority="40" operator="equal" id="{2CE3E0DD-105E-4440-AC4F-8C2C97ABDC1A}">
            <xm:f>Donnees!$C$4</xm:f>
            <x14:dxf>
              <font>
                <color rgb="FF006100"/>
              </font>
              <fill>
                <patternFill>
                  <bgColor rgb="FFC6EFCE"/>
                </patternFill>
              </fill>
            </x14:dxf>
          </x14:cfRule>
          <xm:sqref>CC90</xm:sqref>
        </x14:conditionalFormatting>
        <x14:conditionalFormatting xmlns:xm="http://schemas.microsoft.com/office/excel/2006/main">
          <x14:cfRule type="cellIs" priority="33" operator="equal" id="{E72AD029-689A-4953-9A44-76AAF4882640}">
            <xm:f>Donnees!$E$4</xm:f>
            <x14:dxf>
              <font>
                <color rgb="FF006100"/>
              </font>
              <fill>
                <patternFill>
                  <bgColor rgb="FFC6EFCE"/>
                </patternFill>
              </fill>
            </x14:dxf>
          </x14:cfRule>
          <x14:cfRule type="cellIs" priority="34" operator="equal" id="{92EF6811-2A20-4C0B-A70C-42725A78C2A5}">
            <xm:f>Donnees!$E$5</xm:f>
            <x14:dxf>
              <font>
                <color rgb="FF9C0006"/>
              </font>
              <fill>
                <patternFill>
                  <bgColor rgb="FFFFC7CE"/>
                </patternFill>
              </fill>
            </x14:dxf>
          </x14:cfRule>
          <x14:cfRule type="cellIs" priority="35" operator="equal" id="{64E7B1AF-2CBE-4178-A0E2-890CCF968BC3}">
            <xm:f>Donnees!$C$5</xm:f>
            <x14:dxf>
              <font>
                <color rgb="FF9C0006"/>
              </font>
              <fill>
                <patternFill>
                  <bgColor rgb="FFFFC7CE"/>
                </patternFill>
              </fill>
            </x14:dxf>
          </x14:cfRule>
          <x14:cfRule type="cellIs" priority="36" operator="equal" id="{37EE3A3E-D5B0-4093-AAE4-2E3C4D9A571C}">
            <xm:f>Donnees!$C$4</xm:f>
            <x14:dxf>
              <font>
                <color rgb="FF006100"/>
              </font>
              <fill>
                <patternFill>
                  <bgColor rgb="FFC6EFCE"/>
                </patternFill>
              </fill>
            </x14:dxf>
          </x14:cfRule>
          <xm:sqref>CC91</xm:sqref>
        </x14:conditionalFormatting>
        <x14:conditionalFormatting xmlns:xm="http://schemas.microsoft.com/office/excel/2006/main">
          <x14:cfRule type="cellIs" priority="29" operator="equal" id="{5584B91B-A6A1-432A-A9B6-AEEC60698F8F}">
            <xm:f>Donnees!$E$4</xm:f>
            <x14:dxf>
              <font>
                <color rgb="FF006100"/>
              </font>
              <fill>
                <patternFill>
                  <bgColor rgb="FFC6EFCE"/>
                </patternFill>
              </fill>
            </x14:dxf>
          </x14:cfRule>
          <x14:cfRule type="cellIs" priority="30" operator="equal" id="{236F618A-04C7-406C-94AB-BC4E22066E6B}">
            <xm:f>Donnees!$E$5</xm:f>
            <x14:dxf>
              <font>
                <color rgb="FF9C0006"/>
              </font>
              <fill>
                <patternFill>
                  <bgColor rgb="FFFFC7CE"/>
                </patternFill>
              </fill>
            </x14:dxf>
          </x14:cfRule>
          <x14:cfRule type="cellIs" priority="31" operator="equal" id="{DFD9F8E1-BF42-48D0-9B77-D0F9E6767BE1}">
            <xm:f>Donnees!$C$5</xm:f>
            <x14:dxf>
              <font>
                <color rgb="FF9C0006"/>
              </font>
              <fill>
                <patternFill>
                  <bgColor rgb="FFFFC7CE"/>
                </patternFill>
              </fill>
            </x14:dxf>
          </x14:cfRule>
          <x14:cfRule type="cellIs" priority="32" operator="equal" id="{6BC99E8F-A44C-456D-A406-82AB369CFD2C}">
            <xm:f>Donnees!$C$4</xm:f>
            <x14:dxf>
              <font>
                <color rgb="FF006100"/>
              </font>
              <fill>
                <patternFill>
                  <bgColor rgb="FFC6EFCE"/>
                </patternFill>
              </fill>
            </x14:dxf>
          </x14:cfRule>
          <xm:sqref>CC92</xm:sqref>
        </x14:conditionalFormatting>
        <x14:conditionalFormatting xmlns:xm="http://schemas.microsoft.com/office/excel/2006/main">
          <x14:cfRule type="cellIs" priority="25" operator="equal" id="{2D9EF4F7-8349-436F-A09B-A5C03E5E1E3A}">
            <xm:f>Donnees!$E$4</xm:f>
            <x14:dxf>
              <font>
                <color rgb="FF006100"/>
              </font>
              <fill>
                <patternFill>
                  <bgColor rgb="FFC6EFCE"/>
                </patternFill>
              </fill>
            </x14:dxf>
          </x14:cfRule>
          <x14:cfRule type="cellIs" priority="26" operator="equal" id="{166EA50D-527E-4EB9-9EAD-2C2CB94A29E8}">
            <xm:f>Donnees!$E$5</xm:f>
            <x14:dxf>
              <font>
                <color rgb="FF9C0006"/>
              </font>
              <fill>
                <patternFill>
                  <bgColor rgb="FFFFC7CE"/>
                </patternFill>
              </fill>
            </x14:dxf>
          </x14:cfRule>
          <x14:cfRule type="cellIs" priority="27" operator="equal" id="{2650C528-CF8F-46C0-8B5C-9F0123FAB86C}">
            <xm:f>Donnees!$C$5</xm:f>
            <x14:dxf>
              <font>
                <color rgb="FF9C0006"/>
              </font>
              <fill>
                <patternFill>
                  <bgColor rgb="FFFFC7CE"/>
                </patternFill>
              </fill>
            </x14:dxf>
          </x14:cfRule>
          <x14:cfRule type="cellIs" priority="28" operator="equal" id="{DD0ADEC0-2F8E-47B0-8BEE-F5485C68C68B}">
            <xm:f>Donnees!$C$4</xm:f>
            <x14:dxf>
              <font>
                <color rgb="FF006100"/>
              </font>
              <fill>
                <patternFill>
                  <bgColor rgb="FFC6EFCE"/>
                </patternFill>
              </fill>
            </x14:dxf>
          </x14:cfRule>
          <xm:sqref>CC93</xm:sqref>
        </x14:conditionalFormatting>
        <x14:conditionalFormatting xmlns:xm="http://schemas.microsoft.com/office/excel/2006/main">
          <x14:cfRule type="cellIs" priority="21" operator="equal" id="{77B796E4-1586-46E4-9599-214F46A3E834}">
            <xm:f>Donnees!$E$4</xm:f>
            <x14:dxf>
              <font>
                <color rgb="FF006100"/>
              </font>
              <fill>
                <patternFill>
                  <bgColor rgb="FFC6EFCE"/>
                </patternFill>
              </fill>
            </x14:dxf>
          </x14:cfRule>
          <x14:cfRule type="cellIs" priority="22" operator="equal" id="{27CFC960-A8F5-48B2-ADBE-85AEB19DD225}">
            <xm:f>Donnees!$E$5</xm:f>
            <x14:dxf>
              <font>
                <color rgb="FF9C0006"/>
              </font>
              <fill>
                <patternFill>
                  <bgColor rgb="FFFFC7CE"/>
                </patternFill>
              </fill>
            </x14:dxf>
          </x14:cfRule>
          <x14:cfRule type="cellIs" priority="23" operator="equal" id="{F3AFDAAA-4BAD-4D75-8AA2-4703DE1BC08D}">
            <xm:f>Donnees!$C$5</xm:f>
            <x14:dxf>
              <font>
                <color rgb="FF9C0006"/>
              </font>
              <fill>
                <patternFill>
                  <bgColor rgb="FFFFC7CE"/>
                </patternFill>
              </fill>
            </x14:dxf>
          </x14:cfRule>
          <x14:cfRule type="cellIs" priority="24" operator="equal" id="{FB5E76BB-D4D6-4791-B6E1-777D43072356}">
            <xm:f>Donnees!$C$4</xm:f>
            <x14:dxf>
              <font>
                <color rgb="FF006100"/>
              </font>
              <fill>
                <patternFill>
                  <bgColor rgb="FFC6EFCE"/>
                </patternFill>
              </fill>
            </x14:dxf>
          </x14:cfRule>
          <xm:sqref>CC94</xm:sqref>
        </x14:conditionalFormatting>
        <x14:conditionalFormatting xmlns:xm="http://schemas.microsoft.com/office/excel/2006/main">
          <x14:cfRule type="cellIs" priority="17" operator="equal" id="{1DEDDF3B-D991-4103-A490-4DA35AC23EF0}">
            <xm:f>Donnees!$E$4</xm:f>
            <x14:dxf>
              <font>
                <color rgb="FF006100"/>
              </font>
              <fill>
                <patternFill>
                  <bgColor rgb="FFC6EFCE"/>
                </patternFill>
              </fill>
            </x14:dxf>
          </x14:cfRule>
          <x14:cfRule type="cellIs" priority="18" operator="equal" id="{EA0F8927-85C5-4D1D-B585-BEA13556CF85}">
            <xm:f>Donnees!$E$5</xm:f>
            <x14:dxf>
              <font>
                <color rgb="FF9C0006"/>
              </font>
              <fill>
                <patternFill>
                  <bgColor rgb="FFFFC7CE"/>
                </patternFill>
              </fill>
            </x14:dxf>
          </x14:cfRule>
          <x14:cfRule type="cellIs" priority="19" operator="equal" id="{A173407D-01A9-46C1-8D26-02812E5F17BC}">
            <xm:f>Donnees!$C$5</xm:f>
            <x14:dxf>
              <font>
                <color rgb="FF9C0006"/>
              </font>
              <fill>
                <patternFill>
                  <bgColor rgb="FFFFC7CE"/>
                </patternFill>
              </fill>
            </x14:dxf>
          </x14:cfRule>
          <x14:cfRule type="cellIs" priority="20" operator="equal" id="{B83EB866-15FA-4DAD-B787-B9AB4281E1FE}">
            <xm:f>Donnees!$C$4</xm:f>
            <x14:dxf>
              <font>
                <color rgb="FF006100"/>
              </font>
              <fill>
                <patternFill>
                  <bgColor rgb="FFC6EFCE"/>
                </patternFill>
              </fill>
            </x14:dxf>
          </x14:cfRule>
          <xm:sqref>CC109:CC128</xm:sqref>
        </x14:conditionalFormatting>
        <x14:conditionalFormatting xmlns:xm="http://schemas.microsoft.com/office/excel/2006/main">
          <x14:cfRule type="cellIs" priority="13" operator="equal" id="{CDB97EE9-0780-40C4-9754-F5104607EF7F}">
            <xm:f>Donnees!$E$4</xm:f>
            <x14:dxf>
              <font>
                <color rgb="FF006100"/>
              </font>
              <fill>
                <patternFill>
                  <bgColor rgb="FFC6EFCE"/>
                </patternFill>
              </fill>
            </x14:dxf>
          </x14:cfRule>
          <x14:cfRule type="cellIs" priority="14" operator="equal" id="{8A297D93-C6A2-42C3-A5AD-C07219D88738}">
            <xm:f>Donnees!$E$5</xm:f>
            <x14:dxf>
              <font>
                <color rgb="FF9C0006"/>
              </font>
              <fill>
                <patternFill>
                  <bgColor rgb="FFFFC7CE"/>
                </patternFill>
              </fill>
            </x14:dxf>
          </x14:cfRule>
          <x14:cfRule type="cellIs" priority="15" operator="equal" id="{8CE4D212-0158-48FB-8086-B95FA9F0D575}">
            <xm:f>Donnees!$C$5</xm:f>
            <x14:dxf>
              <font>
                <color rgb="FF9C0006"/>
              </font>
              <fill>
                <patternFill>
                  <bgColor rgb="FFFFC7CE"/>
                </patternFill>
              </fill>
            </x14:dxf>
          </x14:cfRule>
          <x14:cfRule type="cellIs" priority="16" operator="equal" id="{28ECCD6B-A2D7-4881-8473-CADD43E40F36}">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0E79D8A1-DACE-4FD6-9F23-CEC03C85412F}">
            <xm:f>Donnees!$E$4</xm:f>
            <x14:dxf>
              <font>
                <color rgb="FF006100"/>
              </font>
              <fill>
                <patternFill>
                  <bgColor rgb="FFC6EFCE"/>
                </patternFill>
              </fill>
            </x14:dxf>
          </x14:cfRule>
          <x14:cfRule type="cellIs" priority="6" operator="equal" id="{91869A7B-32B4-4F34-977C-57285DD1A055}">
            <xm:f>Donnees!$E$5</xm:f>
            <x14:dxf>
              <font>
                <color rgb="FF9C0006"/>
              </font>
              <fill>
                <patternFill>
                  <bgColor rgb="FFFFC7CE"/>
                </patternFill>
              </fill>
            </x14:dxf>
          </x14:cfRule>
          <x14:cfRule type="cellIs" priority="7" operator="equal" id="{08740F02-BD4D-4094-8E80-236C6B72064C}">
            <xm:f>Donnees!$C$5</xm:f>
            <x14:dxf>
              <font>
                <color rgb="FF9C0006"/>
              </font>
              <fill>
                <patternFill>
                  <bgColor rgb="FFFFC7CE"/>
                </patternFill>
              </fill>
            </x14:dxf>
          </x14:cfRule>
          <x14:cfRule type="cellIs" priority="8" operator="equal" id="{80D9B629-A043-471E-9C38-654FAF59D1B9}">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D74BA698-313E-4AA2-92CF-724EF270760E}">
            <xm:f>Donnees!$E$4</xm:f>
            <x14:dxf>
              <font>
                <color rgb="FF006100"/>
              </font>
              <fill>
                <patternFill>
                  <bgColor rgb="FFC6EFCE"/>
                </patternFill>
              </fill>
            </x14:dxf>
          </x14:cfRule>
          <x14:cfRule type="cellIs" priority="2" operator="equal" id="{CC20EB7C-E4D7-45EA-B4DC-9F2DE25B63DB}">
            <xm:f>Donnees!$E$5</xm:f>
            <x14:dxf>
              <font>
                <color rgb="FF9C0006"/>
              </font>
              <fill>
                <patternFill>
                  <bgColor rgb="FFFFC7CE"/>
                </patternFill>
              </fill>
            </x14:dxf>
          </x14:cfRule>
          <x14:cfRule type="cellIs" priority="3" operator="equal" id="{E23D16A9-5AC7-4C6D-901C-265C4E208016}">
            <xm:f>Donnees!$C$5</xm:f>
            <x14:dxf>
              <font>
                <color rgb="FF9C0006"/>
              </font>
              <fill>
                <patternFill>
                  <bgColor rgb="FFFFC7CE"/>
                </patternFill>
              </fill>
            </x14:dxf>
          </x14:cfRule>
          <x14:cfRule type="cellIs" priority="4" operator="equal" id="{7EDBB68A-773E-4ECF-80F4-D4BD41685201}">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62D924B-40CA-4520-A05E-66122FC88ECD}">
          <x14:formula1>
            <xm:f>IF($U$21=Donnees!$A$10,Donnees!$A$16:$A$18,IF($U$21=Donnees!$A$11,Donnees!$A$23:$A$25,Donnees!$A$12))</xm:f>
          </x14:formula1>
          <xm:sqref>U23:AH23</xm:sqref>
        </x14:dataValidation>
        <x14:dataValidation type="list" allowBlank="1" showInputMessage="1" showErrorMessage="1" xr:uid="{E5F1FC95-1C4E-4896-BB73-C0740D752EAA}">
          <x14:formula1>
            <xm:f>Donnees!$A$10:$A$11</xm:f>
          </x14:formula1>
          <xm:sqref>U21:AH21</xm:sqref>
        </x14:dataValidation>
        <x14:dataValidation type="list" allowBlank="1" showInputMessage="1" showErrorMessage="1" xr:uid="{DF864112-4081-4CF2-8A25-201EF9405D64}">
          <x14:formula1>
            <xm:f>OFFSET(Personnel!D$21,0,0,COUNTA(Personnel!D$21:D$70))</xm:f>
          </x14:formula1>
          <xm:sqref>P34:P53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8EF51-F4DB-42CC-A5CE-E1D410E631D4}">
  <sheetPr>
    <tabColor theme="0" tint="-4.9989318521683403E-2"/>
    <outlinePr showOutlineSymbols="0"/>
    <pageSetUpPr fitToPage="1"/>
  </sheetPr>
  <dimension ref="A2:CN308"/>
  <sheetViews>
    <sheetView showGridLines="0" showZeros="0" topLeftCell="L1" zoomScaleNormal="100" zoomScaleSheetLayoutView="70" zoomScalePageLayoutView="55" workbookViewId="0">
      <selection activeCell="U21" sqref="U21:AH21"/>
    </sheetView>
  </sheetViews>
  <sheetFormatPr baseColWidth="10" defaultColWidth="11.42578125" defaultRowHeight="15.75" x14ac:dyDescent="0.25"/>
  <cols>
    <col min="1" max="1" width="7" style="155" hidden="1" customWidth="1"/>
    <col min="2" max="5" width="5" style="155" hidden="1" customWidth="1"/>
    <col min="6" max="6" width="11.85546875" style="155" hidden="1" customWidth="1"/>
    <col min="7" max="9" width="11.28515625" style="155" hidden="1" customWidth="1"/>
    <col min="10" max="10" width="12.85546875" style="155" hidden="1" customWidth="1"/>
    <col min="11" max="11" width="11.28515625" style="155" hidden="1" customWidth="1"/>
    <col min="12" max="12" width="4.7109375" style="392" customWidth="1"/>
    <col min="13" max="13" width="1.85546875" style="1" customWidth="1"/>
    <col min="14" max="15" width="5.28515625" style="26" customWidth="1"/>
    <col min="16" max="16" width="22.7109375" style="1" customWidth="1"/>
    <col min="17" max="34" width="2.28515625" style="1" customWidth="1"/>
    <col min="35" max="35" width="2.42578125" style="1" customWidth="1"/>
    <col min="36" max="36" width="3.7109375" style="1" customWidth="1"/>
    <col min="37" max="76" width="2.28515625" style="1" customWidth="1"/>
    <col min="77" max="77" width="5.7109375" style="51" customWidth="1"/>
    <col min="78" max="78" width="13" style="1" customWidth="1"/>
    <col min="79" max="79" width="11.28515625" style="1" customWidth="1"/>
    <col min="80" max="80" width="6.7109375" style="1" customWidth="1"/>
    <col min="81" max="81" width="7.85546875" style="1" customWidth="1"/>
    <col min="82" max="82" width="90.28515625" style="171" customWidth="1"/>
    <col min="83" max="16384" width="11.42578125" style="1"/>
  </cols>
  <sheetData>
    <row r="2" spans="1:83" ht="27.75" customHeight="1" x14ac:dyDescent="0.35">
      <c r="M2" s="8"/>
      <c r="N2" s="280"/>
      <c r="O2" s="280"/>
      <c r="P2" s="639"/>
      <c r="Q2" s="282"/>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8"/>
      <c r="BG2" s="283"/>
      <c r="BH2" s="283"/>
      <c r="BI2" s="283"/>
      <c r="BJ2" s="283"/>
      <c r="BK2" s="283"/>
      <c r="BL2" s="283"/>
      <c r="BM2" s="283"/>
      <c r="BN2" s="284"/>
      <c r="BO2" s="284"/>
      <c r="BP2" s="284"/>
      <c r="BQ2" s="284"/>
      <c r="BR2" s="284"/>
      <c r="BS2" s="284"/>
      <c r="BT2" s="284"/>
      <c r="BU2" s="284"/>
      <c r="BV2" s="284"/>
      <c r="BW2" s="284"/>
      <c r="BX2" s="284"/>
      <c r="BY2" s="17"/>
      <c r="BZ2" s="23"/>
      <c r="CA2" s="23"/>
      <c r="CB2" s="8"/>
      <c r="CC2" s="24"/>
      <c r="CD2" s="1232" t="s">
        <v>214</v>
      </c>
    </row>
    <row r="3" spans="1:83" ht="15.95" customHeight="1" x14ac:dyDescent="0.35">
      <c r="M3" s="8"/>
      <c r="N3" s="280"/>
      <c r="O3" s="280"/>
      <c r="P3" s="297" t="s">
        <v>131</v>
      </c>
      <c r="Q3" s="281"/>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8"/>
      <c r="AT3" s="8"/>
      <c r="AU3" s="8"/>
      <c r="AV3" s="8"/>
      <c r="AW3" s="8"/>
      <c r="AX3" s="8"/>
      <c r="AY3" s="283"/>
      <c r="AZ3" s="283"/>
      <c r="BA3" s="283"/>
      <c r="BB3" s="283"/>
      <c r="BC3" s="283"/>
      <c r="BD3" s="283"/>
      <c r="BE3" s="283"/>
      <c r="BF3" s="283"/>
      <c r="BG3" s="283"/>
      <c r="BH3" s="283"/>
      <c r="BI3" s="283"/>
      <c r="BJ3" s="283"/>
      <c r="BK3" s="283"/>
      <c r="BL3" s="283"/>
      <c r="BM3" s="283"/>
      <c r="BN3" s="284"/>
      <c r="BO3" s="284"/>
      <c r="BP3" s="284"/>
      <c r="BQ3" s="284"/>
      <c r="BR3" s="284"/>
      <c r="BS3" s="284"/>
      <c r="BT3" s="284"/>
      <c r="BU3" s="284"/>
      <c r="BV3" s="284"/>
      <c r="BW3" s="284"/>
      <c r="BX3" s="284"/>
      <c r="BY3" s="17"/>
      <c r="BZ3" s="23"/>
      <c r="CA3" s="23"/>
      <c r="CB3" s="379" t="s">
        <v>34</v>
      </c>
      <c r="CC3" s="24"/>
      <c r="CD3" s="1232"/>
    </row>
    <row r="4" spans="1:83" ht="21" customHeight="1" x14ac:dyDescent="0.25">
      <c r="M4" s="8"/>
      <c r="N4" s="280"/>
      <c r="O4" s="280"/>
      <c r="P4" s="297" t="s">
        <v>132</v>
      </c>
      <c r="Q4" s="285"/>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8"/>
      <c r="AT4" s="8"/>
      <c r="AU4" s="8"/>
      <c r="AV4" s="8"/>
      <c r="AW4" s="8"/>
      <c r="AX4" s="8"/>
      <c r="AY4" s="283"/>
      <c r="AZ4" s="283"/>
      <c r="BA4" s="283"/>
      <c r="BB4" s="283"/>
      <c r="BC4" s="283"/>
      <c r="BD4" s="283"/>
      <c r="BE4" s="283"/>
      <c r="BF4" s="283"/>
      <c r="BG4" s="283"/>
      <c r="BH4" s="283"/>
      <c r="BI4" s="283"/>
      <c r="BJ4" s="283"/>
      <c r="BK4" s="283"/>
      <c r="BL4" s="283"/>
      <c r="BM4" s="283"/>
      <c r="BN4" s="284"/>
      <c r="BO4" s="284"/>
      <c r="BP4" s="284"/>
      <c r="BQ4" s="284"/>
      <c r="BR4" s="284"/>
      <c r="BS4" s="284"/>
      <c r="BT4" s="284"/>
      <c r="BU4" s="284"/>
      <c r="BV4" s="284"/>
      <c r="BW4" s="284"/>
      <c r="BX4" s="284"/>
      <c r="BY4" s="17"/>
      <c r="BZ4" s="23"/>
      <c r="CA4" s="23"/>
      <c r="CB4" s="379" t="s">
        <v>77</v>
      </c>
      <c r="CC4" s="287"/>
      <c r="CD4" s="1232"/>
    </row>
    <row r="5" spans="1:83" ht="10.35" customHeight="1" x14ac:dyDescent="0.25">
      <c r="M5" s="8"/>
      <c r="N5" s="280"/>
      <c r="O5" s="280"/>
      <c r="P5" s="298"/>
      <c r="Q5" s="282"/>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8"/>
      <c r="AT5" s="8"/>
      <c r="AU5" s="8"/>
      <c r="AV5" s="8"/>
      <c r="AW5" s="8"/>
      <c r="AX5" s="8"/>
      <c r="AY5" s="283"/>
      <c r="AZ5" s="283"/>
      <c r="BA5" s="283"/>
      <c r="BB5" s="283"/>
      <c r="BC5" s="283"/>
      <c r="BD5" s="283"/>
      <c r="BE5" s="283"/>
      <c r="BF5" s="283"/>
      <c r="BG5" s="283"/>
      <c r="BH5" s="283"/>
      <c r="BI5" s="283"/>
      <c r="BJ5" s="283"/>
      <c r="BK5" s="283"/>
      <c r="BL5" s="283"/>
      <c r="BM5" s="283"/>
      <c r="BN5" s="284"/>
      <c r="BO5" s="284"/>
      <c r="BP5" s="284"/>
      <c r="BQ5" s="284"/>
      <c r="BR5" s="284"/>
      <c r="BS5" s="284"/>
      <c r="BT5" s="284"/>
      <c r="BU5" s="284"/>
      <c r="BV5" s="284"/>
      <c r="BW5" s="284"/>
      <c r="BX5" s="284"/>
      <c r="BY5" s="17"/>
      <c r="BZ5" s="23"/>
      <c r="CA5" s="23"/>
      <c r="CB5" s="287"/>
      <c r="CC5" s="287"/>
      <c r="CD5" s="1232"/>
    </row>
    <row r="6" spans="1:83" ht="15.95" customHeight="1" x14ac:dyDescent="0.25">
      <c r="M6" s="8"/>
      <c r="N6" s="280"/>
      <c r="O6" s="280"/>
      <c r="P6" s="640" t="s">
        <v>133</v>
      </c>
      <c r="Q6" s="282"/>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8"/>
      <c r="AT6" s="8"/>
      <c r="AU6" s="147"/>
      <c r="AV6" s="8"/>
      <c r="AW6" s="8"/>
      <c r="AX6" s="8"/>
      <c r="AY6" s="283"/>
      <c r="AZ6" s="283"/>
      <c r="BA6" s="283"/>
      <c r="BB6" s="283"/>
      <c r="BC6" s="283"/>
      <c r="BD6" s="283"/>
      <c r="BE6" s="283"/>
      <c r="BF6" s="283"/>
      <c r="BG6" s="283"/>
      <c r="BH6" s="283"/>
      <c r="BI6" s="283"/>
      <c r="BJ6" s="283"/>
      <c r="BK6" s="283"/>
      <c r="BL6" s="283"/>
      <c r="BM6" s="283"/>
      <c r="BN6" s="284"/>
      <c r="BO6" s="284"/>
      <c r="BP6" s="284"/>
      <c r="BQ6" s="284"/>
      <c r="BR6" s="284"/>
      <c r="BS6" s="284"/>
      <c r="BT6" s="286"/>
      <c r="BU6" s="286"/>
      <c r="BV6" s="286"/>
      <c r="BW6" s="286"/>
      <c r="BX6" s="286"/>
      <c r="BY6" s="17"/>
      <c r="BZ6" s="23"/>
      <c r="CA6" s="23"/>
      <c r="CB6" s="289" t="str">
        <f>CONCATENATE("Accueil ",$U$21)</f>
        <v xml:space="preserve">Accueil </v>
      </c>
      <c r="CC6" s="289"/>
      <c r="CD6" s="1232"/>
    </row>
    <row r="7" spans="1:83" ht="15.95" customHeight="1" x14ac:dyDescent="0.25">
      <c r="M7" s="8"/>
      <c r="N7" s="280"/>
      <c r="O7" s="280"/>
      <c r="P7" s="640" t="s">
        <v>134</v>
      </c>
      <c r="Q7" s="284"/>
      <c r="R7" s="288"/>
      <c r="S7" s="288"/>
      <c r="T7" s="288"/>
      <c r="U7" s="288"/>
      <c r="V7" s="288"/>
      <c r="W7" s="288"/>
      <c r="X7" s="288"/>
      <c r="Y7" s="288"/>
      <c r="Z7" s="288"/>
      <c r="AA7" s="288"/>
      <c r="AB7" s="288"/>
      <c r="AC7" s="288"/>
      <c r="AD7" s="288"/>
      <c r="AE7" s="288"/>
      <c r="AF7" s="288"/>
      <c r="AG7" s="288"/>
      <c r="AH7" s="288"/>
      <c r="AI7" s="288"/>
      <c r="AJ7" s="288"/>
      <c r="AK7" s="288"/>
      <c r="AL7" s="288"/>
      <c r="AM7" s="8"/>
      <c r="AN7" s="8"/>
      <c r="AO7" s="8"/>
      <c r="AP7" s="8"/>
      <c r="AQ7" s="8"/>
      <c r="AR7" s="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17"/>
      <c r="BZ7" s="11"/>
      <c r="CA7" s="11"/>
      <c r="CB7" s="289" t="str">
        <f>CONCATENATE("Secteur ",$U$23)</f>
        <v xml:space="preserve">Secteur </v>
      </c>
      <c r="CC7" s="289"/>
      <c r="CD7" s="1232"/>
    </row>
    <row r="8" spans="1:83" ht="15.95" customHeight="1" x14ac:dyDescent="0.25">
      <c r="M8" s="8"/>
      <c r="N8" s="280"/>
      <c r="O8" s="280"/>
      <c r="P8" s="637"/>
      <c r="Q8" s="284"/>
      <c r="R8" s="290"/>
      <c r="S8" s="290"/>
      <c r="T8" s="290"/>
      <c r="U8" s="290"/>
      <c r="V8" s="290"/>
      <c r="W8" s="290"/>
      <c r="X8" s="290"/>
      <c r="Y8" s="290"/>
      <c r="Z8" s="290"/>
      <c r="AA8" s="290"/>
      <c r="AB8" s="290"/>
      <c r="AC8" s="290"/>
      <c r="AD8" s="290"/>
      <c r="AE8" s="290"/>
      <c r="AF8" s="290"/>
      <c r="AG8" s="290"/>
      <c r="AH8" s="290"/>
      <c r="AI8" s="290"/>
      <c r="AJ8" s="290"/>
      <c r="AK8" s="290"/>
      <c r="AL8" s="290"/>
      <c r="AM8" s="8"/>
      <c r="AN8" s="8"/>
      <c r="AO8" s="8"/>
      <c r="AP8" s="8"/>
      <c r="AQ8" s="8"/>
      <c r="AR8" s="8"/>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17"/>
      <c r="BZ8" s="11"/>
      <c r="CA8" s="11"/>
      <c r="CB8" s="289" t="str">
        <f ca="1">CONCATENATE("Groupe"," ",RIGHT(CELL("filename",A1),LEN(CELL("filename",A1))-SEARCH("]",CELL("filename",A1))),," ","""",$U$25,"""")</f>
        <v>Groupe G7 ""</v>
      </c>
      <c r="CC8" s="289"/>
      <c r="CD8" s="1232"/>
    </row>
    <row r="9" spans="1:83" ht="15.95" customHeight="1" thickBot="1" x14ac:dyDescent="0.3">
      <c r="M9" s="11"/>
      <c r="N9" s="292"/>
      <c r="O9" s="292"/>
      <c r="P9" s="293"/>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5"/>
      <c r="BZ9" s="291"/>
      <c r="CA9" s="291"/>
      <c r="CB9" s="294"/>
      <c r="CC9" s="296"/>
      <c r="CD9" s="1232"/>
    </row>
    <row r="10" spans="1:83" s="8" customFormat="1" ht="18" customHeight="1" x14ac:dyDescent="0.25">
      <c r="A10" s="155"/>
      <c r="B10" s="155"/>
      <c r="C10" s="155"/>
      <c r="D10" s="155"/>
      <c r="E10" s="155"/>
      <c r="F10" s="155"/>
      <c r="G10" s="155"/>
      <c r="H10" s="155"/>
      <c r="I10" s="155"/>
      <c r="J10" s="155"/>
      <c r="K10" s="155"/>
      <c r="L10" s="392"/>
      <c r="M10" s="11"/>
      <c r="N10" s="20"/>
      <c r="O10" s="20"/>
      <c r="P10" s="21"/>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17"/>
      <c r="BZ10" s="11"/>
      <c r="CA10" s="11"/>
      <c r="CB10" s="11"/>
      <c r="CC10" s="11"/>
      <c r="CD10" s="152"/>
    </row>
    <row r="11" spans="1:83" ht="26.25" customHeight="1" x14ac:dyDescent="0.2">
      <c r="A11" s="160" t="s">
        <v>103</v>
      </c>
      <c r="B11" s="160" t="s">
        <v>54</v>
      </c>
      <c r="C11" s="160" t="s">
        <v>32</v>
      </c>
      <c r="D11" s="160" t="s">
        <v>30</v>
      </c>
      <c r="E11" s="160" t="s">
        <v>56</v>
      </c>
      <c r="F11" s="160" t="s">
        <v>31</v>
      </c>
      <c r="G11" s="160" t="s">
        <v>112</v>
      </c>
      <c r="H11" s="160" t="s">
        <v>114</v>
      </c>
      <c r="I11" s="160" t="s">
        <v>115</v>
      </c>
      <c r="J11" s="160" t="s">
        <v>113</v>
      </c>
      <c r="K11" s="160" t="s">
        <v>111</v>
      </c>
      <c r="L11" s="393"/>
      <c r="N11" s="346"/>
      <c r="O11" s="346"/>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8" t="s">
        <v>143</v>
      </c>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8"/>
    </row>
    <row r="12" spans="1:83" ht="19.5" customHeight="1" x14ac:dyDescent="0.2">
      <c r="A12" s="160"/>
      <c r="B12" s="160"/>
      <c r="C12" s="160"/>
      <c r="D12" s="160"/>
      <c r="E12" s="160"/>
      <c r="F12" s="160"/>
      <c r="G12" s="160"/>
      <c r="H12" s="160"/>
      <c r="I12" s="160"/>
      <c r="J12" s="160"/>
      <c r="K12" s="160"/>
      <c r="L12" s="393"/>
      <c r="P12" s="135"/>
      <c r="BY12" s="1"/>
      <c r="CC12" s="135"/>
    </row>
    <row r="13" spans="1:83" ht="24" customHeight="1" x14ac:dyDescent="0.25">
      <c r="O13" s="37"/>
      <c r="P13" s="317"/>
      <c r="Q13" s="316"/>
      <c r="R13" s="316"/>
      <c r="S13" s="310" t="s">
        <v>23</v>
      </c>
      <c r="T13" s="301"/>
      <c r="U13" s="1200">
        <f>Personnel!E12</f>
        <v>0</v>
      </c>
      <c r="V13" s="1200"/>
      <c r="W13" s="1200"/>
      <c r="X13" s="1200"/>
      <c r="Y13" s="1200"/>
      <c r="Z13" s="1200"/>
      <c r="AA13" s="1200"/>
      <c r="AB13" s="1200"/>
      <c r="AC13" s="1200"/>
      <c r="AD13" s="1200"/>
      <c r="AE13" s="1200"/>
      <c r="AF13" s="1200"/>
      <c r="AG13" s="1200"/>
      <c r="AH13" s="1200"/>
      <c r="AI13" s="1200"/>
      <c r="AJ13" s="302"/>
      <c r="AK13" s="302"/>
      <c r="AL13" s="302"/>
      <c r="AM13" s="302"/>
      <c r="AN13" s="302"/>
      <c r="AO13" s="302"/>
      <c r="AP13" s="302"/>
      <c r="AQ13" s="302"/>
      <c r="AR13" s="302"/>
      <c r="AS13" s="302"/>
      <c r="AT13" s="303"/>
      <c r="AU13" s="303"/>
      <c r="AV13" s="303"/>
      <c r="AW13" s="303"/>
      <c r="AX13" s="303"/>
      <c r="AY13" s="303"/>
      <c r="AZ13" s="303"/>
      <c r="BA13" s="303"/>
      <c r="BB13" s="303"/>
      <c r="BC13" s="303"/>
      <c r="BD13" s="303"/>
      <c r="BE13" s="311"/>
      <c r="BF13" s="311"/>
      <c r="BG13" s="311"/>
      <c r="BH13" s="311"/>
      <c r="BI13" s="303"/>
      <c r="BJ13" s="303"/>
      <c r="BK13" s="304"/>
      <c r="BL13" s="305"/>
      <c r="BM13" s="305"/>
      <c r="BN13" s="305"/>
      <c r="BO13" s="305"/>
      <c r="BP13" s="312" t="s">
        <v>36</v>
      </c>
      <c r="BQ13" s="305"/>
      <c r="BR13" s="1201">
        <f>Personnel!K12</f>
        <v>0</v>
      </c>
      <c r="BS13" s="1201"/>
      <c r="BT13" s="1201"/>
      <c r="BU13" s="1201"/>
      <c r="BV13" s="1201"/>
      <c r="BW13" s="1201"/>
      <c r="BX13" s="1201"/>
      <c r="BY13" s="301"/>
      <c r="CA13" s="9"/>
      <c r="CB13" s="9"/>
      <c r="CC13" s="9"/>
    </row>
    <row r="14" spans="1:83" ht="24" customHeight="1" x14ac:dyDescent="0.25">
      <c r="O14" s="318"/>
      <c r="P14" s="319"/>
      <c r="Q14" s="306"/>
      <c r="R14" s="306"/>
      <c r="S14" s="313" t="s">
        <v>25</v>
      </c>
      <c r="T14" s="306"/>
      <c r="U14" s="1200">
        <f>Personnel!E13</f>
        <v>0</v>
      </c>
      <c r="V14" s="1200"/>
      <c r="W14" s="1200"/>
      <c r="X14" s="1200"/>
      <c r="Y14" s="1200"/>
      <c r="Z14" s="1200"/>
      <c r="AA14" s="1200"/>
      <c r="AB14" s="1200"/>
      <c r="AC14" s="1200"/>
      <c r="AD14" s="1200"/>
      <c r="AE14" s="1200"/>
      <c r="AF14" s="1200"/>
      <c r="AG14" s="1200"/>
      <c r="AH14" s="1200"/>
      <c r="AI14" s="1200"/>
      <c r="AJ14" s="302"/>
      <c r="AK14" s="302"/>
      <c r="AL14" s="302"/>
      <c r="AM14" s="302"/>
      <c r="AN14" s="302"/>
      <c r="AO14" s="302"/>
      <c r="AP14" s="302"/>
      <c r="AQ14" s="302"/>
      <c r="AR14" s="302"/>
      <c r="AS14" s="302"/>
      <c r="AT14" s="303"/>
      <c r="AU14" s="303"/>
      <c r="AV14" s="303"/>
      <c r="AW14" s="303"/>
      <c r="AX14" s="303"/>
      <c r="AY14" s="303"/>
      <c r="AZ14" s="303"/>
      <c r="BA14" s="303"/>
      <c r="BB14" s="303"/>
      <c r="BC14" s="303"/>
      <c r="BD14" s="901"/>
      <c r="BE14" s="901"/>
      <c r="BF14" s="901"/>
      <c r="BG14" s="901"/>
      <c r="BH14" s="901"/>
      <c r="BI14" s="303"/>
      <c r="BJ14" s="303"/>
      <c r="BK14" s="304"/>
      <c r="BL14" s="305"/>
      <c r="BM14" s="305"/>
      <c r="BN14" s="305"/>
      <c r="BO14" s="305"/>
      <c r="BP14" s="641" t="s">
        <v>258</v>
      </c>
      <c r="BQ14" s="305"/>
      <c r="BR14" s="1200">
        <f>Personnel!K13</f>
        <v>0</v>
      </c>
      <c r="BS14" s="1200"/>
      <c r="BT14" s="1200"/>
      <c r="BU14" s="1200"/>
      <c r="BV14" s="1200"/>
      <c r="BW14" s="1200"/>
      <c r="BX14" s="1200"/>
      <c r="BY14" s="301"/>
      <c r="CA14" s="9"/>
      <c r="CB14" s="9"/>
      <c r="CC14" s="9"/>
    </row>
    <row r="15" spans="1:83" ht="24" customHeight="1" x14ac:dyDescent="0.25">
      <c r="O15" s="125"/>
      <c r="P15" s="319"/>
      <c r="Q15" s="306"/>
      <c r="R15" s="306"/>
      <c r="S15" s="310" t="s">
        <v>39</v>
      </c>
      <c r="T15" s="306"/>
      <c r="U15" s="1200">
        <f>Personnel!E14</f>
        <v>0</v>
      </c>
      <c r="V15" s="1200"/>
      <c r="W15" s="1200"/>
      <c r="X15" s="1200"/>
      <c r="Y15" s="1200"/>
      <c r="Z15" s="1200"/>
      <c r="AA15" s="1200"/>
      <c r="AB15" s="1200"/>
      <c r="AC15" s="1200"/>
      <c r="AD15" s="1200"/>
      <c r="AE15" s="1200"/>
      <c r="AF15" s="1200"/>
      <c r="AG15" s="1200"/>
      <c r="AH15" s="1200"/>
      <c r="AI15" s="1200"/>
      <c r="AJ15" s="1202">
        <f>Personnel!G14</f>
        <v>0</v>
      </c>
      <c r="AK15" s="1203"/>
      <c r="AL15" s="1203"/>
      <c r="AM15" s="1203"/>
      <c r="AN15" s="1203"/>
      <c r="AO15" s="1203"/>
      <c r="AP15" s="1203"/>
      <c r="AQ15" s="1203"/>
      <c r="AR15" s="1203"/>
      <c r="AS15" s="1204"/>
      <c r="AT15" s="303"/>
      <c r="AU15" s="303"/>
      <c r="AV15" s="303"/>
      <c r="AW15" s="303"/>
      <c r="AX15" s="303"/>
      <c r="AY15" s="303"/>
      <c r="AZ15" s="303"/>
      <c r="BA15" s="303"/>
      <c r="BB15" s="303"/>
      <c r="BC15" s="303"/>
      <c r="BD15" s="901"/>
      <c r="BE15" s="901"/>
      <c r="BF15" s="901"/>
      <c r="BG15" s="901"/>
      <c r="BH15" s="901"/>
      <c r="BI15" s="303"/>
      <c r="BJ15" s="303"/>
      <c r="BK15" s="304"/>
      <c r="BL15" s="305"/>
      <c r="BM15" s="305"/>
      <c r="BN15" s="305"/>
      <c r="BO15" s="305"/>
      <c r="BP15" s="893" t="s">
        <v>351</v>
      </c>
      <c r="BQ15" s="305"/>
      <c r="BR15" s="1200">
        <f>Personnel!K14</f>
        <v>0</v>
      </c>
      <c r="BS15" s="1200"/>
      <c r="BT15" s="1200"/>
      <c r="BU15" s="1200"/>
      <c r="BV15" s="1200"/>
      <c r="BW15" s="1200"/>
      <c r="BX15" s="1200"/>
      <c r="BY15" s="301"/>
      <c r="CA15" s="9"/>
      <c r="CB15" s="9"/>
      <c r="CC15" s="9"/>
      <c r="CE15" s="890"/>
    </row>
    <row r="16" spans="1:83" ht="24" customHeight="1" x14ac:dyDescent="0.25">
      <c r="O16" s="1238" t="s">
        <v>257</v>
      </c>
      <c r="P16" s="1239"/>
      <c r="Q16" s="1239"/>
      <c r="R16" s="1239"/>
      <c r="S16" s="1239"/>
      <c r="T16" s="314"/>
      <c r="U16" s="1205">
        <f>Personnel!E15</f>
        <v>0</v>
      </c>
      <c r="V16" s="1205"/>
      <c r="W16" s="1205"/>
      <c r="X16" s="1205"/>
      <c r="Y16" s="1205"/>
      <c r="Z16" s="1205"/>
      <c r="AA16" s="1205"/>
      <c r="AB16" s="1205"/>
      <c r="AC16" s="1205"/>
      <c r="AD16" s="1205"/>
      <c r="AE16" s="1205"/>
      <c r="AF16" s="1205"/>
      <c r="AG16" s="1205"/>
      <c r="AH16" s="1205"/>
      <c r="AI16" s="1205"/>
      <c r="AJ16" s="1206">
        <f>Personnel!G15</f>
        <v>0</v>
      </c>
      <c r="AK16" s="1203"/>
      <c r="AL16" s="1203"/>
      <c r="AM16" s="1203"/>
      <c r="AN16" s="1203"/>
      <c r="AO16" s="1203"/>
      <c r="AP16" s="1203"/>
      <c r="AQ16" s="1203"/>
      <c r="AR16" s="1203"/>
      <c r="AS16" s="1204"/>
      <c r="AT16" s="303"/>
      <c r="AU16" s="303"/>
      <c r="AV16" s="303"/>
      <c r="AW16" s="303"/>
      <c r="AX16" s="303"/>
      <c r="AY16" s="303"/>
      <c r="AZ16" s="303"/>
      <c r="BA16" s="303"/>
      <c r="BB16" s="303"/>
      <c r="BC16" s="303"/>
      <c r="BD16" s="901"/>
      <c r="BE16" s="901"/>
      <c r="BF16" s="901"/>
      <c r="BG16" s="901"/>
      <c r="BH16" s="901"/>
      <c r="BI16" s="303"/>
      <c r="BJ16" s="303"/>
      <c r="BK16" s="304"/>
      <c r="BL16" s="305"/>
      <c r="BM16" s="305"/>
      <c r="BN16" s="305"/>
      <c r="BO16" s="305"/>
      <c r="BP16" s="641" t="s">
        <v>260</v>
      </c>
      <c r="BQ16" s="305"/>
      <c r="BR16" s="1200">
        <f>Personnel!K15</f>
        <v>0</v>
      </c>
      <c r="BS16" s="1200"/>
      <c r="BT16" s="1200"/>
      <c r="BU16" s="1200"/>
      <c r="BV16" s="1200"/>
      <c r="BW16" s="1200"/>
      <c r="BX16" s="1200"/>
      <c r="BY16" s="301"/>
      <c r="CA16" s="9"/>
      <c r="CB16" s="9"/>
      <c r="CC16" s="9"/>
    </row>
    <row r="17" spans="1:88" ht="24" customHeight="1" x14ac:dyDescent="0.25">
      <c r="O17" s="125"/>
      <c r="P17" s="319"/>
      <c r="Q17" s="306"/>
      <c r="R17" s="306"/>
      <c r="S17" s="310" t="s">
        <v>40</v>
      </c>
      <c r="T17" s="306"/>
      <c r="U17" s="1207">
        <f>Personnel!E16</f>
        <v>0</v>
      </c>
      <c r="V17" s="1208"/>
      <c r="W17" s="1208"/>
      <c r="X17" s="1208"/>
      <c r="Y17" s="1208"/>
      <c r="Z17" s="1208"/>
      <c r="AA17" s="1208"/>
      <c r="AB17" s="1208"/>
      <c r="AC17" s="1208"/>
      <c r="AD17" s="1208"/>
      <c r="AE17" s="1208"/>
      <c r="AF17" s="1208"/>
      <c r="AG17" s="1208"/>
      <c r="AH17" s="1208"/>
      <c r="AI17" s="1209"/>
      <c r="AJ17" s="307"/>
      <c r="AK17" s="308"/>
      <c r="AL17" s="308"/>
      <c r="AM17" s="308"/>
      <c r="AN17" s="308"/>
      <c r="AO17" s="308"/>
      <c r="AP17" s="308"/>
      <c r="AQ17" s="308"/>
      <c r="AR17" s="308"/>
      <c r="AS17" s="308"/>
      <c r="AT17" s="303"/>
      <c r="AU17" s="303"/>
      <c r="AV17" s="303"/>
      <c r="AW17" s="303"/>
      <c r="AX17" s="303"/>
      <c r="AY17" s="303"/>
      <c r="AZ17" s="303"/>
      <c r="BA17" s="303"/>
      <c r="BB17" s="303"/>
      <c r="BC17" s="303"/>
      <c r="BD17" s="901"/>
      <c r="BE17" s="901"/>
      <c r="BF17" s="901"/>
      <c r="BG17" s="901"/>
      <c r="BH17" s="901"/>
      <c r="BI17" s="901"/>
      <c r="BJ17" s="312"/>
      <c r="BK17" s="309"/>
      <c r="BL17" s="309"/>
      <c r="BM17" s="309"/>
      <c r="BN17" s="309"/>
      <c r="BO17" s="309"/>
      <c r="BP17" s="309"/>
      <c r="BQ17" s="309"/>
      <c r="BR17" s="309"/>
      <c r="BS17" s="309"/>
      <c r="BT17" s="309"/>
      <c r="BU17" s="303"/>
      <c r="BV17" s="303"/>
      <c r="BW17" s="303"/>
      <c r="BX17" s="303"/>
      <c r="BY17" s="301"/>
      <c r="CA17" s="9"/>
      <c r="CB17" s="9"/>
      <c r="CC17" s="9"/>
    </row>
    <row r="18" spans="1:88" ht="34.5" customHeight="1" x14ac:dyDescent="0.25">
      <c r="P18" s="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U18" s="5"/>
      <c r="AV18" s="5"/>
      <c r="AW18" s="5"/>
      <c r="AX18" s="5"/>
      <c r="AY18" s="5"/>
      <c r="CA18" s="9"/>
      <c r="CB18" s="9"/>
      <c r="CC18" s="9"/>
    </row>
    <row r="19" spans="1:88" ht="26.25" customHeight="1" x14ac:dyDescent="0.25">
      <c r="N19" s="346"/>
      <c r="O19" s="346"/>
      <c r="P19" s="349"/>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50" t="s">
        <v>142</v>
      </c>
      <c r="AU19" s="347"/>
      <c r="AV19" s="347"/>
      <c r="AW19" s="347"/>
      <c r="AX19" s="347"/>
      <c r="AY19" s="347"/>
      <c r="AZ19" s="347"/>
      <c r="BA19" s="347"/>
      <c r="BB19" s="351"/>
      <c r="BC19" s="351"/>
      <c r="BD19" s="351"/>
      <c r="BE19" s="351"/>
      <c r="BF19" s="351"/>
      <c r="BG19" s="351"/>
      <c r="BH19" s="351"/>
      <c r="BI19" s="351"/>
      <c r="BJ19" s="351"/>
      <c r="BK19" s="351"/>
      <c r="BL19" s="351"/>
      <c r="BM19" s="351"/>
      <c r="BN19" s="351"/>
      <c r="BO19" s="347"/>
      <c r="BP19" s="347"/>
      <c r="BQ19" s="347"/>
      <c r="BR19" s="347"/>
      <c r="BS19" s="347"/>
      <c r="BT19" s="347"/>
      <c r="BU19" s="347"/>
      <c r="BV19" s="347"/>
      <c r="BW19" s="347"/>
      <c r="BX19" s="347"/>
      <c r="BY19" s="347"/>
      <c r="BZ19" s="347"/>
      <c r="CA19" s="347"/>
      <c r="CB19" s="347"/>
      <c r="CC19" s="347"/>
    </row>
    <row r="20" spans="1:88" ht="25.5" customHeight="1" x14ac:dyDescent="0.25">
      <c r="Q20" s="5"/>
      <c r="R20" s="5"/>
      <c r="T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37"/>
      <c r="AY20" s="37"/>
      <c r="AZ20" s="331" t="s">
        <v>145</v>
      </c>
      <c r="BA20" s="328"/>
      <c r="BB20" s="328"/>
      <c r="BC20" s="328"/>
      <c r="BD20" s="328"/>
      <c r="BE20" s="328"/>
      <c r="BF20" s="328"/>
      <c r="BG20" s="328"/>
      <c r="BH20" s="329"/>
      <c r="BI20" s="329"/>
      <c r="BJ20" s="329"/>
      <c r="BK20" s="329"/>
      <c r="BL20" s="329"/>
      <c r="BM20" s="329"/>
      <c r="BN20" s="329"/>
      <c r="BO20" s="330"/>
      <c r="BP20" s="330"/>
      <c r="BQ20" s="330"/>
      <c r="BR20" s="1175" t="s">
        <v>89</v>
      </c>
      <c r="BS20" s="1175"/>
      <c r="BT20" s="1175"/>
      <c r="BU20" s="1175"/>
      <c r="BV20" s="1175"/>
      <c r="BW20" s="1175"/>
      <c r="BX20" s="1175"/>
      <c r="BY20" s="320"/>
      <c r="CA20" s="9"/>
      <c r="CB20" s="9"/>
      <c r="CC20" s="9"/>
    </row>
    <row r="21" spans="1:88" ht="23.25" customHeight="1" x14ac:dyDescent="0.25">
      <c r="L21" s="1233" t="s">
        <v>164</v>
      </c>
      <c r="N21" s="327"/>
      <c r="O21" s="327"/>
      <c r="P21" s="321"/>
      <c r="Q21" s="37"/>
      <c r="R21" s="310"/>
      <c r="S21" s="310" t="s">
        <v>76</v>
      </c>
      <c r="T21" s="37"/>
      <c r="U21" s="1210"/>
      <c r="V21" s="1210"/>
      <c r="W21" s="1210"/>
      <c r="X21" s="1210"/>
      <c r="Y21" s="1210"/>
      <c r="Z21" s="1210"/>
      <c r="AA21" s="1210"/>
      <c r="AB21" s="1210"/>
      <c r="AC21" s="1210"/>
      <c r="AD21" s="1210"/>
      <c r="AE21" s="1210"/>
      <c r="AF21" s="1210"/>
      <c r="AG21" s="1210"/>
      <c r="AH21" s="1210"/>
      <c r="AI21" s="37"/>
      <c r="AJ21" s="37"/>
      <c r="AK21" s="37"/>
      <c r="AL21" s="37"/>
      <c r="AM21" s="37"/>
      <c r="AN21" s="37"/>
      <c r="AO21" s="37"/>
      <c r="AP21" s="37"/>
      <c r="AQ21" s="37"/>
      <c r="AR21" s="37"/>
      <c r="AS21" s="37"/>
      <c r="AT21" s="37"/>
      <c r="AU21" s="37"/>
      <c r="AV21" s="37"/>
      <c r="AW21" s="37"/>
      <c r="AX21" s="332" t="s">
        <v>148</v>
      </c>
      <c r="AY21" s="37"/>
      <c r="AZ21" s="1199" t="str">
        <f>IF(OR(U21="",U23=""),"",VLOOKUP($U$23,Donnees!A14:C26,2,FALSE))</f>
        <v/>
      </c>
      <c r="BA21" s="1199"/>
      <c r="BB21" s="1199"/>
      <c r="BC21" s="1199"/>
      <c r="BD21" s="1199"/>
      <c r="BE21" s="311"/>
      <c r="BF21" s="322" t="s">
        <v>49</v>
      </c>
      <c r="BG21" s="322"/>
      <c r="BH21" s="303"/>
      <c r="BI21" s="303"/>
      <c r="BJ21" s="303"/>
      <c r="BK21" s="303"/>
      <c r="BL21" s="303"/>
      <c r="BM21" s="303"/>
      <c r="BN21" s="303"/>
      <c r="BO21" s="301"/>
      <c r="BP21" s="301"/>
      <c r="BQ21" s="301"/>
      <c r="BR21" s="1174" t="str">
        <f>IF(ISBLANK(U21),"",IF(SUM(G70:G600)&gt;0,Donnees!$C$5,Donnees!$C$4))</f>
        <v/>
      </c>
      <c r="BS21" s="1174"/>
      <c r="BT21" s="1174"/>
      <c r="BU21" s="1174"/>
      <c r="BV21" s="1174"/>
      <c r="BW21" s="1174"/>
      <c r="BX21" s="1174"/>
      <c r="CA21" s="9"/>
      <c r="CB21" s="9"/>
      <c r="CC21" s="29"/>
      <c r="CD21" s="904" t="str">
        <f>IF(BR21=Donnees!$C$5,Donnees!$B$45,"")</f>
        <v/>
      </c>
    </row>
    <row r="22" spans="1:88" ht="18.75" customHeight="1" x14ac:dyDescent="0.25">
      <c r="L22" s="1233"/>
      <c r="N22" s="327"/>
      <c r="O22" s="327"/>
      <c r="P22" s="321"/>
      <c r="Q22" s="37"/>
      <c r="R22" s="310"/>
      <c r="S22" s="310"/>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01"/>
      <c r="AY22" s="37"/>
      <c r="AZ22" s="311"/>
      <c r="BA22" s="311"/>
      <c r="BB22" s="311"/>
      <c r="BC22" s="311"/>
      <c r="BD22" s="311"/>
      <c r="BE22" s="311"/>
      <c r="BF22" s="323"/>
      <c r="BG22" s="323"/>
      <c r="BH22" s="303"/>
      <c r="BI22" s="303"/>
      <c r="BJ22" s="303"/>
      <c r="BK22" s="303"/>
      <c r="BL22" s="303"/>
      <c r="BM22" s="303"/>
      <c r="BN22" s="303"/>
      <c r="BO22" s="301"/>
      <c r="BP22" s="301"/>
      <c r="BQ22" s="301"/>
      <c r="BR22" s="5"/>
      <c r="BS22" s="5"/>
      <c r="BT22" s="5"/>
      <c r="BU22" s="5"/>
      <c r="BV22" s="5"/>
      <c r="BW22" s="5"/>
      <c r="BX22" s="5"/>
      <c r="CA22" s="9"/>
      <c r="CB22" s="9"/>
      <c r="CC22" s="29"/>
    </row>
    <row r="23" spans="1:88" ht="23.25" customHeight="1" x14ac:dyDescent="0.25">
      <c r="L23" s="1233"/>
      <c r="N23" s="315"/>
      <c r="O23" s="315"/>
      <c r="P23" s="125"/>
      <c r="Q23" s="301"/>
      <c r="R23" s="310"/>
      <c r="S23" s="310" t="s">
        <v>74</v>
      </c>
      <c r="T23" s="37"/>
      <c r="U23" s="1176"/>
      <c r="V23" s="1176"/>
      <c r="W23" s="1176"/>
      <c r="X23" s="1176"/>
      <c r="Y23" s="1176"/>
      <c r="Z23" s="1176"/>
      <c r="AA23" s="1176"/>
      <c r="AB23" s="1176"/>
      <c r="AC23" s="1176"/>
      <c r="AD23" s="1176"/>
      <c r="AE23" s="1176"/>
      <c r="AF23" s="1176"/>
      <c r="AG23" s="1176"/>
      <c r="AH23" s="1176"/>
      <c r="AI23" s="315"/>
      <c r="AJ23" s="886" t="str">
        <f>IF(U21=Donnees!A10,IF(OR(U23=Donnees!A16,U23=Donnees!A17,U23=Donnees!A18),"","!"),IF(U21=Donnees!A11,IF(OR(U23=Donnees!A23,U23=Donnees!A24,U23=Donnees!A25),"","!"),""))</f>
        <v/>
      </c>
      <c r="AK23" s="885"/>
      <c r="AL23" s="333"/>
      <c r="AM23" s="333"/>
      <c r="AN23" s="333"/>
      <c r="AO23" s="317"/>
      <c r="AP23" s="317"/>
      <c r="AQ23" s="317"/>
      <c r="AR23" s="317"/>
      <c r="AS23" s="317"/>
      <c r="AT23" s="317"/>
      <c r="AU23" s="317"/>
      <c r="AV23" s="317"/>
      <c r="AW23" s="317"/>
      <c r="AX23" s="642" t="s">
        <v>262</v>
      </c>
      <c r="AY23" s="311"/>
      <c r="AZ23" s="1177" t="str">
        <f>IF(U21=Donnees!A10,VLOOKUP(U21,Donnees!A10:E11,5,FALSE),IF(U21=Donnees!A11,VLOOKUP(U23,Donnees!A23:C25,3,FALSE),""))</f>
        <v/>
      </c>
      <c r="BA23" s="1177"/>
      <c r="BB23" s="1177"/>
      <c r="BC23" s="1177"/>
      <c r="BD23" s="1177"/>
      <c r="BE23" s="1177"/>
      <c r="BF23" s="1177"/>
      <c r="BG23" s="1177"/>
      <c r="BH23" s="1177"/>
      <c r="BI23" s="1177"/>
      <c r="BJ23" s="1177"/>
      <c r="BK23" s="1177"/>
      <c r="BL23" s="1177"/>
      <c r="BM23" s="1177"/>
      <c r="BN23" s="1177"/>
      <c r="BO23" s="325"/>
      <c r="BP23" s="325"/>
      <c r="BQ23" s="325"/>
      <c r="BR23" s="1178" t="str">
        <f>IF(ISBLANK(U21),"",IF(AND(U21="parascolaire",OR(SUM(H99:H700)&gt;0,SUM(I99:I700)&gt;0)),Donnees!C5,IF(AND(U21="parascolaire",OR(SUM(H99:H700)=0,SUM(I99:I700)=0)),Donnees!C4,IF(AND(U21="préscolaire",I98=1,I97=2),Donnees!C6,IF(AND(U21="préscolaire",I98=1,I97=1),Donnees!C5,IF(AND(U21="préscolaire",I97=2,I98=""),Donnees!C4,IF(AND(U21="préscolaire",I98=3),Donnees!C5,IF(AND(U21="préscolaire",I97=1,I98=""),Donnees!C4))))))))</f>
        <v/>
      </c>
      <c r="BS23" s="1178"/>
      <c r="BT23" s="1178"/>
      <c r="BU23" s="1178"/>
      <c r="BV23" s="1178"/>
      <c r="BW23" s="1178"/>
      <c r="BX23" s="1178"/>
      <c r="BY23" s="146"/>
      <c r="BZ23" s="2"/>
      <c r="CA23" s="2"/>
      <c r="CB23" s="2"/>
      <c r="CC23" s="29"/>
      <c r="CD23" s="899" t="b">
        <f>IF(AND(U21="parascolaire",BR23=Donnees!C5),Donnees!B47,IF(AND(U21="parascolaire",BR23=Donnees!C4),"",IF(AND(U21="préscolaire",BR23=Donnees!C5),Donnees!B46,IF(AND(U21="préscolaire",BR23=Donnees!C4),"",IF(AND(U21="préscolaire",BR23=Donnees!C6),Donnees!B57)))))</f>
        <v>0</v>
      </c>
      <c r="CE23" s="2"/>
      <c r="CF23" s="2"/>
      <c r="CG23" s="2"/>
      <c r="CH23" s="2"/>
      <c r="CI23" s="2"/>
      <c r="CJ23" s="2"/>
    </row>
    <row r="24" spans="1:88" ht="18" customHeight="1" x14ac:dyDescent="0.25">
      <c r="L24" s="1233"/>
      <c r="N24" s="327"/>
      <c r="O24" s="327"/>
      <c r="P24" s="125"/>
      <c r="Q24" s="301"/>
      <c r="R24" s="310"/>
      <c r="S24" s="310"/>
      <c r="T24" s="37"/>
      <c r="U24" s="37"/>
      <c r="V24" s="37"/>
      <c r="W24" s="37"/>
      <c r="X24" s="37"/>
      <c r="Y24" s="37"/>
      <c r="Z24" s="37"/>
      <c r="AA24" s="37"/>
      <c r="AB24" s="37"/>
      <c r="AC24" s="37"/>
      <c r="AD24" s="37"/>
      <c r="AE24" s="37"/>
      <c r="AF24" s="301"/>
      <c r="AG24" s="301"/>
      <c r="AH24" s="301"/>
      <c r="AI24" s="301"/>
      <c r="AJ24" s="301"/>
      <c r="AK24" s="301"/>
      <c r="AL24" s="301"/>
      <c r="AM24" s="301"/>
      <c r="AN24" s="310"/>
      <c r="AO24" s="310"/>
      <c r="AP24" s="301"/>
      <c r="AQ24" s="301"/>
      <c r="AR24" s="301"/>
      <c r="AS24" s="310"/>
      <c r="AT24" s="301"/>
      <c r="AU24" s="301"/>
      <c r="AV24" s="301"/>
      <c r="AW24" s="301"/>
      <c r="AX24" s="301"/>
      <c r="AY24" s="37"/>
      <c r="AZ24" s="1177"/>
      <c r="BA24" s="1177"/>
      <c r="BB24" s="1177"/>
      <c r="BC24" s="1177"/>
      <c r="BD24" s="1177"/>
      <c r="BE24" s="1177"/>
      <c r="BF24" s="1177"/>
      <c r="BG24" s="1177"/>
      <c r="BH24" s="1177"/>
      <c r="BI24" s="1177"/>
      <c r="BJ24" s="1177"/>
      <c r="BK24" s="1177"/>
      <c r="BL24" s="1177"/>
      <c r="BM24" s="1177"/>
      <c r="BN24" s="1177"/>
      <c r="BO24" s="325"/>
      <c r="BP24" s="325"/>
      <c r="BQ24" s="325"/>
      <c r="BR24" s="1178"/>
      <c r="BS24" s="1178"/>
      <c r="BT24" s="1178"/>
      <c r="BU24" s="1178"/>
      <c r="BV24" s="1178"/>
      <c r="BW24" s="1178"/>
      <c r="BX24" s="1178"/>
      <c r="BY24" s="146"/>
      <c r="BZ24" s="7"/>
      <c r="CA24" s="7"/>
      <c r="CB24" s="7"/>
      <c r="CC24" s="29"/>
    </row>
    <row r="25" spans="1:88" ht="23.25" customHeight="1" x14ac:dyDescent="0.25">
      <c r="L25" s="1233"/>
      <c r="N25" s="327"/>
      <c r="O25" s="327"/>
      <c r="P25" s="301"/>
      <c r="Q25" s="301"/>
      <c r="R25" s="310"/>
      <c r="S25" s="313" t="s">
        <v>48</v>
      </c>
      <c r="T25" s="301"/>
      <c r="U25" s="1179"/>
      <c r="V25" s="1180"/>
      <c r="W25" s="1180"/>
      <c r="X25" s="1180"/>
      <c r="Y25" s="1180"/>
      <c r="Z25" s="1180"/>
      <c r="AA25" s="1180"/>
      <c r="AB25" s="1180"/>
      <c r="AC25" s="1180"/>
      <c r="AD25" s="1180"/>
      <c r="AE25" s="1180"/>
      <c r="AF25" s="1180"/>
      <c r="AG25" s="1180"/>
      <c r="AH25" s="1181"/>
      <c r="AI25" s="301"/>
      <c r="AJ25" s="301"/>
      <c r="AK25" s="317"/>
      <c r="AL25" s="317"/>
      <c r="AM25" s="317"/>
      <c r="AN25" s="317"/>
      <c r="AO25" s="317"/>
      <c r="AP25" s="317"/>
      <c r="AQ25" s="317"/>
      <c r="AR25" s="317"/>
      <c r="AS25" s="317"/>
      <c r="AT25" s="317"/>
      <c r="AU25" s="317"/>
      <c r="AV25" s="317"/>
      <c r="AW25" s="317"/>
      <c r="AX25" s="301"/>
      <c r="AY25" s="37"/>
      <c r="AZ25" s="1177"/>
      <c r="BA25" s="1177"/>
      <c r="BB25" s="1177"/>
      <c r="BC25" s="1177"/>
      <c r="BD25" s="1177"/>
      <c r="BE25" s="1177"/>
      <c r="BF25" s="1177"/>
      <c r="BG25" s="1177"/>
      <c r="BH25" s="1177"/>
      <c r="BI25" s="1177"/>
      <c r="BJ25" s="1177"/>
      <c r="BK25" s="1177"/>
      <c r="BL25" s="1177"/>
      <c r="BM25" s="1177"/>
      <c r="BN25" s="1177"/>
      <c r="BO25" s="325"/>
      <c r="BP25" s="325"/>
      <c r="BQ25" s="325"/>
      <c r="BR25" s="1178"/>
      <c r="BS25" s="1178"/>
      <c r="BT25" s="1178"/>
      <c r="BU25" s="1178"/>
      <c r="BV25" s="1178"/>
      <c r="BW25" s="1178"/>
      <c r="BX25" s="1178"/>
      <c r="BY25" s="146"/>
      <c r="BZ25" s="29"/>
      <c r="CA25" s="29"/>
      <c r="CB25" s="29"/>
      <c r="CC25" s="29"/>
      <c r="CD25" s="56"/>
      <c r="CE25" s="29"/>
      <c r="CF25" s="29"/>
      <c r="CG25" s="29"/>
      <c r="CH25" s="29"/>
      <c r="CI25" s="29"/>
      <c r="CJ25" s="29"/>
    </row>
    <row r="26" spans="1:88" ht="18" customHeight="1" x14ac:dyDescent="0.25">
      <c r="L26" s="1233"/>
      <c r="N26" s="327"/>
      <c r="O26" s="327"/>
      <c r="P26" s="125"/>
      <c r="Q26" s="301"/>
      <c r="R26" s="310"/>
      <c r="S26" s="310"/>
      <c r="T26" s="37"/>
      <c r="U26" s="37"/>
      <c r="V26" s="37"/>
      <c r="W26" s="37"/>
      <c r="X26" s="37"/>
      <c r="Y26" s="37"/>
      <c r="Z26" s="37"/>
      <c r="AA26" s="37"/>
      <c r="AB26" s="37"/>
      <c r="AC26" s="37"/>
      <c r="AD26" s="37"/>
      <c r="AE26" s="37"/>
      <c r="AF26" s="301"/>
      <c r="AG26" s="301"/>
      <c r="AH26" s="301"/>
      <c r="AI26" s="301"/>
      <c r="AJ26" s="301"/>
      <c r="AK26" s="301"/>
      <c r="AL26" s="301"/>
      <c r="AM26" s="301"/>
      <c r="AN26" s="310"/>
      <c r="AO26" s="310"/>
      <c r="AP26" s="301"/>
      <c r="AQ26" s="301"/>
      <c r="AR26" s="301"/>
      <c r="AS26" s="310"/>
      <c r="AT26" s="301"/>
      <c r="AU26" s="301"/>
      <c r="AV26" s="301"/>
      <c r="AW26" s="301"/>
      <c r="AX26" s="301"/>
      <c r="AY26" s="37"/>
      <c r="AZ26" s="311"/>
      <c r="BA26" s="326"/>
      <c r="BB26" s="326"/>
      <c r="BC26" s="326"/>
      <c r="BD26" s="326"/>
      <c r="BE26" s="323"/>
      <c r="BF26" s="323"/>
      <c r="BG26" s="323"/>
      <c r="BH26" s="303"/>
      <c r="BI26" s="303"/>
      <c r="BJ26" s="303"/>
      <c r="BK26" s="303"/>
      <c r="BL26" s="303"/>
      <c r="BM26" s="303"/>
      <c r="BN26" s="303"/>
      <c r="BO26" s="301"/>
      <c r="BP26" s="301"/>
      <c r="BQ26" s="301"/>
      <c r="BR26" s="5"/>
      <c r="BS26" s="5"/>
      <c r="BT26" s="5"/>
      <c r="BU26" s="5"/>
      <c r="BV26" s="5"/>
      <c r="BW26" s="7"/>
      <c r="BX26" s="7"/>
      <c r="BY26" s="7"/>
      <c r="BZ26" s="1192" t="str">
        <f>IF(ISBLANK(AC20),"",IF(SUM(R72:R651)&gt;0,Donnees!$C$5,Donnees!$C$4))</f>
        <v/>
      </c>
      <c r="CA26" s="1192"/>
      <c r="CB26" s="1192"/>
      <c r="CC26" s="1192"/>
      <c r="CD26" s="1192"/>
      <c r="CE26" s="1192"/>
      <c r="CF26" s="1192"/>
    </row>
    <row r="27" spans="1:88" ht="23.25" customHeight="1" x14ac:dyDescent="0.25">
      <c r="L27" s="1233"/>
      <c r="N27" s="327"/>
      <c r="O27" s="327"/>
      <c r="P27" s="315"/>
      <c r="Q27" s="301"/>
      <c r="R27" s="310"/>
      <c r="S27" s="310" t="s">
        <v>107</v>
      </c>
      <c r="T27" s="301"/>
      <c r="U27" s="1176"/>
      <c r="V27" s="1176"/>
      <c r="W27" s="1176"/>
      <c r="X27" s="1176"/>
      <c r="Y27" s="1176"/>
      <c r="Z27" s="1176"/>
      <c r="AA27" s="1176"/>
      <c r="AB27" s="1176"/>
      <c r="AC27" s="1176"/>
      <c r="AD27" s="1176"/>
      <c r="AE27" s="1176"/>
      <c r="AF27" s="1176"/>
      <c r="AG27" s="1176"/>
      <c r="AH27" s="1176"/>
      <c r="AI27" s="301"/>
      <c r="AJ27" s="301"/>
      <c r="AK27" s="317"/>
      <c r="AL27" s="317"/>
      <c r="AM27" s="317"/>
      <c r="AN27" s="317"/>
      <c r="AO27" s="317"/>
      <c r="AP27" s="317"/>
      <c r="AQ27" s="317"/>
      <c r="AR27" s="317"/>
      <c r="AS27" s="317"/>
      <c r="AT27" s="301"/>
      <c r="AU27" s="317"/>
      <c r="AV27" s="317"/>
      <c r="AW27" s="317"/>
      <c r="AX27" s="332" t="s">
        <v>97</v>
      </c>
      <c r="AY27" s="37"/>
      <c r="AZ27" s="1198" t="str">
        <f>IF(OR(U21="",U23=""),"",VLOOKUP('G7'!$U$21,Donnees!$A$10:$G$11,2,FALSE))</f>
        <v/>
      </c>
      <c r="BA27" s="1198"/>
      <c r="BB27" s="1198"/>
      <c r="BC27" s="1198"/>
      <c r="BD27" s="1198"/>
      <c r="BE27" s="303"/>
      <c r="BF27" s="322" t="s">
        <v>98</v>
      </c>
      <c r="BG27" s="303"/>
      <c r="BH27" s="303"/>
      <c r="BI27" s="303"/>
      <c r="BJ27" s="303"/>
      <c r="BK27" s="322"/>
      <c r="BL27" s="322"/>
      <c r="BM27" s="322"/>
      <c r="BN27" s="322"/>
      <c r="BO27" s="317"/>
      <c r="BP27" s="317"/>
      <c r="BQ27" s="317"/>
      <c r="BR27" s="1192" t="str">
        <f>IF(ISBLANK(U21),"",IF(SUM(J73:J652)&gt;0,Donnees!$C$5,Donnees!$C$4))</f>
        <v/>
      </c>
      <c r="BS27" s="1192"/>
      <c r="BT27" s="1192"/>
      <c r="BU27" s="1192"/>
      <c r="BV27" s="1192"/>
      <c r="BW27" s="1192"/>
      <c r="BX27" s="1192"/>
      <c r="BY27" s="29"/>
      <c r="BZ27" s="29"/>
      <c r="CA27" s="29"/>
      <c r="CB27" s="29"/>
      <c r="CC27" s="29"/>
      <c r="CD27" s="904" t="str">
        <f>IF(BR27=Donnees!$C$5,Donnees!$B$48,"")</f>
        <v/>
      </c>
      <c r="CE27" s="29"/>
      <c r="CF27" s="29"/>
      <c r="CG27" s="29"/>
      <c r="CH27" s="29"/>
      <c r="CI27" s="29"/>
      <c r="CJ27" s="29"/>
    </row>
    <row r="28" spans="1:88" ht="18" customHeight="1" x14ac:dyDescent="0.25">
      <c r="N28" s="327"/>
      <c r="O28" s="327"/>
      <c r="P28" s="125"/>
      <c r="Q28" s="301"/>
      <c r="R28" s="310"/>
      <c r="S28" s="300"/>
      <c r="T28" s="37"/>
      <c r="U28" s="37"/>
      <c r="V28" s="37"/>
      <c r="W28" s="37"/>
      <c r="X28" s="37"/>
      <c r="Y28" s="37"/>
      <c r="Z28" s="37"/>
      <c r="AA28" s="37"/>
      <c r="AB28" s="37"/>
      <c r="AC28" s="37"/>
      <c r="AD28" s="37"/>
      <c r="AE28" s="37"/>
      <c r="AF28" s="301"/>
      <c r="AG28" s="301"/>
      <c r="AH28" s="301"/>
      <c r="AI28" s="301"/>
      <c r="AJ28" s="301"/>
      <c r="AK28" s="301"/>
      <c r="AL28" s="301"/>
      <c r="AM28" s="301"/>
      <c r="AN28" s="310"/>
      <c r="AO28" s="310"/>
      <c r="AP28" s="301"/>
      <c r="AQ28" s="301"/>
      <c r="AR28" s="301"/>
      <c r="AS28" s="310"/>
      <c r="AT28" s="301"/>
      <c r="AU28" s="301"/>
      <c r="AV28" s="301"/>
      <c r="AW28" s="301"/>
      <c r="AX28" s="301"/>
      <c r="AY28" s="37"/>
      <c r="AZ28" s="311"/>
      <c r="BA28" s="326"/>
      <c r="BB28" s="326"/>
      <c r="BC28" s="326"/>
      <c r="BD28" s="326"/>
      <c r="BE28" s="323"/>
      <c r="BF28" s="303"/>
      <c r="BG28" s="303"/>
      <c r="BH28" s="303"/>
      <c r="BI28" s="303"/>
      <c r="BJ28" s="303"/>
      <c r="BK28" s="303"/>
      <c r="BL28" s="303"/>
      <c r="BM28" s="303"/>
      <c r="BN28" s="303"/>
      <c r="BO28" s="301"/>
      <c r="BP28" s="301"/>
      <c r="BQ28" s="301"/>
      <c r="BR28" s="5"/>
      <c r="BS28" s="5"/>
      <c r="BT28" s="5"/>
      <c r="BU28" s="5"/>
      <c r="BV28" s="5"/>
      <c r="BW28" s="7"/>
      <c r="BX28" s="7"/>
      <c r="BY28" s="7"/>
      <c r="BZ28" s="7"/>
      <c r="CA28" s="7"/>
      <c r="CB28" s="7"/>
      <c r="CC28" s="176"/>
    </row>
    <row r="29" spans="1:88" ht="18" customHeight="1" x14ac:dyDescent="0.25">
      <c r="N29" s="327"/>
      <c r="O29" s="327"/>
      <c r="P29" s="125"/>
      <c r="Q29" s="301"/>
      <c r="R29" s="310"/>
      <c r="S29" s="301"/>
      <c r="T29" s="37"/>
      <c r="U29" s="301"/>
      <c r="V29" s="301"/>
      <c r="W29" s="301"/>
      <c r="X29" s="301"/>
      <c r="Y29" s="301"/>
      <c r="Z29" s="301"/>
      <c r="AA29" s="301"/>
      <c r="AB29" s="301"/>
      <c r="AC29" s="301"/>
      <c r="AD29" s="301"/>
      <c r="AE29" s="301"/>
      <c r="AF29" s="301"/>
      <c r="AG29" s="301"/>
      <c r="AH29" s="301"/>
      <c r="AI29" s="301"/>
      <c r="AJ29" s="301"/>
      <c r="AK29" s="301"/>
      <c r="AL29" s="301"/>
      <c r="AM29" s="301"/>
      <c r="AN29" s="310"/>
      <c r="AO29" s="310"/>
      <c r="AP29" s="301"/>
      <c r="AQ29" s="301"/>
      <c r="AR29" s="301"/>
      <c r="AS29" s="310"/>
      <c r="AT29" s="301"/>
      <c r="AU29" s="301"/>
      <c r="AV29" s="301"/>
      <c r="AW29" s="301"/>
      <c r="AX29" s="642" t="s">
        <v>157</v>
      </c>
      <c r="AY29" s="37"/>
      <c r="AZ29" s="1191">
        <f>MAX(K:K)</f>
        <v>0</v>
      </c>
      <c r="BA29" s="1191"/>
      <c r="BB29" s="1191"/>
      <c r="BC29" s="1191"/>
      <c r="BD29" s="1191"/>
      <c r="BE29" s="323"/>
      <c r="BF29" s="303" t="s">
        <v>116</v>
      </c>
      <c r="BG29" s="323"/>
      <c r="BH29" s="322"/>
      <c r="BI29" s="322"/>
      <c r="BJ29" s="322"/>
      <c r="BK29" s="303"/>
      <c r="BL29" s="303"/>
      <c r="BM29" s="303"/>
      <c r="BN29" s="303"/>
      <c r="BO29" s="301"/>
      <c r="BP29" s="301"/>
      <c r="BQ29" s="301"/>
      <c r="BR29" s="1192" t="str">
        <f>IF(ISBLANK(U21),"",IF(AZ29&lt;=U27,Donnees!C4,Donnees!C5))</f>
        <v/>
      </c>
      <c r="BS29" s="1192"/>
      <c r="BT29" s="1192"/>
      <c r="BU29" s="1192"/>
      <c r="BV29" s="1192"/>
      <c r="BW29" s="1192"/>
      <c r="BX29" s="1192"/>
      <c r="BY29" s="7"/>
      <c r="BZ29" s="7"/>
      <c r="CA29" s="7"/>
      <c r="CB29" s="7"/>
      <c r="CC29" s="29"/>
      <c r="CD29" s="904" t="str">
        <f>IF(BR29=Donnees!$C$5,Donnees!$B$49,"")</f>
        <v/>
      </c>
    </row>
    <row r="30" spans="1:88" s="8" customFormat="1" ht="36.75" customHeight="1" x14ac:dyDescent="0.25">
      <c r="A30" s="155"/>
      <c r="B30" s="155"/>
      <c r="C30" s="155"/>
      <c r="D30" s="155"/>
      <c r="E30" s="155"/>
      <c r="F30" s="155"/>
      <c r="G30" s="155"/>
      <c r="H30" s="155"/>
      <c r="I30" s="155"/>
      <c r="J30" s="155"/>
      <c r="K30" s="155"/>
      <c r="L30" s="392"/>
      <c r="N30" s="12"/>
      <c r="O30" s="12"/>
      <c r="AI30" s="54"/>
      <c r="AJ30" s="54"/>
      <c r="AK30" s="54"/>
      <c r="AL30" s="54"/>
      <c r="AM30" s="13"/>
      <c r="AN30" s="13"/>
      <c r="AO30" s="13"/>
      <c r="AP30" s="54"/>
      <c r="AQ30" s="54"/>
      <c r="AR30" s="54"/>
      <c r="AS30" s="54"/>
      <c r="AT30" s="55"/>
      <c r="AU30" s="55"/>
      <c r="AV30" s="55"/>
      <c r="AW30" s="55"/>
      <c r="AX30" s="55"/>
      <c r="AY30" s="55"/>
      <c r="AZ30" s="54"/>
      <c r="BA30" s="54"/>
      <c r="BB30" s="54"/>
      <c r="BC30" s="54"/>
      <c r="BD30" s="55"/>
      <c r="BE30" s="55"/>
      <c r="BF30" s="55"/>
      <c r="BG30" s="54"/>
      <c r="BH30" s="54"/>
      <c r="BI30" s="54"/>
      <c r="BJ30" s="54"/>
      <c r="BK30" s="6"/>
      <c r="BR30" s="11"/>
      <c r="BS30" s="10"/>
      <c r="BT30" s="10"/>
      <c r="BU30" s="10"/>
      <c r="BV30" s="10"/>
      <c r="BW30" s="11"/>
      <c r="BX30" s="7"/>
      <c r="BY30" s="7"/>
      <c r="BZ30" s="7"/>
      <c r="CA30" s="7"/>
      <c r="CB30" s="7"/>
      <c r="CC30" s="11"/>
      <c r="CD30" s="152"/>
    </row>
    <row r="31" spans="1:88" ht="26.25" customHeight="1" x14ac:dyDescent="0.25">
      <c r="M31" s="61"/>
      <c r="N31" s="347"/>
      <c r="O31" s="352"/>
      <c r="P31" s="352"/>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8" t="s">
        <v>273</v>
      </c>
      <c r="AU31" s="347"/>
      <c r="AV31" s="353"/>
      <c r="AW31" s="353"/>
      <c r="AX31" s="353"/>
      <c r="AY31" s="353"/>
      <c r="AZ31" s="353"/>
      <c r="BA31" s="353"/>
      <c r="BB31" s="353"/>
      <c r="BC31" s="353"/>
      <c r="BD31" s="347"/>
      <c r="BE31" s="347"/>
      <c r="BF31" s="347"/>
      <c r="BG31" s="347"/>
      <c r="BH31" s="347"/>
      <c r="BI31" s="347"/>
      <c r="BJ31" s="347"/>
      <c r="BK31" s="347"/>
      <c r="BL31" s="347"/>
      <c r="BM31" s="347"/>
      <c r="BN31" s="347"/>
      <c r="BO31" s="347"/>
      <c r="BP31" s="347"/>
      <c r="BQ31" s="347"/>
      <c r="BR31" s="347"/>
      <c r="BS31" s="347"/>
      <c r="BT31" s="347"/>
      <c r="BU31" s="347"/>
      <c r="BV31" s="347"/>
      <c r="BW31" s="347"/>
      <c r="BX31" s="354"/>
      <c r="BY31" s="354"/>
      <c r="BZ31" s="354"/>
      <c r="CA31" s="354"/>
      <c r="CB31" s="354"/>
      <c r="CC31" s="347"/>
    </row>
    <row r="32" spans="1:88" ht="16.5" customHeight="1" thickBot="1" x14ac:dyDescent="0.3">
      <c r="M32" s="61"/>
      <c r="N32" s="135"/>
      <c r="O32" s="62"/>
      <c r="P32" s="62"/>
      <c r="Q32" s="412"/>
      <c r="R32" s="412"/>
      <c r="S32" s="412"/>
      <c r="T32" s="412"/>
      <c r="U32" s="412"/>
      <c r="V32" s="412"/>
      <c r="W32" s="412"/>
      <c r="X32" s="412"/>
      <c r="Y32" s="412"/>
      <c r="Z32" s="412"/>
      <c r="AA32" s="412"/>
      <c r="AB32" s="412"/>
      <c r="AC32" s="412"/>
      <c r="AD32" s="412"/>
      <c r="AE32" s="412"/>
      <c r="AF32" s="412"/>
      <c r="AG32" s="412"/>
      <c r="AH32" s="412"/>
      <c r="AI32" s="412"/>
      <c r="AJ32" s="30"/>
      <c r="AK32" s="412"/>
      <c r="AL32" s="412"/>
      <c r="AM32" s="412"/>
      <c r="AN32" s="412"/>
      <c r="AO32" s="412"/>
      <c r="AT32" s="148"/>
      <c r="AU32" s="148"/>
      <c r="AV32" s="148"/>
      <c r="AW32" s="148"/>
      <c r="AX32" s="148"/>
      <c r="AY32" s="148"/>
      <c r="AZ32" s="148"/>
      <c r="BA32" s="148"/>
      <c r="BB32" s="148"/>
      <c r="BC32" s="148"/>
      <c r="BU32" s="412"/>
      <c r="BV32" s="412"/>
      <c r="BW32" s="412"/>
      <c r="BX32" s="56"/>
      <c r="BY32" s="56"/>
      <c r="BZ32" s="56"/>
      <c r="CA32" s="56"/>
      <c r="CB32" s="56"/>
      <c r="CC32" s="30"/>
    </row>
    <row r="33" spans="8:83" ht="47.25" customHeight="1" thickBot="1" x14ac:dyDescent="0.3">
      <c r="N33" s="909" t="s">
        <v>55</v>
      </c>
      <c r="O33" s="902" t="s">
        <v>54</v>
      </c>
      <c r="P33" s="902" t="s">
        <v>261</v>
      </c>
      <c r="Q33" s="1193" t="s">
        <v>99</v>
      </c>
      <c r="R33" s="1193"/>
      <c r="S33" s="1193"/>
      <c r="T33" s="1193"/>
      <c r="U33" s="1193"/>
      <c r="V33" s="1194" t="s">
        <v>57</v>
      </c>
      <c r="W33" s="1194"/>
      <c r="X33" s="1194"/>
      <c r="Y33" s="1194"/>
      <c r="Z33" s="1194"/>
      <c r="AA33" s="1194" t="s">
        <v>58</v>
      </c>
      <c r="AB33" s="1194"/>
      <c r="AC33" s="1194"/>
      <c r="AD33" s="1194"/>
      <c r="AE33" s="1194"/>
      <c r="AF33" s="1194" t="s">
        <v>59</v>
      </c>
      <c r="AG33" s="1194"/>
      <c r="AH33" s="1194"/>
      <c r="AI33" s="1194"/>
      <c r="AJ33" s="1195"/>
      <c r="AK33" s="1196" t="s">
        <v>60</v>
      </c>
      <c r="AL33" s="1193"/>
      <c r="AM33" s="1193"/>
      <c r="AN33" s="1193"/>
      <c r="AO33" s="1193"/>
      <c r="AP33" s="1193" t="s">
        <v>136</v>
      </c>
      <c r="AQ33" s="1193"/>
      <c r="AR33" s="1193"/>
      <c r="AS33" s="1193"/>
      <c r="AT33" s="1197"/>
      <c r="AU33" s="151"/>
      <c r="AV33" s="151"/>
      <c r="AW33" s="19"/>
      <c r="AX33" s="19"/>
      <c r="CA33" s="9"/>
      <c r="CB33" s="9"/>
      <c r="CC33" s="9"/>
    </row>
    <row r="34" spans="8:83" ht="18" customHeight="1" x14ac:dyDescent="0.2">
      <c r="L34" s="1233" t="s">
        <v>164</v>
      </c>
      <c r="N34" s="669">
        <v>1</v>
      </c>
      <c r="O34" s="31" t="str">
        <f>IF(ISBLANK(P34),"",VLOOKUP(P34,Personnel!$D$21:$J$70,2,FALSE))</f>
        <v/>
      </c>
      <c r="P34" s="70"/>
      <c r="Q34" s="1182" t="str">
        <f>IF(ISBLANK(P34),"",VLOOKUP(P34,Personnel!$D$21:$J$70,3,FALSE))</f>
        <v/>
      </c>
      <c r="R34" s="1182"/>
      <c r="S34" s="1182"/>
      <c r="T34" s="1182"/>
      <c r="U34" s="1183"/>
      <c r="V34" s="1184">
        <f t="shared" ref="V34:V53" si="0">SUMIF($P$73:$P$239,$P34,BY$73:BY$239)</f>
        <v>0</v>
      </c>
      <c r="W34" s="1185"/>
      <c r="X34" s="1185"/>
      <c r="Y34" s="1185"/>
      <c r="Z34" s="1185"/>
      <c r="AA34" s="1185">
        <f t="shared" ref="AA34:AA53" si="1">SUMIF($P$73:$P$239,$P34,BZ$73:BZ$239)</f>
        <v>0</v>
      </c>
      <c r="AB34" s="1185"/>
      <c r="AC34" s="1185"/>
      <c r="AD34" s="1185"/>
      <c r="AE34" s="1185"/>
      <c r="AF34" s="1185">
        <f t="shared" ref="AF34:AF53" si="2">SUMIF($P$73:$P$239,$P34,CA$73:CA$239)</f>
        <v>0</v>
      </c>
      <c r="AG34" s="1185"/>
      <c r="AH34" s="1185"/>
      <c r="AI34" s="1185"/>
      <c r="AJ34" s="1186"/>
      <c r="AK34" s="1187">
        <f t="shared" ref="AK34:AK53" si="3">SUMIF($P$73:$P$239,$P34,CB$73:CB$239)</f>
        <v>0</v>
      </c>
      <c r="AL34" s="1188"/>
      <c r="AM34" s="1188"/>
      <c r="AN34" s="1188"/>
      <c r="AO34" s="1188"/>
      <c r="AP34" s="1189" t="e">
        <f>AK34/$BR$15</f>
        <v>#DIV/0!</v>
      </c>
      <c r="AQ34" s="1189"/>
      <c r="AR34" s="1189"/>
      <c r="AS34" s="1189"/>
      <c r="AT34" s="1190"/>
      <c r="AU34" s="19"/>
      <c r="AV34" s="19"/>
      <c r="AW34" s="19"/>
      <c r="AX34" s="19"/>
      <c r="AY34" s="9"/>
      <c r="AZ34" s="9"/>
      <c r="BA34" s="9"/>
      <c r="CA34" s="9"/>
      <c r="CB34" s="9"/>
      <c r="CC34" s="9"/>
    </row>
    <row r="35" spans="8:83" ht="18" customHeight="1" x14ac:dyDescent="0.2">
      <c r="L35" s="1233"/>
      <c r="N35" s="670">
        <v>2</v>
      </c>
      <c r="O35" s="33" t="str">
        <f>IF(ISBLANK(P35),"",VLOOKUP(P35,Personnel!$D$21:$J$70,2,FALSE))</f>
        <v/>
      </c>
      <c r="P35" s="71"/>
      <c r="Q35" s="1165" t="str">
        <f>IF(ISBLANK(P35),"",VLOOKUP(P35,Personnel!$D$21:$J$70,3,FALSE))</f>
        <v/>
      </c>
      <c r="R35" s="1165"/>
      <c r="S35" s="1165"/>
      <c r="T35" s="1165"/>
      <c r="U35" s="1166"/>
      <c r="V35" s="1167">
        <f t="shared" si="0"/>
        <v>0</v>
      </c>
      <c r="W35" s="1168"/>
      <c r="X35" s="1168"/>
      <c r="Y35" s="1168"/>
      <c r="Z35" s="1168"/>
      <c r="AA35" s="1168">
        <f t="shared" si="1"/>
        <v>0</v>
      </c>
      <c r="AB35" s="1168"/>
      <c r="AC35" s="1168"/>
      <c r="AD35" s="1168"/>
      <c r="AE35" s="1168"/>
      <c r="AF35" s="1168">
        <f t="shared" si="2"/>
        <v>0</v>
      </c>
      <c r="AG35" s="1168"/>
      <c r="AH35" s="1168"/>
      <c r="AI35" s="1168"/>
      <c r="AJ35" s="1101"/>
      <c r="AK35" s="1103">
        <f t="shared" si="3"/>
        <v>0</v>
      </c>
      <c r="AL35" s="1104"/>
      <c r="AM35" s="1104"/>
      <c r="AN35" s="1104"/>
      <c r="AO35" s="1104"/>
      <c r="AP35" s="1144" t="e">
        <f t="shared" ref="AP35:AP53" si="4">AK35/$BR$15</f>
        <v>#DIV/0!</v>
      </c>
      <c r="AQ35" s="1144"/>
      <c r="AR35" s="1144"/>
      <c r="AS35" s="1144"/>
      <c r="AT35" s="1145"/>
      <c r="AU35" s="19"/>
      <c r="AV35" s="19"/>
      <c r="AW35" s="19"/>
      <c r="AX35" s="19"/>
      <c r="AY35" s="9"/>
      <c r="CA35" s="146"/>
      <c r="CB35" s="9"/>
      <c r="CC35" s="9"/>
    </row>
    <row r="36" spans="8:83" ht="18" customHeight="1" x14ac:dyDescent="0.2">
      <c r="L36" s="1233"/>
      <c r="N36" s="670">
        <v>3</v>
      </c>
      <c r="O36" s="33" t="str">
        <f>IF(ISBLANK(P36),"",VLOOKUP(P36,Personnel!$D$21:$J$70,2,FALSE))</f>
        <v/>
      </c>
      <c r="P36" s="71"/>
      <c r="Q36" s="1165" t="str">
        <f>IF(ISBLANK(P36),"",VLOOKUP(P36,Personnel!$D$21:$J$70,3,FALSE))</f>
        <v/>
      </c>
      <c r="R36" s="1165"/>
      <c r="S36" s="1165"/>
      <c r="T36" s="1165"/>
      <c r="U36" s="1166"/>
      <c r="V36" s="1167">
        <f t="shared" si="0"/>
        <v>0</v>
      </c>
      <c r="W36" s="1168"/>
      <c r="X36" s="1168"/>
      <c r="Y36" s="1168"/>
      <c r="Z36" s="1168"/>
      <c r="AA36" s="1168">
        <f t="shared" si="1"/>
        <v>0</v>
      </c>
      <c r="AB36" s="1168"/>
      <c r="AC36" s="1168"/>
      <c r="AD36" s="1168"/>
      <c r="AE36" s="1168"/>
      <c r="AF36" s="1168">
        <f t="shared" si="2"/>
        <v>0</v>
      </c>
      <c r="AG36" s="1168"/>
      <c r="AH36" s="1168"/>
      <c r="AI36" s="1168"/>
      <c r="AJ36" s="1101"/>
      <c r="AK36" s="1103">
        <f t="shared" si="3"/>
        <v>0</v>
      </c>
      <c r="AL36" s="1104"/>
      <c r="AM36" s="1104"/>
      <c r="AN36" s="1104"/>
      <c r="AO36" s="1104"/>
      <c r="AP36" s="1144" t="e">
        <f t="shared" si="4"/>
        <v>#DIV/0!</v>
      </c>
      <c r="AQ36" s="1144"/>
      <c r="AR36" s="1144"/>
      <c r="AS36" s="1144"/>
      <c r="AT36" s="1145"/>
      <c r="AU36" s="19"/>
      <c r="AV36" s="19"/>
      <c r="AW36" s="19"/>
      <c r="AX36" s="19"/>
      <c r="AY36" s="9"/>
      <c r="CA36" s="146"/>
      <c r="CB36" s="9"/>
      <c r="CC36" s="9"/>
    </row>
    <row r="37" spans="8:83" ht="18" customHeight="1" x14ac:dyDescent="0.2">
      <c r="L37" s="1233"/>
      <c r="N37" s="670">
        <v>4</v>
      </c>
      <c r="O37" s="33" t="str">
        <f>IF(ISBLANK(P37),"",VLOOKUP(P37,Personnel!$D$21:$J$70,2,FALSE))</f>
        <v/>
      </c>
      <c r="P37" s="71"/>
      <c r="Q37" s="1165" t="str">
        <f>IF(ISBLANK(P37),"",VLOOKUP(P37,Personnel!$D$21:$J$70,3,FALSE))</f>
        <v/>
      </c>
      <c r="R37" s="1165"/>
      <c r="S37" s="1165"/>
      <c r="T37" s="1165"/>
      <c r="U37" s="1166"/>
      <c r="V37" s="1167">
        <f t="shared" si="0"/>
        <v>0</v>
      </c>
      <c r="W37" s="1168"/>
      <c r="X37" s="1168"/>
      <c r="Y37" s="1168"/>
      <c r="Z37" s="1168"/>
      <c r="AA37" s="1168">
        <f t="shared" si="1"/>
        <v>0</v>
      </c>
      <c r="AB37" s="1168"/>
      <c r="AC37" s="1168"/>
      <c r="AD37" s="1168"/>
      <c r="AE37" s="1168"/>
      <c r="AF37" s="1168">
        <f t="shared" si="2"/>
        <v>0</v>
      </c>
      <c r="AG37" s="1168"/>
      <c r="AH37" s="1168"/>
      <c r="AI37" s="1168"/>
      <c r="AJ37" s="1101"/>
      <c r="AK37" s="1103">
        <f t="shared" si="3"/>
        <v>0</v>
      </c>
      <c r="AL37" s="1104"/>
      <c r="AM37" s="1104"/>
      <c r="AN37" s="1104"/>
      <c r="AO37" s="1104"/>
      <c r="AP37" s="1144" t="e">
        <f t="shared" si="4"/>
        <v>#DIV/0!</v>
      </c>
      <c r="AQ37" s="1144"/>
      <c r="AR37" s="1144"/>
      <c r="AS37" s="1144"/>
      <c r="AT37" s="1145"/>
      <c r="AU37" s="19"/>
      <c r="AV37" s="19"/>
      <c r="AW37" s="19"/>
      <c r="AX37" s="19"/>
      <c r="AY37" s="9"/>
      <c r="CA37" s="146"/>
      <c r="CB37" s="9"/>
      <c r="CC37" s="9"/>
    </row>
    <row r="38" spans="8:83" ht="18" customHeight="1" x14ac:dyDescent="0.2">
      <c r="L38" s="1233"/>
      <c r="N38" s="670">
        <v>5</v>
      </c>
      <c r="O38" s="33" t="str">
        <f>IF(ISBLANK(P38),"",VLOOKUP(P38,Personnel!$D$21:$J$70,2,FALSE))</f>
        <v/>
      </c>
      <c r="P38" s="71"/>
      <c r="Q38" s="1165" t="str">
        <f>IF(ISBLANK(P38),"",VLOOKUP(P38,Personnel!$D$21:$J$70,3,FALSE))</f>
        <v/>
      </c>
      <c r="R38" s="1165"/>
      <c r="S38" s="1165"/>
      <c r="T38" s="1165"/>
      <c r="U38" s="1166"/>
      <c r="V38" s="1167">
        <f t="shared" si="0"/>
        <v>0</v>
      </c>
      <c r="W38" s="1168"/>
      <c r="X38" s="1168"/>
      <c r="Y38" s="1168"/>
      <c r="Z38" s="1168"/>
      <c r="AA38" s="1168">
        <f t="shared" si="1"/>
        <v>0</v>
      </c>
      <c r="AB38" s="1168"/>
      <c r="AC38" s="1168"/>
      <c r="AD38" s="1168"/>
      <c r="AE38" s="1168"/>
      <c r="AF38" s="1168">
        <f t="shared" si="2"/>
        <v>0</v>
      </c>
      <c r="AG38" s="1168"/>
      <c r="AH38" s="1168"/>
      <c r="AI38" s="1168"/>
      <c r="AJ38" s="1101"/>
      <c r="AK38" s="1103">
        <f t="shared" si="3"/>
        <v>0</v>
      </c>
      <c r="AL38" s="1104"/>
      <c r="AM38" s="1104"/>
      <c r="AN38" s="1104"/>
      <c r="AO38" s="1104"/>
      <c r="AP38" s="1144" t="e">
        <f t="shared" si="4"/>
        <v>#DIV/0!</v>
      </c>
      <c r="AQ38" s="1144"/>
      <c r="AR38" s="1144"/>
      <c r="AS38" s="1144"/>
      <c r="AT38" s="1145"/>
      <c r="AU38" s="19"/>
      <c r="AV38" s="19"/>
      <c r="AW38" s="19"/>
      <c r="AX38" s="19"/>
      <c r="AY38" s="9"/>
      <c r="CA38" s="29"/>
      <c r="CB38" s="9"/>
      <c r="CC38" s="9"/>
    </row>
    <row r="39" spans="8:83" ht="18" customHeight="1" x14ac:dyDescent="0.2">
      <c r="L39" s="1233"/>
      <c r="N39" s="670">
        <v>6</v>
      </c>
      <c r="O39" s="33" t="str">
        <f>IF(ISBLANK(P39),"",VLOOKUP(P39,Personnel!$D$21:$J$70,2,FALSE))</f>
        <v/>
      </c>
      <c r="P39" s="71"/>
      <c r="Q39" s="1165" t="str">
        <f>IF(ISBLANK(P39),"",VLOOKUP(P39,Personnel!$D$21:$J$70,3,FALSE))</f>
        <v/>
      </c>
      <c r="R39" s="1165"/>
      <c r="S39" s="1165"/>
      <c r="T39" s="1165"/>
      <c r="U39" s="1166"/>
      <c r="V39" s="1167">
        <f t="shared" si="0"/>
        <v>0</v>
      </c>
      <c r="W39" s="1168"/>
      <c r="X39" s="1168"/>
      <c r="Y39" s="1168"/>
      <c r="Z39" s="1168"/>
      <c r="AA39" s="1168">
        <f t="shared" si="1"/>
        <v>0</v>
      </c>
      <c r="AB39" s="1168"/>
      <c r="AC39" s="1168"/>
      <c r="AD39" s="1168"/>
      <c r="AE39" s="1168"/>
      <c r="AF39" s="1168">
        <f t="shared" si="2"/>
        <v>0</v>
      </c>
      <c r="AG39" s="1168"/>
      <c r="AH39" s="1168"/>
      <c r="AI39" s="1168"/>
      <c r="AJ39" s="1101"/>
      <c r="AK39" s="1103">
        <f t="shared" si="3"/>
        <v>0</v>
      </c>
      <c r="AL39" s="1104"/>
      <c r="AM39" s="1104"/>
      <c r="AN39" s="1104"/>
      <c r="AO39" s="1104"/>
      <c r="AP39" s="1144" t="e">
        <f t="shared" si="4"/>
        <v>#DIV/0!</v>
      </c>
      <c r="AQ39" s="1144"/>
      <c r="AR39" s="1144"/>
      <c r="AS39" s="1144"/>
      <c r="AT39" s="1145"/>
      <c r="AU39" s="126"/>
      <c r="AV39" s="126"/>
      <c r="AW39" s="126"/>
      <c r="AX39" s="126"/>
      <c r="AY39" s="839"/>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c r="BV39" s="1262"/>
      <c r="BW39" s="1262"/>
      <c r="BX39" s="1262"/>
      <c r="BY39" s="1262"/>
      <c r="BZ39" s="1262"/>
      <c r="CA39" s="29"/>
      <c r="CB39" s="149"/>
      <c r="CC39" s="30"/>
    </row>
    <row r="40" spans="8:83" ht="18" customHeight="1" x14ac:dyDescent="0.2">
      <c r="L40" s="1233"/>
      <c r="N40" s="670">
        <v>7</v>
      </c>
      <c r="O40" s="33" t="str">
        <f>IF(ISBLANK(P40),"",VLOOKUP(P40,Personnel!$D$21:$J$70,2,FALSE))</f>
        <v/>
      </c>
      <c r="P40" s="71"/>
      <c r="Q40" s="1165" t="str">
        <f>IF(ISBLANK(P40),"",VLOOKUP(P40,Personnel!$D$21:$J$70,3,FALSE))</f>
        <v/>
      </c>
      <c r="R40" s="1165"/>
      <c r="S40" s="1165"/>
      <c r="T40" s="1165"/>
      <c r="U40" s="1166"/>
      <c r="V40" s="1167">
        <f t="shared" si="0"/>
        <v>0</v>
      </c>
      <c r="W40" s="1168"/>
      <c r="X40" s="1168"/>
      <c r="Y40" s="1168"/>
      <c r="Z40" s="1168"/>
      <c r="AA40" s="1168">
        <f t="shared" si="1"/>
        <v>0</v>
      </c>
      <c r="AB40" s="1168"/>
      <c r="AC40" s="1168"/>
      <c r="AD40" s="1168"/>
      <c r="AE40" s="1168"/>
      <c r="AF40" s="1168">
        <f t="shared" si="2"/>
        <v>0</v>
      </c>
      <c r="AG40" s="1168"/>
      <c r="AH40" s="1168"/>
      <c r="AI40" s="1168"/>
      <c r="AJ40" s="1101"/>
      <c r="AK40" s="1103">
        <f t="shared" si="3"/>
        <v>0</v>
      </c>
      <c r="AL40" s="1104"/>
      <c r="AM40" s="1104"/>
      <c r="AN40" s="1104"/>
      <c r="AO40" s="1104"/>
      <c r="AP40" s="1144" t="e">
        <f t="shared" si="4"/>
        <v>#DIV/0!</v>
      </c>
      <c r="AQ40" s="1144"/>
      <c r="AR40" s="1144"/>
      <c r="AS40" s="1144"/>
      <c r="AT40" s="1145"/>
      <c r="AU40" s="903"/>
      <c r="AV40" s="903"/>
      <c r="AW40" s="903"/>
      <c r="AX40" s="903"/>
      <c r="AY40" s="840"/>
      <c r="AZ40" s="1262"/>
      <c r="BA40" s="1262"/>
      <c r="BB40" s="1262"/>
      <c r="BC40" s="1262"/>
      <c r="BD40" s="1262"/>
      <c r="BE40" s="1262"/>
      <c r="BF40" s="1262"/>
      <c r="BG40" s="1262"/>
      <c r="BH40" s="1262"/>
      <c r="BI40" s="1262"/>
      <c r="BJ40" s="1262"/>
      <c r="BK40" s="1262"/>
      <c r="BL40" s="1262"/>
      <c r="BM40" s="1262"/>
      <c r="BN40" s="1262"/>
      <c r="BO40" s="1262"/>
      <c r="BP40" s="1262"/>
      <c r="BQ40" s="1262"/>
      <c r="BR40" s="1262"/>
      <c r="BS40" s="1262"/>
      <c r="BT40" s="1262"/>
      <c r="BU40" s="1262"/>
      <c r="BV40" s="1262"/>
      <c r="BW40" s="1262"/>
      <c r="BX40" s="1262"/>
      <c r="BY40" s="1262"/>
      <c r="BZ40" s="1262"/>
      <c r="CA40" s="29"/>
      <c r="CB40" s="149"/>
      <c r="CC40" s="30"/>
      <c r="CE40" s="693"/>
    </row>
    <row r="41" spans="8:83" ht="18" customHeight="1" x14ac:dyDescent="0.2">
      <c r="L41" s="1233"/>
      <c r="N41" s="670">
        <v>8</v>
      </c>
      <c r="O41" s="33" t="str">
        <f>IF(ISBLANK(P41),"",VLOOKUP(P41,Personnel!$D$21:$J$70,2,FALSE))</f>
        <v/>
      </c>
      <c r="P41" s="71"/>
      <c r="Q41" s="1165" t="str">
        <f>IF(ISBLANK(P41),"",VLOOKUP(P41,Personnel!$D$21:$J$70,3,FALSE))</f>
        <v/>
      </c>
      <c r="R41" s="1165"/>
      <c r="S41" s="1165"/>
      <c r="T41" s="1165"/>
      <c r="U41" s="1166"/>
      <c r="V41" s="1167">
        <f t="shared" si="0"/>
        <v>0</v>
      </c>
      <c r="W41" s="1168"/>
      <c r="X41" s="1168"/>
      <c r="Y41" s="1168"/>
      <c r="Z41" s="1168"/>
      <c r="AA41" s="1168">
        <f t="shared" si="1"/>
        <v>0</v>
      </c>
      <c r="AB41" s="1168"/>
      <c r="AC41" s="1168"/>
      <c r="AD41" s="1168"/>
      <c r="AE41" s="1168"/>
      <c r="AF41" s="1168">
        <f t="shared" si="2"/>
        <v>0</v>
      </c>
      <c r="AG41" s="1168"/>
      <c r="AH41" s="1168"/>
      <c r="AI41" s="1168"/>
      <c r="AJ41" s="1101"/>
      <c r="AK41" s="1103">
        <f t="shared" si="3"/>
        <v>0</v>
      </c>
      <c r="AL41" s="1104"/>
      <c r="AM41" s="1104"/>
      <c r="AN41" s="1104"/>
      <c r="AO41" s="1104"/>
      <c r="AP41" s="1144" t="e">
        <f t="shared" si="4"/>
        <v>#DIV/0!</v>
      </c>
      <c r="AQ41" s="1144"/>
      <c r="AR41" s="1144"/>
      <c r="AS41" s="1144"/>
      <c r="AT41" s="1145"/>
      <c r="AU41" s="903"/>
      <c r="AV41" s="903"/>
      <c r="AW41" s="903"/>
      <c r="AX41" s="903"/>
      <c r="AY41" s="840"/>
      <c r="AZ41" s="1216"/>
      <c r="BA41" s="1216"/>
      <c r="BB41" s="1216"/>
      <c r="BC41" s="1216"/>
      <c r="BD41" s="1216"/>
      <c r="BE41" s="1216"/>
      <c r="BF41" s="1216"/>
      <c r="BG41" s="1216"/>
      <c r="BH41" s="1216"/>
      <c r="BI41" s="1216"/>
      <c r="BJ41" s="1216"/>
      <c r="BK41" s="1216"/>
      <c r="BL41" s="1216"/>
      <c r="BM41" s="1216"/>
      <c r="BN41" s="1216"/>
      <c r="BO41" s="1216"/>
      <c r="BP41" s="1216"/>
      <c r="BQ41" s="1216"/>
      <c r="BR41" s="1216"/>
      <c r="BS41" s="1216"/>
      <c r="BT41" s="1216"/>
      <c r="BU41" s="1216"/>
      <c r="BV41" s="1216"/>
      <c r="BW41" s="1216"/>
      <c r="BX41" s="1216"/>
      <c r="BY41" s="1216"/>
      <c r="BZ41" s="1216"/>
      <c r="CA41" s="149"/>
      <c r="CB41" s="149"/>
      <c r="CC41" s="30"/>
      <c r="CE41" s="693"/>
    </row>
    <row r="42" spans="8:83" ht="18" customHeight="1" x14ac:dyDescent="0.2">
      <c r="L42" s="1233"/>
      <c r="N42" s="670">
        <v>9</v>
      </c>
      <c r="O42" s="33" t="str">
        <f>IF(ISBLANK(P42),"",VLOOKUP(P42,Personnel!$D$21:$J$70,2,FALSE))</f>
        <v/>
      </c>
      <c r="P42" s="71"/>
      <c r="Q42" s="1165" t="str">
        <f>IF(ISBLANK(P42),"",VLOOKUP(P42,Personnel!$D$21:$J$70,3,FALSE))</f>
        <v/>
      </c>
      <c r="R42" s="1165"/>
      <c r="S42" s="1165"/>
      <c r="T42" s="1165"/>
      <c r="U42" s="1166"/>
      <c r="V42" s="1167">
        <f t="shared" si="0"/>
        <v>0</v>
      </c>
      <c r="W42" s="1168"/>
      <c r="X42" s="1168"/>
      <c r="Y42" s="1168"/>
      <c r="Z42" s="1168"/>
      <c r="AA42" s="1168">
        <f t="shared" si="1"/>
        <v>0</v>
      </c>
      <c r="AB42" s="1168"/>
      <c r="AC42" s="1168"/>
      <c r="AD42" s="1168"/>
      <c r="AE42" s="1168"/>
      <c r="AF42" s="1101">
        <f t="shared" si="2"/>
        <v>0</v>
      </c>
      <c r="AG42" s="1102"/>
      <c r="AH42" s="1102"/>
      <c r="AI42" s="1102"/>
      <c r="AJ42" s="1102"/>
      <c r="AK42" s="1103">
        <f t="shared" si="3"/>
        <v>0</v>
      </c>
      <c r="AL42" s="1104"/>
      <c r="AM42" s="1104"/>
      <c r="AN42" s="1104"/>
      <c r="AO42" s="1104"/>
      <c r="AP42" s="1144" t="e">
        <f t="shared" si="4"/>
        <v>#DIV/0!</v>
      </c>
      <c r="AQ42" s="1144"/>
      <c r="AR42" s="1144"/>
      <c r="AS42" s="1144"/>
      <c r="AT42" s="1145"/>
      <c r="AU42" s="903"/>
      <c r="AV42" s="903"/>
      <c r="AW42" s="903"/>
      <c r="AX42" s="903"/>
      <c r="AY42" s="840"/>
      <c r="AZ42" s="1216"/>
      <c r="BA42" s="1216"/>
      <c r="BB42" s="1216"/>
      <c r="BC42" s="1216"/>
      <c r="BD42" s="1216"/>
      <c r="BE42" s="1216"/>
      <c r="BF42" s="1216"/>
      <c r="BG42" s="1216"/>
      <c r="BH42" s="1216"/>
      <c r="BI42" s="1216"/>
      <c r="BJ42" s="1216"/>
      <c r="BK42" s="1216"/>
      <c r="BL42" s="1216"/>
      <c r="BM42" s="1216"/>
      <c r="BN42" s="1216"/>
      <c r="BO42" s="1216"/>
      <c r="BP42" s="1216"/>
      <c r="BQ42" s="1216"/>
      <c r="BR42" s="1216"/>
      <c r="BS42" s="1216"/>
      <c r="BT42" s="1216"/>
      <c r="BU42" s="1216"/>
      <c r="BV42" s="1216"/>
      <c r="BW42" s="1216"/>
      <c r="BX42" s="1216"/>
      <c r="BY42" s="1216"/>
      <c r="BZ42" s="1216"/>
      <c r="CA42" s="149"/>
      <c r="CB42" s="149"/>
      <c r="CC42" s="30"/>
      <c r="CE42" s="693"/>
    </row>
    <row r="43" spans="8:83" ht="18" customHeight="1" x14ac:dyDescent="0.2">
      <c r="H43" s="652">
        <f>COUNTIF(Q103:BX103,Donnees!C6)</f>
        <v>0</v>
      </c>
      <c r="L43" s="1233"/>
      <c r="N43" s="670">
        <v>10</v>
      </c>
      <c r="O43" s="33" t="str">
        <f>IF(ISBLANK(P43),"",VLOOKUP(P43,Personnel!$D$21:$J$70,2,FALSE))</f>
        <v/>
      </c>
      <c r="P43" s="71"/>
      <c r="Q43" s="1165" t="str">
        <f>IF(ISBLANK(P43),"",VLOOKUP(P43,Personnel!$D$21:$J$70,3,FALSE))</f>
        <v/>
      </c>
      <c r="R43" s="1165"/>
      <c r="S43" s="1165"/>
      <c r="T43" s="1165"/>
      <c r="U43" s="1166"/>
      <c r="V43" s="1167">
        <f t="shared" si="0"/>
        <v>0</v>
      </c>
      <c r="W43" s="1168"/>
      <c r="X43" s="1168"/>
      <c r="Y43" s="1168"/>
      <c r="Z43" s="1168"/>
      <c r="AA43" s="1168">
        <f t="shared" si="1"/>
        <v>0</v>
      </c>
      <c r="AB43" s="1168"/>
      <c r="AC43" s="1168"/>
      <c r="AD43" s="1168"/>
      <c r="AE43" s="1168"/>
      <c r="AF43" s="1101">
        <f t="shared" si="2"/>
        <v>0</v>
      </c>
      <c r="AG43" s="1102"/>
      <c r="AH43" s="1102"/>
      <c r="AI43" s="1102"/>
      <c r="AJ43" s="1102"/>
      <c r="AK43" s="1103">
        <f t="shared" si="3"/>
        <v>0</v>
      </c>
      <c r="AL43" s="1104"/>
      <c r="AM43" s="1104"/>
      <c r="AN43" s="1104"/>
      <c r="AO43" s="1104"/>
      <c r="AP43" s="1144" t="e">
        <f t="shared" si="4"/>
        <v>#DIV/0!</v>
      </c>
      <c r="AQ43" s="1144"/>
      <c r="AR43" s="1144"/>
      <c r="AS43" s="1144"/>
      <c r="AT43" s="1145"/>
      <c r="AU43" s="903"/>
      <c r="AV43" s="903"/>
      <c r="AW43" s="903"/>
      <c r="AX43" s="903"/>
      <c r="AY43" s="840"/>
      <c r="AZ43" s="1215"/>
      <c r="BA43" s="1215"/>
      <c r="BB43" s="1215"/>
      <c r="BC43" s="1215"/>
      <c r="BD43" s="1215"/>
      <c r="BE43" s="1217"/>
      <c r="BF43" s="1217"/>
      <c r="BG43" s="1217"/>
      <c r="BH43" s="1217"/>
      <c r="BI43" s="1217"/>
      <c r="BJ43" s="1215"/>
      <c r="BK43" s="1215"/>
      <c r="BL43" s="1215"/>
      <c r="BM43" s="1215"/>
      <c r="BN43" s="1215"/>
      <c r="BO43" s="1259"/>
      <c r="BP43" s="1259"/>
      <c r="BQ43" s="1259"/>
      <c r="BR43" s="1259"/>
      <c r="BS43" s="1259"/>
      <c r="BT43" s="1258"/>
      <c r="BU43" s="1258"/>
      <c r="BV43" s="1258"/>
      <c r="BW43" s="1258"/>
      <c r="BX43" s="1258"/>
      <c r="BY43" s="1259"/>
      <c r="BZ43" s="1259"/>
      <c r="CA43" s="149"/>
      <c r="CB43" s="149"/>
      <c r="CC43" s="30"/>
      <c r="CD43" s="174" t="str">
        <f>IF(AZ43&lt;BE43,"Il manque du personnel dans ce groupe","")</f>
        <v/>
      </c>
      <c r="CE43" s="693"/>
    </row>
    <row r="44" spans="8:83" ht="18" customHeight="1" x14ac:dyDescent="0.2">
      <c r="H44" s="158">
        <f>COUNTIF(Q137:BX137,Donnees!C6)</f>
        <v>0</v>
      </c>
      <c r="L44" s="1233"/>
      <c r="N44" s="670">
        <v>11</v>
      </c>
      <c r="O44" s="33" t="str">
        <f>IF(ISBLANK(P44),"",VLOOKUP(P44,Personnel!$D$21:$J$70,2,FALSE))</f>
        <v/>
      </c>
      <c r="P44" s="71"/>
      <c r="Q44" s="1165" t="str">
        <f>IF(ISBLANK(P44),"",VLOOKUP(P44,Personnel!$D$21:$J$70,3,FALSE))</f>
        <v/>
      </c>
      <c r="R44" s="1165"/>
      <c r="S44" s="1165"/>
      <c r="T44" s="1165"/>
      <c r="U44" s="1166"/>
      <c r="V44" s="1167">
        <f t="shared" si="0"/>
        <v>0</v>
      </c>
      <c r="W44" s="1168"/>
      <c r="X44" s="1168"/>
      <c r="Y44" s="1168"/>
      <c r="Z44" s="1168"/>
      <c r="AA44" s="1168">
        <f t="shared" si="1"/>
        <v>0</v>
      </c>
      <c r="AB44" s="1168"/>
      <c r="AC44" s="1168"/>
      <c r="AD44" s="1168"/>
      <c r="AE44" s="1168"/>
      <c r="AF44" s="1101">
        <f t="shared" si="2"/>
        <v>0</v>
      </c>
      <c r="AG44" s="1102"/>
      <c r="AH44" s="1102"/>
      <c r="AI44" s="1102"/>
      <c r="AJ44" s="1102"/>
      <c r="AK44" s="1103">
        <f t="shared" si="3"/>
        <v>0</v>
      </c>
      <c r="AL44" s="1104"/>
      <c r="AM44" s="1104"/>
      <c r="AN44" s="1104"/>
      <c r="AO44" s="1104"/>
      <c r="AP44" s="1144" t="e">
        <f t="shared" si="4"/>
        <v>#DIV/0!</v>
      </c>
      <c r="AQ44" s="1144"/>
      <c r="AR44" s="1144"/>
      <c r="AS44" s="1144"/>
      <c r="AT44" s="1145"/>
      <c r="AU44" s="903"/>
      <c r="AV44" s="903"/>
      <c r="AW44" s="903"/>
      <c r="AX44" s="903"/>
      <c r="AY44" s="840"/>
      <c r="AZ44" s="1215"/>
      <c r="BA44" s="1215"/>
      <c r="BB44" s="1215"/>
      <c r="BC44" s="1215"/>
      <c r="BD44" s="1215"/>
      <c r="BE44" s="1217"/>
      <c r="BF44" s="1217"/>
      <c r="BG44" s="1217"/>
      <c r="BH44" s="1217"/>
      <c r="BI44" s="1217"/>
      <c r="BJ44" s="1215"/>
      <c r="BK44" s="1215"/>
      <c r="BL44" s="1215"/>
      <c r="BM44" s="1215"/>
      <c r="BN44" s="1215"/>
      <c r="BO44" s="1259"/>
      <c r="BP44" s="1259"/>
      <c r="BQ44" s="1259"/>
      <c r="BR44" s="1259"/>
      <c r="BS44" s="1259"/>
      <c r="BT44" s="1258"/>
      <c r="BU44" s="1258"/>
      <c r="BV44" s="1258"/>
      <c r="BW44" s="1258"/>
      <c r="BX44" s="1258"/>
      <c r="BY44" s="1259"/>
      <c r="BZ44" s="1259"/>
      <c r="CA44" s="149"/>
      <c r="CB44" s="149"/>
      <c r="CC44" s="30"/>
      <c r="CE44" s="693"/>
    </row>
    <row r="45" spans="8:83" ht="18" customHeight="1" x14ac:dyDescent="0.2">
      <c r="H45" s="158">
        <f>COUNTIF(Q171:BX171,Donnees!C6)</f>
        <v>0</v>
      </c>
      <c r="L45" s="1233"/>
      <c r="N45" s="670">
        <v>12</v>
      </c>
      <c r="O45" s="33" t="str">
        <f>IF(ISBLANK(P45),"",VLOOKUP(P45,Personnel!$D$21:$J$70,2,FALSE))</f>
        <v/>
      </c>
      <c r="P45" s="71"/>
      <c r="Q45" s="1165" t="str">
        <f>IF(ISBLANK(P45),"",VLOOKUP(P45,Personnel!$D$21:$J$70,3,FALSE))</f>
        <v/>
      </c>
      <c r="R45" s="1165"/>
      <c r="S45" s="1165"/>
      <c r="T45" s="1165"/>
      <c r="U45" s="1166"/>
      <c r="V45" s="1167">
        <f t="shared" si="0"/>
        <v>0</v>
      </c>
      <c r="W45" s="1168"/>
      <c r="X45" s="1168"/>
      <c r="Y45" s="1168"/>
      <c r="Z45" s="1168"/>
      <c r="AA45" s="1168">
        <f t="shared" si="1"/>
        <v>0</v>
      </c>
      <c r="AB45" s="1168"/>
      <c r="AC45" s="1168"/>
      <c r="AD45" s="1168"/>
      <c r="AE45" s="1168"/>
      <c r="AF45" s="1101">
        <f t="shared" si="2"/>
        <v>0</v>
      </c>
      <c r="AG45" s="1102"/>
      <c r="AH45" s="1102"/>
      <c r="AI45" s="1102"/>
      <c r="AJ45" s="1102"/>
      <c r="AK45" s="1103">
        <f t="shared" si="3"/>
        <v>0</v>
      </c>
      <c r="AL45" s="1104"/>
      <c r="AM45" s="1104"/>
      <c r="AN45" s="1104"/>
      <c r="AO45" s="1104"/>
      <c r="AP45" s="1144" t="e">
        <f t="shared" si="4"/>
        <v>#DIV/0!</v>
      </c>
      <c r="AQ45" s="1144"/>
      <c r="AR45" s="1144"/>
      <c r="AS45" s="1144"/>
      <c r="AT45" s="1145"/>
      <c r="AU45" s="903"/>
      <c r="AV45" s="903"/>
      <c r="AW45" s="903"/>
      <c r="AX45" s="903"/>
      <c r="AY45" s="840"/>
      <c r="AZ45" s="841"/>
      <c r="BA45" s="841"/>
      <c r="BB45" s="841"/>
      <c r="BC45" s="841"/>
      <c r="BD45" s="841"/>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1"/>
      <c r="CA45" s="149"/>
      <c r="CB45" s="149"/>
      <c r="CC45" s="30"/>
      <c r="CE45" s="693"/>
    </row>
    <row r="46" spans="8:83" ht="18" customHeight="1" x14ac:dyDescent="0.2">
      <c r="H46" s="158">
        <f>COUNTIF(Q205:BX205,Donnees!C6)</f>
        <v>0</v>
      </c>
      <c r="L46" s="1233"/>
      <c r="N46" s="670">
        <v>13</v>
      </c>
      <c r="O46" s="33" t="str">
        <f>IF(ISBLANK(P46),"",VLOOKUP(P46,Personnel!$D$21:$J$70,2,FALSE))</f>
        <v/>
      </c>
      <c r="P46" s="71"/>
      <c r="Q46" s="1165" t="str">
        <f>IF(ISBLANK(P46),"",VLOOKUP(P46,Personnel!$D$21:$J$70,3,FALSE))</f>
        <v/>
      </c>
      <c r="R46" s="1165"/>
      <c r="S46" s="1165"/>
      <c r="T46" s="1165"/>
      <c r="U46" s="1166"/>
      <c r="V46" s="1167">
        <f t="shared" si="0"/>
        <v>0</v>
      </c>
      <c r="W46" s="1168"/>
      <c r="X46" s="1168"/>
      <c r="Y46" s="1168"/>
      <c r="Z46" s="1168"/>
      <c r="AA46" s="1168">
        <f t="shared" si="1"/>
        <v>0</v>
      </c>
      <c r="AB46" s="1168"/>
      <c r="AC46" s="1168"/>
      <c r="AD46" s="1168"/>
      <c r="AE46" s="1168"/>
      <c r="AF46" s="1101">
        <f t="shared" si="2"/>
        <v>0</v>
      </c>
      <c r="AG46" s="1102"/>
      <c r="AH46" s="1102"/>
      <c r="AI46" s="1102"/>
      <c r="AJ46" s="1102"/>
      <c r="AK46" s="1103">
        <f t="shared" si="3"/>
        <v>0</v>
      </c>
      <c r="AL46" s="1104"/>
      <c r="AM46" s="1104"/>
      <c r="AN46" s="1104"/>
      <c r="AO46" s="1104"/>
      <c r="AP46" s="1144" t="e">
        <f t="shared" si="4"/>
        <v>#DIV/0!</v>
      </c>
      <c r="AQ46" s="1144"/>
      <c r="AR46" s="1144"/>
      <c r="AS46" s="1144"/>
      <c r="AT46" s="1145"/>
      <c r="AU46" s="903"/>
      <c r="AV46" s="903"/>
      <c r="AW46" s="903"/>
      <c r="AX46" s="903"/>
      <c r="AY46" s="903"/>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30"/>
      <c r="CE46" s="693"/>
    </row>
    <row r="47" spans="8:83" ht="18" customHeight="1" x14ac:dyDescent="0.2">
      <c r="H47" s="158">
        <f>COUNTIF(Q239:BX239,Donnees!C6)</f>
        <v>0</v>
      </c>
      <c r="L47" s="1233"/>
      <c r="N47" s="670">
        <v>14</v>
      </c>
      <c r="O47" s="33" t="str">
        <f>IF(ISBLANK(P47),"",VLOOKUP(P47,Personnel!$D$21:$J$70,2,FALSE))</f>
        <v/>
      </c>
      <c r="P47" s="71"/>
      <c r="Q47" s="1165" t="str">
        <f>IF(ISBLANK(P47),"",VLOOKUP(P47,Personnel!$D$21:$J$70,3,FALSE))</f>
        <v/>
      </c>
      <c r="R47" s="1165"/>
      <c r="S47" s="1165"/>
      <c r="T47" s="1165"/>
      <c r="U47" s="1166"/>
      <c r="V47" s="1167">
        <f t="shared" si="0"/>
        <v>0</v>
      </c>
      <c r="W47" s="1168"/>
      <c r="X47" s="1168"/>
      <c r="Y47" s="1168"/>
      <c r="Z47" s="1168"/>
      <c r="AA47" s="1168">
        <f t="shared" si="1"/>
        <v>0</v>
      </c>
      <c r="AB47" s="1168"/>
      <c r="AC47" s="1168"/>
      <c r="AD47" s="1168"/>
      <c r="AE47" s="1168"/>
      <c r="AF47" s="1101">
        <f t="shared" si="2"/>
        <v>0</v>
      </c>
      <c r="AG47" s="1102"/>
      <c r="AH47" s="1102"/>
      <c r="AI47" s="1102"/>
      <c r="AJ47" s="1102"/>
      <c r="AK47" s="1103">
        <f t="shared" si="3"/>
        <v>0</v>
      </c>
      <c r="AL47" s="1104"/>
      <c r="AM47" s="1104"/>
      <c r="AN47" s="1104"/>
      <c r="AO47" s="1104"/>
      <c r="AP47" s="1144" t="e">
        <f t="shared" si="4"/>
        <v>#DIV/0!</v>
      </c>
      <c r="AQ47" s="1144"/>
      <c r="AR47" s="1144"/>
      <c r="AS47" s="1144"/>
      <c r="AT47" s="1145"/>
      <c r="AU47" s="903"/>
      <c r="AV47" s="903"/>
      <c r="AW47" s="903"/>
      <c r="AX47" s="903"/>
      <c r="AY47" s="903"/>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30"/>
      <c r="CE47" s="693"/>
    </row>
    <row r="48" spans="8:83" ht="18" customHeight="1" x14ac:dyDescent="0.2">
      <c r="L48" s="1233"/>
      <c r="N48" s="670">
        <v>15</v>
      </c>
      <c r="O48" s="33" t="str">
        <f>IF(ISBLANK(P48),"",VLOOKUP(P48,Personnel!$D$21:$J$70,2,FALSE))</f>
        <v/>
      </c>
      <c r="P48" s="71"/>
      <c r="Q48" s="1165" t="str">
        <f>IF(ISBLANK(P48),"",VLOOKUP(P48,Personnel!$D$21:$J$70,3,FALSE))</f>
        <v/>
      </c>
      <c r="R48" s="1165"/>
      <c r="S48" s="1165"/>
      <c r="T48" s="1165"/>
      <c r="U48" s="1166"/>
      <c r="V48" s="1167">
        <f t="shared" si="0"/>
        <v>0</v>
      </c>
      <c r="W48" s="1168"/>
      <c r="X48" s="1168"/>
      <c r="Y48" s="1168"/>
      <c r="Z48" s="1168"/>
      <c r="AA48" s="1168">
        <f t="shared" si="1"/>
        <v>0</v>
      </c>
      <c r="AB48" s="1168"/>
      <c r="AC48" s="1168"/>
      <c r="AD48" s="1168"/>
      <c r="AE48" s="1168"/>
      <c r="AF48" s="1101">
        <f t="shared" si="2"/>
        <v>0</v>
      </c>
      <c r="AG48" s="1102"/>
      <c r="AH48" s="1102"/>
      <c r="AI48" s="1102"/>
      <c r="AJ48" s="1102"/>
      <c r="AK48" s="1103">
        <f t="shared" si="3"/>
        <v>0</v>
      </c>
      <c r="AL48" s="1104"/>
      <c r="AM48" s="1104"/>
      <c r="AN48" s="1104"/>
      <c r="AO48" s="1104"/>
      <c r="AP48" s="1144" t="e">
        <f t="shared" si="4"/>
        <v>#DIV/0!</v>
      </c>
      <c r="AQ48" s="1144"/>
      <c r="AR48" s="1144"/>
      <c r="AS48" s="1144"/>
      <c r="AT48" s="1145"/>
      <c r="AU48" s="903"/>
      <c r="AV48" s="903"/>
      <c r="AW48" s="903"/>
      <c r="AX48" s="903"/>
      <c r="AY48" s="903"/>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30"/>
      <c r="CE48" s="693"/>
    </row>
    <row r="49" spans="1:82" ht="18" customHeight="1" x14ac:dyDescent="0.2">
      <c r="L49" s="1233"/>
      <c r="N49" s="670">
        <v>16</v>
      </c>
      <c r="O49" s="33" t="str">
        <f>IF(ISBLANK(P49),"",VLOOKUP(P49,Personnel!$D$21:$J$70,2,FALSE))</f>
        <v/>
      </c>
      <c r="P49" s="71"/>
      <c r="Q49" s="1165" t="str">
        <f>IF(ISBLANK(P49),"",VLOOKUP(P49,Personnel!$D$21:$J$70,3,FALSE))</f>
        <v/>
      </c>
      <c r="R49" s="1165"/>
      <c r="S49" s="1165"/>
      <c r="T49" s="1165"/>
      <c r="U49" s="1166"/>
      <c r="V49" s="1167">
        <f t="shared" si="0"/>
        <v>0</v>
      </c>
      <c r="W49" s="1168"/>
      <c r="X49" s="1168"/>
      <c r="Y49" s="1168"/>
      <c r="Z49" s="1168"/>
      <c r="AA49" s="1168">
        <f t="shared" si="1"/>
        <v>0</v>
      </c>
      <c r="AB49" s="1168"/>
      <c r="AC49" s="1168"/>
      <c r="AD49" s="1168"/>
      <c r="AE49" s="1168"/>
      <c r="AF49" s="1101">
        <f t="shared" si="2"/>
        <v>0</v>
      </c>
      <c r="AG49" s="1102"/>
      <c r="AH49" s="1102"/>
      <c r="AI49" s="1102"/>
      <c r="AJ49" s="1102"/>
      <c r="AK49" s="1103">
        <f t="shared" si="3"/>
        <v>0</v>
      </c>
      <c r="AL49" s="1104"/>
      <c r="AM49" s="1104"/>
      <c r="AN49" s="1104"/>
      <c r="AO49" s="1104"/>
      <c r="AP49" s="1144" t="e">
        <f t="shared" si="4"/>
        <v>#DIV/0!</v>
      </c>
      <c r="AQ49" s="1144"/>
      <c r="AR49" s="1144"/>
      <c r="AS49" s="1144"/>
      <c r="AT49" s="1145"/>
      <c r="AU49" s="903"/>
      <c r="AV49" s="903"/>
      <c r="AW49" s="903"/>
      <c r="AX49" s="903"/>
      <c r="AY49" s="903"/>
      <c r="AZ49" s="149"/>
      <c r="BA49" s="149"/>
      <c r="BB49" s="149"/>
      <c r="CA49" s="9"/>
      <c r="CB49" s="149"/>
      <c r="CC49" s="30"/>
    </row>
    <row r="50" spans="1:82" ht="18" customHeight="1" x14ac:dyDescent="0.2">
      <c r="L50" s="1233"/>
      <c r="N50" s="670">
        <v>17</v>
      </c>
      <c r="O50" s="33" t="str">
        <f>IF(ISBLANK(P50),"",VLOOKUP(P50,Personnel!$D$21:$J$70,2,FALSE))</f>
        <v/>
      </c>
      <c r="P50" s="71"/>
      <c r="Q50" s="1165" t="str">
        <f>IF(ISBLANK(P50),"",VLOOKUP(P50,Personnel!$D$21:$J$70,3,FALSE))</f>
        <v/>
      </c>
      <c r="R50" s="1165"/>
      <c r="S50" s="1165"/>
      <c r="T50" s="1165"/>
      <c r="U50" s="1166"/>
      <c r="V50" s="1167">
        <f t="shared" si="0"/>
        <v>0</v>
      </c>
      <c r="W50" s="1168"/>
      <c r="X50" s="1168"/>
      <c r="Y50" s="1168"/>
      <c r="Z50" s="1168"/>
      <c r="AA50" s="1168">
        <f t="shared" si="1"/>
        <v>0</v>
      </c>
      <c r="AB50" s="1168"/>
      <c r="AC50" s="1168"/>
      <c r="AD50" s="1168"/>
      <c r="AE50" s="1168"/>
      <c r="AF50" s="1101">
        <f t="shared" si="2"/>
        <v>0</v>
      </c>
      <c r="AG50" s="1102"/>
      <c r="AH50" s="1102"/>
      <c r="AI50" s="1102"/>
      <c r="AJ50" s="1102"/>
      <c r="AK50" s="1103">
        <f t="shared" si="3"/>
        <v>0</v>
      </c>
      <c r="AL50" s="1104"/>
      <c r="AM50" s="1104"/>
      <c r="AN50" s="1104"/>
      <c r="AO50" s="1104"/>
      <c r="AP50" s="1144" t="e">
        <f t="shared" si="4"/>
        <v>#DIV/0!</v>
      </c>
      <c r="AQ50" s="1144"/>
      <c r="AR50" s="1144"/>
      <c r="AS50" s="1144"/>
      <c r="AT50" s="1145"/>
      <c r="AU50" s="903"/>
      <c r="AV50" s="903"/>
      <c r="AW50" s="903"/>
      <c r="AX50" s="903"/>
      <c r="AY50" s="903"/>
      <c r="AZ50" s="149"/>
      <c r="BA50" s="149"/>
      <c r="BB50" s="149"/>
      <c r="BD50" s="165"/>
      <c r="BE50" s="165"/>
      <c r="BF50" s="165"/>
      <c r="BG50" s="165"/>
      <c r="BH50" s="165"/>
      <c r="BI50" s="165"/>
      <c r="BJ50" s="165"/>
      <c r="BK50" s="165"/>
      <c r="BL50" s="165"/>
      <c r="BM50" s="1214"/>
      <c r="BN50" s="1214"/>
      <c r="BO50" s="1214"/>
      <c r="BP50" s="1214"/>
      <c r="BQ50" s="1214"/>
      <c r="BR50" s="1214"/>
      <c r="BS50" s="51"/>
      <c r="BT50" s="51"/>
      <c r="BU50" s="51"/>
      <c r="BV50" s="51"/>
      <c r="BW50" s="51"/>
      <c r="BX50" s="51"/>
      <c r="BZ50" s="51"/>
      <c r="CA50" s="177"/>
      <c r="CB50" s="177"/>
      <c r="CC50" s="30"/>
    </row>
    <row r="51" spans="1:82" ht="18" customHeight="1" x14ac:dyDescent="0.2">
      <c r="L51" s="1233"/>
      <c r="N51" s="670">
        <v>18</v>
      </c>
      <c r="O51" s="33" t="str">
        <f>IF(ISBLANK(P51),"",VLOOKUP(P51,Personnel!$D$21:$J$70,2,FALSE))</f>
        <v/>
      </c>
      <c r="P51" s="71"/>
      <c r="Q51" s="1165" t="str">
        <f>IF(ISBLANK(P51),"",VLOOKUP(P51,Personnel!$D$21:$J$70,3,FALSE))</f>
        <v/>
      </c>
      <c r="R51" s="1165"/>
      <c r="S51" s="1165"/>
      <c r="T51" s="1165"/>
      <c r="U51" s="1166"/>
      <c r="V51" s="1167">
        <f t="shared" si="0"/>
        <v>0</v>
      </c>
      <c r="W51" s="1168"/>
      <c r="X51" s="1168"/>
      <c r="Y51" s="1168"/>
      <c r="Z51" s="1168"/>
      <c r="AA51" s="1168">
        <f t="shared" si="1"/>
        <v>0</v>
      </c>
      <c r="AB51" s="1168"/>
      <c r="AC51" s="1168"/>
      <c r="AD51" s="1168"/>
      <c r="AE51" s="1168"/>
      <c r="AF51" s="1101">
        <f t="shared" si="2"/>
        <v>0</v>
      </c>
      <c r="AG51" s="1102"/>
      <c r="AH51" s="1102"/>
      <c r="AI51" s="1102"/>
      <c r="AJ51" s="1102"/>
      <c r="AK51" s="1103">
        <f t="shared" si="3"/>
        <v>0</v>
      </c>
      <c r="AL51" s="1104"/>
      <c r="AM51" s="1104"/>
      <c r="AN51" s="1104"/>
      <c r="AO51" s="1104"/>
      <c r="AP51" s="1144" t="e">
        <f t="shared" si="4"/>
        <v>#DIV/0!</v>
      </c>
      <c r="AQ51" s="1144"/>
      <c r="AR51" s="1144"/>
      <c r="AS51" s="1144"/>
      <c r="AT51" s="1145"/>
      <c r="AU51" s="903"/>
      <c r="AV51" s="903"/>
      <c r="AW51" s="903"/>
      <c r="AX51" s="903"/>
      <c r="AY51" s="903"/>
      <c r="AZ51" s="149"/>
      <c r="BA51" s="149"/>
      <c r="BB51" s="149"/>
      <c r="BD51" s="165"/>
      <c r="BE51" s="165"/>
      <c r="BF51" s="165"/>
      <c r="BG51" s="165"/>
      <c r="BH51" s="165"/>
      <c r="BI51" s="165"/>
      <c r="BJ51" s="165"/>
      <c r="BK51" s="165"/>
      <c r="BL51" s="165"/>
      <c r="BM51" s="1214"/>
      <c r="BN51" s="1214"/>
      <c r="BO51" s="1214"/>
      <c r="BP51" s="1214"/>
      <c r="BQ51" s="1214"/>
      <c r="BR51" s="1214"/>
      <c r="BS51" s="51"/>
      <c r="BT51" s="51"/>
      <c r="BU51" s="51"/>
      <c r="BV51" s="51"/>
      <c r="BW51" s="51"/>
      <c r="BX51" s="51"/>
      <c r="BZ51" s="51"/>
      <c r="CA51" s="177"/>
      <c r="CB51" s="177"/>
      <c r="CC51" s="30"/>
    </row>
    <row r="52" spans="1:82" ht="18" customHeight="1" x14ac:dyDescent="0.2">
      <c r="L52" s="1233"/>
      <c r="N52" s="670">
        <v>19</v>
      </c>
      <c r="O52" s="33" t="str">
        <f>IF(ISBLANK(P52),"",VLOOKUP(P52,Personnel!$D$21:$J$70,2,FALSE))</f>
        <v/>
      </c>
      <c r="P52" s="71"/>
      <c r="Q52" s="1165" t="str">
        <f>IF(ISBLANK(P52),"",VLOOKUP(P52,Personnel!$D$21:$J$70,3,FALSE))</f>
        <v/>
      </c>
      <c r="R52" s="1165"/>
      <c r="S52" s="1165"/>
      <c r="T52" s="1165"/>
      <c r="U52" s="1166"/>
      <c r="V52" s="1167">
        <f t="shared" si="0"/>
        <v>0</v>
      </c>
      <c r="W52" s="1168"/>
      <c r="X52" s="1168"/>
      <c r="Y52" s="1168"/>
      <c r="Z52" s="1168"/>
      <c r="AA52" s="1168">
        <f t="shared" si="1"/>
        <v>0</v>
      </c>
      <c r="AB52" s="1168"/>
      <c r="AC52" s="1168"/>
      <c r="AD52" s="1168"/>
      <c r="AE52" s="1168"/>
      <c r="AF52" s="1101">
        <f t="shared" si="2"/>
        <v>0</v>
      </c>
      <c r="AG52" s="1102"/>
      <c r="AH52" s="1102"/>
      <c r="AI52" s="1102"/>
      <c r="AJ52" s="1102"/>
      <c r="AK52" s="1103">
        <f t="shared" si="3"/>
        <v>0</v>
      </c>
      <c r="AL52" s="1104"/>
      <c r="AM52" s="1104"/>
      <c r="AN52" s="1104"/>
      <c r="AO52" s="1104"/>
      <c r="AP52" s="1144" t="e">
        <f t="shared" si="4"/>
        <v>#DIV/0!</v>
      </c>
      <c r="AQ52" s="1144"/>
      <c r="AR52" s="1144"/>
      <c r="AS52" s="1144"/>
      <c r="AT52" s="1145"/>
      <c r="AU52" s="903"/>
      <c r="AV52" s="903"/>
      <c r="AW52" s="903"/>
      <c r="AX52" s="903"/>
      <c r="AY52" s="903"/>
      <c r="AZ52" s="149"/>
      <c r="BA52" s="149"/>
      <c r="BB52" s="149"/>
      <c r="BD52" s="165"/>
      <c r="BE52" s="165"/>
      <c r="BF52" s="165"/>
      <c r="BG52" s="165"/>
      <c r="BH52" s="165"/>
      <c r="BI52" s="165"/>
      <c r="BJ52" s="165"/>
      <c r="BK52" s="165"/>
      <c r="BL52" s="165"/>
      <c r="BM52" s="1214"/>
      <c r="BN52" s="1214"/>
      <c r="BO52" s="1214"/>
      <c r="BP52" s="1214"/>
      <c r="BQ52" s="1214"/>
      <c r="BR52" s="1214"/>
      <c r="BS52" s="51"/>
      <c r="BT52" s="51"/>
      <c r="BU52" s="51"/>
      <c r="BV52" s="51"/>
      <c r="BW52" s="51"/>
      <c r="BX52" s="51"/>
      <c r="BZ52" s="51"/>
      <c r="CA52" s="177"/>
      <c r="CB52" s="177"/>
      <c r="CC52" s="30"/>
    </row>
    <row r="53" spans="1:82" ht="18" customHeight="1" thickBot="1" x14ac:dyDescent="0.25">
      <c r="L53" s="1233"/>
      <c r="N53" s="671">
        <v>20</v>
      </c>
      <c r="O53" s="35" t="str">
        <f>IF(ISBLANK(P53),"",VLOOKUP(P53,Personnel!$D$21:$J$70,2,FALSE))</f>
        <v/>
      </c>
      <c r="P53" s="72"/>
      <c r="Q53" s="1251" t="str">
        <f>IF(ISBLANK(P53),"",VLOOKUP(P53,Personnel!$D$21:$J$70,3,FALSE))</f>
        <v/>
      </c>
      <c r="R53" s="1251"/>
      <c r="S53" s="1251"/>
      <c r="T53" s="1251"/>
      <c r="U53" s="1252"/>
      <c r="V53" s="1253">
        <f t="shared" si="0"/>
        <v>0</v>
      </c>
      <c r="W53" s="1164"/>
      <c r="X53" s="1164"/>
      <c r="Y53" s="1164"/>
      <c r="Z53" s="1164"/>
      <c r="AA53" s="1164">
        <f t="shared" si="1"/>
        <v>0</v>
      </c>
      <c r="AB53" s="1164"/>
      <c r="AC53" s="1164"/>
      <c r="AD53" s="1164"/>
      <c r="AE53" s="1164"/>
      <c r="AF53" s="1138">
        <f t="shared" si="2"/>
        <v>0</v>
      </c>
      <c r="AG53" s="1139"/>
      <c r="AH53" s="1139"/>
      <c r="AI53" s="1139"/>
      <c r="AJ53" s="1139"/>
      <c r="AK53" s="1098">
        <f t="shared" si="3"/>
        <v>0</v>
      </c>
      <c r="AL53" s="1099"/>
      <c r="AM53" s="1099"/>
      <c r="AN53" s="1099"/>
      <c r="AO53" s="1099"/>
      <c r="AP53" s="1146" t="e">
        <f t="shared" si="4"/>
        <v>#DIV/0!</v>
      </c>
      <c r="AQ53" s="1146"/>
      <c r="AR53" s="1146"/>
      <c r="AS53" s="1146"/>
      <c r="AT53" s="1147"/>
      <c r="AU53" s="903"/>
      <c r="AV53" s="903"/>
      <c r="AW53" s="903"/>
      <c r="AX53" s="903"/>
      <c r="AY53" s="903"/>
      <c r="AZ53" s="149"/>
      <c r="BA53" s="149"/>
      <c r="BB53" s="149"/>
      <c r="BD53" s="165"/>
      <c r="BE53" s="165"/>
      <c r="BF53" s="165"/>
      <c r="BG53" s="165"/>
      <c r="BH53" s="165"/>
      <c r="BI53" s="165"/>
      <c r="BJ53" s="165"/>
      <c r="BL53" s="371"/>
      <c r="BM53" s="371"/>
      <c r="BN53" s="371"/>
      <c r="BO53" s="371"/>
      <c r="BP53" s="371"/>
      <c r="BQ53" s="371"/>
      <c r="BR53" s="165"/>
      <c r="BZ53" s="51"/>
      <c r="CA53" s="177"/>
      <c r="CB53" s="177"/>
      <c r="CC53" s="30"/>
    </row>
    <row r="54" spans="1:82" s="68" customFormat="1" ht="15.75" customHeight="1" x14ac:dyDescent="0.25">
      <c r="A54" s="156"/>
      <c r="B54" s="156"/>
      <c r="C54" s="156"/>
      <c r="D54" s="156"/>
      <c r="E54" s="156"/>
      <c r="F54" s="156"/>
      <c r="G54" s="156"/>
      <c r="H54" s="156"/>
      <c r="I54" s="156"/>
      <c r="J54" s="156"/>
      <c r="K54" s="156"/>
      <c r="L54" s="394"/>
      <c r="N54" s="63"/>
      <c r="O54" s="63"/>
      <c r="P54" s="63"/>
      <c r="Q54" s="1248">
        <f>SUM(Q34:U53)</f>
        <v>0</v>
      </c>
      <c r="R54" s="1131"/>
      <c r="S54" s="1131"/>
      <c r="T54" s="1131"/>
      <c r="U54" s="1131"/>
      <c r="V54" s="1172">
        <f>SUM(V34:Z53)</f>
        <v>0</v>
      </c>
      <c r="W54" s="1172"/>
      <c r="X54" s="1172"/>
      <c r="Y54" s="1172"/>
      <c r="Z54" s="1172"/>
      <c r="AA54" s="1172">
        <f>SUM(AA34:AE53)</f>
        <v>0</v>
      </c>
      <c r="AB54" s="1172"/>
      <c r="AC54" s="1172"/>
      <c r="AD54" s="1172"/>
      <c r="AE54" s="1172"/>
      <c r="AF54" s="1172">
        <f>SUM(AF34:AJ53)</f>
        <v>0</v>
      </c>
      <c r="AG54" s="1172"/>
      <c r="AH54" s="1172"/>
      <c r="AI54" s="1172"/>
      <c r="AJ54" s="1172"/>
      <c r="AK54" s="1172">
        <f>SUM(AK34:AO53)</f>
        <v>0</v>
      </c>
      <c r="AL54" s="1172"/>
      <c r="AM54" s="1172"/>
      <c r="AN54" s="1172"/>
      <c r="AO54" s="1172"/>
      <c r="AP54" s="1173" t="e">
        <f>SUM(AP34:AT53)</f>
        <v>#DIV/0!</v>
      </c>
      <c r="AQ54" s="1173"/>
      <c r="AR54" s="1173"/>
      <c r="AS54" s="1173"/>
      <c r="AT54" s="1173"/>
      <c r="AU54" s="2"/>
      <c r="AV54" s="2"/>
      <c r="AW54" s="2"/>
      <c r="AX54" s="2"/>
      <c r="AY54" s="65"/>
      <c r="AZ54" s="66"/>
      <c r="BA54" s="66"/>
      <c r="BB54" s="371"/>
      <c r="BC54" s="371"/>
      <c r="BD54" s="371"/>
      <c r="BE54" s="371"/>
      <c r="BF54" s="371"/>
      <c r="BG54" s="371"/>
      <c r="BH54" s="371"/>
      <c r="BI54" s="371"/>
      <c r="BJ54" s="371"/>
      <c r="BK54" s="371"/>
      <c r="BL54" s="371"/>
      <c r="BM54" s="371"/>
      <c r="BN54" s="371"/>
      <c r="BO54" s="371"/>
      <c r="BP54" s="371"/>
      <c r="BQ54" s="371"/>
      <c r="BR54" s="165"/>
      <c r="CA54" s="177"/>
      <c r="CB54" s="177"/>
      <c r="CD54" s="153"/>
    </row>
    <row r="55" spans="1:82" s="68" customFormat="1" ht="15.75" customHeight="1" x14ac:dyDescent="0.25">
      <c r="A55" s="156"/>
      <c r="B55" s="156"/>
      <c r="C55" s="156"/>
      <c r="D55" s="156"/>
      <c r="E55" s="156"/>
      <c r="F55" s="156"/>
      <c r="G55" s="156"/>
      <c r="H55" s="156"/>
      <c r="I55" s="156"/>
      <c r="J55" s="156"/>
      <c r="K55" s="156"/>
      <c r="L55" s="394"/>
      <c r="N55" s="63"/>
      <c r="O55" s="63"/>
      <c r="P55" s="63"/>
      <c r="Q55" s="63"/>
      <c r="R55" s="63"/>
      <c r="S55" s="63"/>
      <c r="T55" s="64"/>
      <c r="V55" s="906"/>
      <c r="W55" s="906"/>
      <c r="X55" s="906"/>
      <c r="Y55" s="906"/>
      <c r="Z55" s="906"/>
      <c r="AA55" s="906"/>
      <c r="AB55" s="906"/>
      <c r="AC55" s="906"/>
      <c r="AD55" s="906"/>
      <c r="AE55" s="906"/>
      <c r="AF55" s="906"/>
      <c r="AG55" s="906"/>
      <c r="AH55" s="906"/>
      <c r="AI55" s="906"/>
      <c r="AJ55" s="906"/>
      <c r="AK55" s="1245" t="s">
        <v>135</v>
      </c>
      <c r="AL55" s="1245"/>
      <c r="AM55" s="1245"/>
      <c r="AN55" s="1245"/>
      <c r="AO55" s="1245"/>
      <c r="AP55" s="1148" t="e">
        <f>AP54/COUNTIF(AP34:AP53,"&lt;&gt;0")</f>
        <v>#DIV/0!</v>
      </c>
      <c r="AQ55" s="1148"/>
      <c r="AR55" s="1148"/>
      <c r="AS55" s="1148"/>
      <c r="AT55" s="1148"/>
      <c r="AU55" s="2"/>
      <c r="AV55" s="2"/>
      <c r="AW55" s="2"/>
      <c r="AX55" s="2"/>
      <c r="AY55" s="65"/>
      <c r="AZ55" s="66"/>
      <c r="BA55" s="66"/>
      <c r="BB55" s="66"/>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77"/>
      <c r="CB55" s="177"/>
      <c r="CD55" s="153"/>
    </row>
    <row r="56" spans="1:82" s="68" customFormat="1" ht="13.5" customHeight="1" x14ac:dyDescent="0.25">
      <c r="A56" s="156"/>
      <c r="B56" s="156"/>
      <c r="C56" s="156"/>
      <c r="D56" s="156"/>
      <c r="E56" s="156"/>
      <c r="F56" s="156"/>
      <c r="G56" s="156"/>
      <c r="H56" s="156"/>
      <c r="I56" s="156"/>
      <c r="J56" s="156"/>
      <c r="K56" s="156"/>
      <c r="L56" s="394"/>
      <c r="N56" s="63"/>
      <c r="O56" s="63"/>
      <c r="P56" s="63"/>
      <c r="Q56" s="63"/>
      <c r="R56" s="63"/>
      <c r="S56" s="63"/>
      <c r="T56" s="64"/>
      <c r="V56" s="906"/>
      <c r="W56" s="906"/>
      <c r="X56" s="906"/>
      <c r="Y56" s="906"/>
      <c r="Z56" s="906"/>
      <c r="AA56" s="906"/>
      <c r="AB56" s="906"/>
      <c r="AC56" s="906"/>
      <c r="AD56" s="906"/>
      <c r="AE56" s="906"/>
      <c r="AF56" s="906"/>
      <c r="AG56" s="906"/>
      <c r="AH56" s="906"/>
      <c r="AI56" s="906"/>
      <c r="AJ56" s="906"/>
      <c r="AK56" s="906"/>
      <c r="AL56" s="906"/>
      <c r="AM56" s="906"/>
      <c r="AN56" s="906"/>
      <c r="AO56" s="906"/>
      <c r="AP56" s="149"/>
      <c r="AQ56" s="149"/>
      <c r="AR56" s="149"/>
      <c r="AS56" s="149"/>
      <c r="AT56" s="149"/>
      <c r="AU56" s="2"/>
      <c r="AV56" s="2"/>
      <c r="AW56" s="2"/>
      <c r="AX56" s="2"/>
      <c r="AY56" s="65"/>
      <c r="AZ56" s="66"/>
      <c r="BA56" s="66"/>
      <c r="BB56" s="66"/>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D56" s="153"/>
    </row>
    <row r="57" spans="1:82" s="68" customFormat="1" ht="26.25" customHeight="1" x14ac:dyDescent="0.25">
      <c r="A57" s="156"/>
      <c r="B57" s="156"/>
      <c r="C57" s="156"/>
      <c r="D57" s="156"/>
      <c r="E57" s="156"/>
      <c r="F57" s="156"/>
      <c r="G57" s="156"/>
      <c r="H57" s="156"/>
      <c r="I57" s="156"/>
      <c r="J57" s="156"/>
      <c r="K57" s="156"/>
      <c r="L57" s="394"/>
      <c r="N57" s="355"/>
      <c r="O57" s="356"/>
      <c r="P57" s="356"/>
      <c r="Q57" s="355"/>
      <c r="R57" s="356"/>
      <c r="S57" s="356"/>
      <c r="T57" s="356"/>
      <c r="U57" s="356"/>
      <c r="V57" s="356"/>
      <c r="W57" s="356"/>
      <c r="X57" s="356"/>
      <c r="Y57" s="356"/>
      <c r="Z57" s="356"/>
      <c r="AA57" s="356"/>
      <c r="AB57" s="356"/>
      <c r="AC57" s="356"/>
      <c r="AD57" s="356"/>
      <c r="AE57" s="356"/>
      <c r="AF57" s="356"/>
      <c r="AG57" s="356"/>
      <c r="AH57" s="356"/>
      <c r="AI57" s="356"/>
      <c r="AJ57" s="356"/>
      <c r="AK57" s="355"/>
      <c r="AL57" s="355"/>
      <c r="AM57" s="355"/>
      <c r="AN57" s="355"/>
      <c r="AO57" s="355"/>
      <c r="AP57" s="355"/>
      <c r="AQ57" s="355"/>
      <c r="AR57" s="355"/>
      <c r="AS57" s="355"/>
      <c r="AT57" s="348" t="s">
        <v>109</v>
      </c>
      <c r="AU57" s="355"/>
      <c r="AV57" s="355"/>
      <c r="AW57" s="355"/>
      <c r="AX57" s="355"/>
      <c r="AY57" s="357"/>
      <c r="AZ57" s="358"/>
      <c r="BA57" s="358"/>
      <c r="BB57" s="358"/>
      <c r="BC57" s="357"/>
      <c r="BD57" s="357"/>
      <c r="BE57" s="357"/>
      <c r="BF57" s="357"/>
      <c r="BG57" s="358"/>
      <c r="BH57" s="358"/>
      <c r="BI57" s="358"/>
      <c r="BJ57" s="355"/>
      <c r="BK57" s="355"/>
      <c r="BL57" s="359"/>
      <c r="BM57" s="355"/>
      <c r="BN57" s="360"/>
      <c r="BO57" s="360"/>
      <c r="BP57" s="360"/>
      <c r="BQ57" s="360"/>
      <c r="BR57" s="361"/>
      <c r="BS57" s="361"/>
      <c r="BT57" s="361"/>
      <c r="BU57" s="362"/>
      <c r="BV57" s="362"/>
      <c r="BW57" s="362"/>
      <c r="BX57" s="362"/>
      <c r="BY57" s="362"/>
      <c r="BZ57" s="362"/>
      <c r="CA57" s="362"/>
      <c r="CB57" s="362"/>
      <c r="CC57" s="355"/>
      <c r="CD57" s="153"/>
    </row>
    <row r="58" spans="1:82" s="68" customFormat="1" ht="16.5" customHeight="1" x14ac:dyDescent="0.25">
      <c r="A58" s="156"/>
      <c r="B58" s="156"/>
      <c r="C58" s="156"/>
      <c r="D58" s="156"/>
      <c r="E58" s="156"/>
      <c r="F58" s="156"/>
      <c r="G58" s="156"/>
      <c r="H58" s="156"/>
      <c r="I58" s="156"/>
      <c r="J58" s="156"/>
      <c r="K58" s="156"/>
      <c r="L58" s="394"/>
      <c r="N58" s="135"/>
      <c r="O58" s="63"/>
      <c r="P58" s="63"/>
      <c r="R58" s="64"/>
      <c r="S58" s="64"/>
      <c r="T58" s="64"/>
      <c r="U58" s="64"/>
      <c r="V58" s="64"/>
      <c r="W58" s="64"/>
      <c r="X58" s="64"/>
      <c r="Y58" s="64"/>
      <c r="Z58" s="64"/>
      <c r="AA58" s="64"/>
      <c r="AB58" s="64"/>
      <c r="AC58" s="64"/>
      <c r="AD58" s="64"/>
      <c r="AE58" s="64"/>
      <c r="AF58" s="64"/>
      <c r="AG58" s="64"/>
      <c r="AH58" s="64"/>
      <c r="AI58" s="64"/>
      <c r="AJ58" s="64"/>
      <c r="AK58" s="906"/>
      <c r="AL58" s="906"/>
      <c r="AM58" s="906"/>
      <c r="AN58" s="906"/>
      <c r="AO58" s="906"/>
      <c r="AP58" s="906"/>
      <c r="AQ58" s="906"/>
      <c r="AR58" s="906"/>
      <c r="AS58" s="906"/>
      <c r="AT58" s="907"/>
      <c r="AU58" s="906"/>
      <c r="AV58" s="906"/>
      <c r="AW58" s="906"/>
      <c r="AX58" s="906"/>
      <c r="AY58" s="65"/>
      <c r="AZ58" s="66"/>
      <c r="BA58" s="66"/>
      <c r="BB58" s="66"/>
      <c r="BC58" s="67"/>
      <c r="BD58" s="65"/>
      <c r="BE58" s="65"/>
      <c r="BF58" s="65"/>
      <c r="BG58" s="66"/>
      <c r="BH58" s="66"/>
      <c r="BI58" s="66"/>
      <c r="BK58" s="2"/>
      <c r="BL58" s="173"/>
      <c r="BN58" s="47"/>
      <c r="BO58" s="47"/>
      <c r="BP58" s="47"/>
      <c r="BQ58" s="47"/>
      <c r="BR58" s="18"/>
      <c r="BS58" s="18"/>
      <c r="BT58" s="18"/>
      <c r="BU58" s="14"/>
      <c r="BV58" s="14"/>
      <c r="BW58" s="14"/>
      <c r="BX58" s="14"/>
      <c r="BY58" s="14"/>
      <c r="BZ58" s="14"/>
      <c r="CA58" s="14"/>
      <c r="CB58" s="14"/>
      <c r="CD58" s="153"/>
    </row>
    <row r="59" spans="1:82" s="68" customFormat="1" ht="42" customHeight="1" thickBot="1" x14ac:dyDescent="0.25">
      <c r="A59" s="156"/>
      <c r="N59" s="135"/>
      <c r="O59" s="63"/>
      <c r="P59" s="908"/>
      <c r="Q59" s="819"/>
      <c r="R59" s="818"/>
      <c r="S59" s="818"/>
      <c r="T59" s="818"/>
      <c r="U59" s="818"/>
      <c r="V59" s="818"/>
      <c r="W59" s="818"/>
      <c r="X59" s="818"/>
      <c r="Y59" s="818"/>
      <c r="Z59" s="818"/>
      <c r="AA59" s="818"/>
      <c r="AB59" s="818"/>
      <c r="AC59" s="818"/>
      <c r="AD59" s="818"/>
      <c r="AE59" s="818"/>
      <c r="AF59" s="818"/>
      <c r="AG59" s="818"/>
      <c r="AH59" s="818"/>
      <c r="AI59" s="818"/>
      <c r="AJ59" s="818"/>
      <c r="AK59" s="818"/>
      <c r="AL59" s="818"/>
      <c r="AM59" s="818"/>
      <c r="AN59" s="818"/>
      <c r="AO59" s="818"/>
      <c r="AP59" s="818"/>
      <c r="AQ59" s="818"/>
      <c r="AR59" s="818"/>
      <c r="AS59" s="818"/>
      <c r="AT59" s="818"/>
      <c r="AU59" s="818"/>
      <c r="AV59" s="818"/>
      <c r="AW59" s="818"/>
      <c r="AX59" s="818"/>
      <c r="AY59" s="818"/>
      <c r="AZ59" s="818"/>
      <c r="BA59" s="818"/>
      <c r="BB59" s="818"/>
      <c r="BC59" s="818"/>
      <c r="BD59" s="818"/>
      <c r="BE59" s="818"/>
      <c r="BF59" s="818"/>
      <c r="BG59" s="817"/>
      <c r="BH59" s="817"/>
      <c r="BI59" s="808"/>
      <c r="BJ59" s="808"/>
      <c r="BK59" s="808"/>
      <c r="BL59" s="808"/>
      <c r="BM59" s="808"/>
      <c r="BN59" s="808"/>
      <c r="BO59" s="808"/>
      <c r="BP59" s="808"/>
      <c r="BQ59" s="808"/>
      <c r="BR59" s="808"/>
      <c r="BS59" s="808"/>
      <c r="BT59" s="808"/>
      <c r="BU59" s="808"/>
      <c r="BV59" s="808"/>
      <c r="BW59" s="808"/>
      <c r="BX59" s="808"/>
      <c r="BY59" s="814"/>
      <c r="BZ59" s="815"/>
      <c r="CD59" s="770"/>
    </row>
    <row r="60" spans="1:82" s="68" customFormat="1" ht="48" customHeight="1" thickBot="1" x14ac:dyDescent="0.3">
      <c r="A60" s="156"/>
      <c r="B60" s="156"/>
      <c r="C60" s="156"/>
      <c r="D60" s="156"/>
      <c r="E60" s="156"/>
      <c r="F60" s="156"/>
      <c r="G60" s="156"/>
      <c r="H60" s="156"/>
      <c r="I60" s="156"/>
      <c r="J60" s="156"/>
      <c r="K60" s="156"/>
      <c r="L60" s="394"/>
      <c r="N60" s="63"/>
      <c r="O60" s="63"/>
      <c r="P60" s="25"/>
      <c r="Q60" s="1152" t="s">
        <v>147</v>
      </c>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4"/>
      <c r="AY60" s="798"/>
      <c r="AZ60" s="798"/>
      <c r="BA60" s="1118" t="s">
        <v>146</v>
      </c>
      <c r="BB60" s="1119"/>
      <c r="BC60" s="1119"/>
      <c r="BD60" s="1119"/>
      <c r="BE60" s="1119"/>
      <c r="BF60" s="1119"/>
      <c r="BG60" s="1119"/>
      <c r="BH60" s="1119"/>
      <c r="BI60" s="1119"/>
      <c r="BJ60" s="1119"/>
      <c r="BK60" s="1119"/>
      <c r="BL60" s="1119"/>
      <c r="BM60" s="1119"/>
      <c r="BN60" s="1119"/>
      <c r="BO60" s="1119"/>
      <c r="BP60" s="1120"/>
      <c r="BQ60" s="799"/>
      <c r="BR60" s="800"/>
      <c r="BS60" s="800"/>
      <c r="BT60" s="800"/>
      <c r="BU60" s="801"/>
      <c r="BV60" s="801"/>
      <c r="BW60" s="801"/>
      <c r="BX60" s="816"/>
      <c r="BY60" s="808"/>
      <c r="BZ60" s="808"/>
      <c r="CD60" s="770"/>
    </row>
    <row r="61" spans="1:82" s="68" customFormat="1" ht="41.25" customHeight="1" thickBot="1" x14ac:dyDescent="0.3">
      <c r="A61" s="156"/>
      <c r="B61" s="156"/>
      <c r="C61" s="156"/>
      <c r="D61" s="662"/>
      <c r="E61" s="662"/>
      <c r="F61" s="663" t="s">
        <v>277</v>
      </c>
      <c r="G61" s="663"/>
      <c r="H61" s="663" t="s">
        <v>282</v>
      </c>
      <c r="I61" s="664" t="s">
        <v>278</v>
      </c>
      <c r="J61" s="664" t="s">
        <v>279</v>
      </c>
      <c r="K61" s="661"/>
      <c r="L61" s="394"/>
      <c r="N61" s="63"/>
      <c r="O61" s="63"/>
      <c r="P61" s="25"/>
      <c r="Q61" s="1155" t="s">
        <v>319</v>
      </c>
      <c r="R61" s="1156"/>
      <c r="S61" s="1156"/>
      <c r="T61" s="1156"/>
      <c r="U61" s="1156"/>
      <c r="V61" s="1156"/>
      <c r="W61" s="1156"/>
      <c r="X61" s="1156"/>
      <c r="Y61" s="1156"/>
      <c r="Z61" s="1156"/>
      <c r="AA61" s="1156"/>
      <c r="AB61" s="1156"/>
      <c r="AC61" s="1156"/>
      <c r="AD61" s="1156"/>
      <c r="AE61" s="1156"/>
      <c r="AF61" s="1156"/>
      <c r="AG61" s="1156"/>
      <c r="AH61" s="1156"/>
      <c r="AI61" s="1156"/>
      <c r="AJ61" s="1157"/>
      <c r="AK61" s="1158" t="s">
        <v>101</v>
      </c>
      <c r="AL61" s="1159"/>
      <c r="AM61" s="1159"/>
      <c r="AN61" s="1159"/>
      <c r="AO61" s="1159"/>
      <c r="AP61" s="1159"/>
      <c r="AQ61" s="1159"/>
      <c r="AR61" s="1159"/>
      <c r="AS61" s="1159"/>
      <c r="AT61" s="1159"/>
      <c r="AU61" s="1159"/>
      <c r="AV61" s="1159"/>
      <c r="AW61" s="1159"/>
      <c r="AX61" s="1160"/>
      <c r="AY61" s="798"/>
      <c r="AZ61" s="798"/>
      <c r="BA61" s="1161" t="s">
        <v>100</v>
      </c>
      <c r="BB61" s="1162"/>
      <c r="BC61" s="1162"/>
      <c r="BD61" s="1162"/>
      <c r="BE61" s="1162"/>
      <c r="BF61" s="1162"/>
      <c r="BG61" s="1162"/>
      <c r="BH61" s="1162"/>
      <c r="BI61" s="1162"/>
      <c r="BJ61" s="1162"/>
      <c r="BK61" s="1162"/>
      <c r="BL61" s="1162"/>
      <c r="BM61" s="1162"/>
      <c r="BN61" s="1162"/>
      <c r="BO61" s="1162"/>
      <c r="BP61" s="1163"/>
      <c r="BQ61" s="799"/>
      <c r="BR61" s="800"/>
      <c r="BS61" s="1130" t="s">
        <v>110</v>
      </c>
      <c r="BT61" s="1131"/>
      <c r="BU61" s="1131"/>
      <c r="BV61" s="1131"/>
      <c r="BW61" s="1132"/>
      <c r="BX61" s="817"/>
      <c r="BY61" s="808"/>
      <c r="BZ61" s="808"/>
      <c r="CD61" s="770"/>
    </row>
    <row r="62" spans="1:82" s="68" customFormat="1" ht="23.25" customHeight="1" thickBot="1" x14ac:dyDescent="0.3">
      <c r="A62" s="156"/>
      <c r="B62" s="156"/>
      <c r="C62" s="156"/>
      <c r="D62" s="1260" t="s">
        <v>0</v>
      </c>
      <c r="E62" s="1261"/>
      <c r="F62" s="845" cm="1">
        <f t="array" ref="F62">IF('G7'!U21="parascolaire","",IFERROR(SUM((Q97:BX97)/4)+SUM(E75:E94)+SUM((Q97:BX97)/4)/9+SUM(E75:E94)/9,0))</f>
        <v>0</v>
      </c>
      <c r="G62" s="665">
        <v>1</v>
      </c>
      <c r="H62" s="887">
        <f>(F62*G62)*80/100</f>
        <v>0</v>
      </c>
      <c r="I62" s="888">
        <f>(F62*G62)*20/100</f>
        <v>0</v>
      </c>
      <c r="J62" s="666">
        <f>F62*40/100</f>
        <v>0</v>
      </c>
      <c r="K62" s="156"/>
      <c r="L62" s="394"/>
      <c r="N62" s="63"/>
      <c r="O62" s="63"/>
      <c r="P62" s="25"/>
      <c r="Q62" s="1136" t="s">
        <v>20</v>
      </c>
      <c r="R62" s="1068"/>
      <c r="S62" s="1068"/>
      <c r="T62" s="1068"/>
      <c r="U62" s="1069"/>
      <c r="V62" s="1137" t="s">
        <v>22</v>
      </c>
      <c r="W62" s="1068"/>
      <c r="X62" s="1068"/>
      <c r="Y62" s="1068"/>
      <c r="Z62" s="1069"/>
      <c r="AA62" s="1137" t="s">
        <v>26</v>
      </c>
      <c r="AB62" s="1068"/>
      <c r="AC62" s="1068"/>
      <c r="AD62" s="1068"/>
      <c r="AE62" s="1069"/>
      <c r="AF62" s="1169" t="s">
        <v>31</v>
      </c>
      <c r="AG62" s="1170"/>
      <c r="AH62" s="1170"/>
      <c r="AI62" s="1170"/>
      <c r="AJ62" s="1171"/>
      <c r="AK62" s="1136" t="s">
        <v>20</v>
      </c>
      <c r="AL62" s="1068"/>
      <c r="AM62" s="1068"/>
      <c r="AN62" s="1068"/>
      <c r="AO62" s="1068"/>
      <c r="AP62" s="1068"/>
      <c r="AQ62" s="1069"/>
      <c r="AR62" s="1137" t="s">
        <v>102</v>
      </c>
      <c r="AS62" s="1068"/>
      <c r="AT62" s="1068"/>
      <c r="AU62" s="1068"/>
      <c r="AV62" s="1068"/>
      <c r="AW62" s="1068"/>
      <c r="AX62" s="1071"/>
      <c r="AY62" s="802"/>
      <c r="AZ62" s="51"/>
      <c r="BA62" s="1115" t="s">
        <v>32</v>
      </c>
      <c r="BB62" s="1116"/>
      <c r="BC62" s="1116"/>
      <c r="BD62" s="1140"/>
      <c r="BE62" s="1141" t="s">
        <v>30</v>
      </c>
      <c r="BF62" s="1142"/>
      <c r="BG62" s="1142"/>
      <c r="BH62" s="1143"/>
      <c r="BI62" s="1124" t="s">
        <v>108</v>
      </c>
      <c r="BJ62" s="1125"/>
      <c r="BK62" s="1125"/>
      <c r="BL62" s="1126"/>
      <c r="BM62" s="1115" t="s">
        <v>31</v>
      </c>
      <c r="BN62" s="1116"/>
      <c r="BO62" s="1116"/>
      <c r="BP62" s="1117"/>
      <c r="BQ62" s="799"/>
      <c r="BR62" s="800"/>
      <c r="BS62" s="1133"/>
      <c r="BT62" s="1134"/>
      <c r="BU62" s="1134"/>
      <c r="BV62" s="1134"/>
      <c r="BW62" s="1135"/>
      <c r="BX62" s="817"/>
      <c r="BY62" s="817"/>
      <c r="BZ62" s="817"/>
      <c r="CD62" s="770"/>
    </row>
    <row r="63" spans="1:82" s="68" customFormat="1" ht="23.25" customHeight="1" x14ac:dyDescent="0.25">
      <c r="A63" s="156"/>
      <c r="B63" s="156"/>
      <c r="C63" s="156"/>
      <c r="D63" s="1260" t="s">
        <v>16</v>
      </c>
      <c r="E63" s="1261"/>
      <c r="F63" s="845" cm="1">
        <f t="array" ref="F63">IF('G7'!U21="parascolaire","",IFERROR(SUM((Q131:BX131)/4)+SUM(E109:E128)+SUM((Q131:BX131)/4)/9+SUM(E109:E128)/9,0))</f>
        <v>0</v>
      </c>
      <c r="G63" s="665">
        <v>1</v>
      </c>
      <c r="H63" s="866">
        <f>(F63*G63)*80/100</f>
        <v>0</v>
      </c>
      <c r="I63" s="867">
        <f>(F63*G63)*20/100</f>
        <v>0</v>
      </c>
      <c r="J63" s="666">
        <f>F63*40/100</f>
        <v>0</v>
      </c>
      <c r="K63" s="156"/>
      <c r="L63" s="394"/>
      <c r="N63" s="63"/>
      <c r="O63" s="63"/>
      <c r="P63" s="803" t="s">
        <v>0</v>
      </c>
      <c r="Q63" s="1254">
        <f>SUMIFS($F:$F,$A:$A,$P63,$B:$B,Q$62)</f>
        <v>0</v>
      </c>
      <c r="R63" s="1255"/>
      <c r="S63" s="1255"/>
      <c r="T63" s="1255"/>
      <c r="U63" s="1256"/>
      <c r="V63" s="1257">
        <f>SUMIFS($F:$F,$A:$A,$P63,$B:$B,V$62)</f>
        <v>0</v>
      </c>
      <c r="W63" s="1255"/>
      <c r="X63" s="1255"/>
      <c r="Y63" s="1255"/>
      <c r="Z63" s="1256"/>
      <c r="AA63" s="1257">
        <f>SUMIFS($F:$F,$A:$A,$P63,$B:$B,AA$62)</f>
        <v>0</v>
      </c>
      <c r="AB63" s="1255"/>
      <c r="AC63" s="1255"/>
      <c r="AD63" s="1255"/>
      <c r="AE63" s="1256"/>
      <c r="AF63" s="1121">
        <f>SUM(Q63:AE63)</f>
        <v>0</v>
      </c>
      <c r="AG63" s="1122"/>
      <c r="AH63" s="1122"/>
      <c r="AI63" s="1122"/>
      <c r="AJ63" s="1123"/>
      <c r="AK63" s="1150" t="str">
        <f>IF(ISERROR(Q63/AF63),"",Q63/AF63)</f>
        <v/>
      </c>
      <c r="AL63" s="1106"/>
      <c r="AM63" s="1106"/>
      <c r="AN63" s="1106"/>
      <c r="AO63" s="1106"/>
      <c r="AP63" s="1107"/>
      <c r="AQ63" s="1151"/>
      <c r="AR63" s="1105" t="str">
        <f>IF(ISERROR((Q63+V63)/AF63),"",(Q63+V63)/AF63)</f>
        <v/>
      </c>
      <c r="AS63" s="1106"/>
      <c r="AT63" s="1106"/>
      <c r="AU63" s="1106"/>
      <c r="AV63" s="1106"/>
      <c r="AW63" s="1107"/>
      <c r="AX63" s="1108"/>
      <c r="AY63" s="5"/>
      <c r="AZ63" s="804"/>
      <c r="BA63" s="1109">
        <f>SUMIF($A:$A,$P63,C:C)</f>
        <v>0</v>
      </c>
      <c r="BB63" s="1110"/>
      <c r="BC63" s="1110"/>
      <c r="BD63" s="1111"/>
      <c r="BE63" s="1127">
        <f>SUMIF($A:$A,$P63,D:D)</f>
        <v>0</v>
      </c>
      <c r="BF63" s="1128"/>
      <c r="BG63" s="1128"/>
      <c r="BH63" s="1149"/>
      <c r="BI63" s="1127">
        <f>SUMIF($A:$A,$P63,E:E)</f>
        <v>0</v>
      </c>
      <c r="BJ63" s="1128"/>
      <c r="BK63" s="1128"/>
      <c r="BL63" s="1129"/>
      <c r="BM63" s="1112">
        <f>SUM(BA63:BI63)</f>
        <v>0</v>
      </c>
      <c r="BN63" s="1113"/>
      <c r="BO63" s="1113"/>
      <c r="BP63" s="1114"/>
      <c r="BQ63" s="799"/>
      <c r="BR63" s="800"/>
      <c r="BS63" s="1112">
        <f>SUMIFS($CB:$CB,$A:$A,$P63,$CA:$CA,$BS$61)</f>
        <v>0</v>
      </c>
      <c r="BT63" s="1113"/>
      <c r="BU63" s="1113"/>
      <c r="BV63" s="1113"/>
      <c r="BW63" s="1114"/>
      <c r="BX63" s="817"/>
      <c r="BY63" s="817"/>
      <c r="BZ63" s="817"/>
      <c r="CD63" s="153"/>
    </row>
    <row r="64" spans="1:82" s="68" customFormat="1" ht="23.25" customHeight="1" x14ac:dyDescent="0.25">
      <c r="A64" s="156"/>
      <c r="B64" s="156"/>
      <c r="C64" s="156"/>
      <c r="D64" s="1260" t="s">
        <v>17</v>
      </c>
      <c r="E64" s="1261"/>
      <c r="F64" s="845" cm="1">
        <f t="array" ref="F64">IF('G7'!U21="parascolaire","",IFERROR(SUM((Q165:BX165)/4)+SUM(E143:E162)+SUM((Q165:BX165)/4)/9+SUM(E143:E162)/9,0))</f>
        <v>0</v>
      </c>
      <c r="G64" s="665">
        <v>1</v>
      </c>
      <c r="H64" s="866">
        <f t="shared" ref="H64:H66" si="5">(F64*G64)*80/100</f>
        <v>0</v>
      </c>
      <c r="I64" s="867">
        <f t="shared" ref="I64:I65" si="6">(F64*G64)*20/100</f>
        <v>0</v>
      </c>
      <c r="J64" s="666">
        <f>F64*40/100</f>
        <v>0</v>
      </c>
      <c r="K64" s="156"/>
      <c r="L64" s="394"/>
      <c r="N64" s="63"/>
      <c r="O64" s="63"/>
      <c r="P64" s="805" t="s">
        <v>16</v>
      </c>
      <c r="Q64" s="1249">
        <f>SUMIFS($F:$F,$A:$A,$P64,$B:$B,Q$62)</f>
        <v>0</v>
      </c>
      <c r="R64" s="1091"/>
      <c r="S64" s="1091"/>
      <c r="T64" s="1091"/>
      <c r="U64" s="1092"/>
      <c r="V64" s="1090">
        <f>SUMIFS($F:$F,$A:$A,$P64,$B:$B,V$62)</f>
        <v>0</v>
      </c>
      <c r="W64" s="1091"/>
      <c r="X64" s="1091"/>
      <c r="Y64" s="1091"/>
      <c r="Z64" s="1092"/>
      <c r="AA64" s="1090">
        <f>SUMIFS($F:$F,$A:$A,$P64,$B:$B,AA$62)</f>
        <v>0</v>
      </c>
      <c r="AB64" s="1091"/>
      <c r="AC64" s="1091"/>
      <c r="AD64" s="1091"/>
      <c r="AE64" s="1092"/>
      <c r="AF64" s="1093">
        <f t="shared" ref="AF64:AF67" si="7">SUM(Q64:AE64)</f>
        <v>0</v>
      </c>
      <c r="AG64" s="1094"/>
      <c r="AH64" s="1094"/>
      <c r="AI64" s="1094"/>
      <c r="AJ64" s="1095"/>
      <c r="AK64" s="1096" t="str">
        <f>IF(ISERROR(Q64/AF64),"",Q64/AF64)</f>
        <v/>
      </c>
      <c r="AL64" s="1085"/>
      <c r="AM64" s="1085"/>
      <c r="AN64" s="1085"/>
      <c r="AO64" s="1085"/>
      <c r="AP64" s="1081"/>
      <c r="AQ64" s="1083"/>
      <c r="AR64" s="1084" t="str">
        <f t="shared" ref="AR64:AR67" si="8">IF(ISERROR((Q64+V64)/AF64),"",(Q64+V64)/AF64)</f>
        <v/>
      </c>
      <c r="AS64" s="1085"/>
      <c r="AT64" s="1085"/>
      <c r="AU64" s="1085"/>
      <c r="AV64" s="1085"/>
      <c r="AW64" s="1081"/>
      <c r="AX64" s="1082"/>
      <c r="AY64" s="5"/>
      <c r="AZ64" s="804"/>
      <c r="BA64" s="1075">
        <f>SUMIF($A:$A,$P64,C:C)</f>
        <v>0</v>
      </c>
      <c r="BB64" s="1076"/>
      <c r="BC64" s="1076"/>
      <c r="BD64" s="1077"/>
      <c r="BE64" s="1078">
        <f>SUMIF($A:$A,$P64,D:D)</f>
        <v>0</v>
      </c>
      <c r="BF64" s="1079"/>
      <c r="BG64" s="1079"/>
      <c r="BH64" s="1080"/>
      <c r="BI64" s="1078">
        <f>SUMIF($A:$A,$P64,E:E)</f>
        <v>0</v>
      </c>
      <c r="BJ64" s="1079"/>
      <c r="BK64" s="1079"/>
      <c r="BL64" s="1097"/>
      <c r="BM64" s="1087">
        <f t="shared" ref="BM64:BM67" si="9">SUM(BA64:BI64)</f>
        <v>0</v>
      </c>
      <c r="BN64" s="1088"/>
      <c r="BO64" s="1088"/>
      <c r="BP64" s="1089"/>
      <c r="BQ64" s="799"/>
      <c r="BR64" s="800"/>
      <c r="BS64" s="1087">
        <f>SUMIFS($CB:$CB,$A:$A,$P64,$CA:$CA,$BS$61)</f>
        <v>0</v>
      </c>
      <c r="BT64" s="1088"/>
      <c r="BU64" s="1088"/>
      <c r="BV64" s="1088"/>
      <c r="BW64" s="1089"/>
      <c r="BX64" s="817"/>
      <c r="BY64" s="817"/>
      <c r="BZ64" s="817"/>
      <c r="CD64" s="771"/>
    </row>
    <row r="65" spans="1:92" s="68" customFormat="1" ht="23.25" customHeight="1" x14ac:dyDescent="0.25">
      <c r="A65" s="156"/>
      <c r="B65" s="156"/>
      <c r="C65" s="156"/>
      <c r="D65" s="1260" t="s">
        <v>18</v>
      </c>
      <c r="E65" s="1261"/>
      <c r="F65" s="845" cm="1">
        <f t="array" ref="F65">IF('G7'!U21="parascolaire","",IFERROR(SUM((Q199:BX199)/4)+SUM(E177:E196)+SUM((Q199:BX199)/4)/9+SUM(E177:E196)/9,0))</f>
        <v>0</v>
      </c>
      <c r="G65" s="665">
        <v>1</v>
      </c>
      <c r="H65" s="866">
        <f t="shared" si="5"/>
        <v>0</v>
      </c>
      <c r="I65" s="867">
        <f t="shared" si="6"/>
        <v>0</v>
      </c>
      <c r="J65" s="666">
        <f>F65*40/100</f>
        <v>0</v>
      </c>
      <c r="K65" s="156"/>
      <c r="L65" s="394"/>
      <c r="N65" s="63"/>
      <c r="O65" s="63"/>
      <c r="P65" s="805" t="s">
        <v>17</v>
      </c>
      <c r="Q65" s="1249">
        <f>SUMIFS($F:$F,$A:$A,$P65,$B:$B,Q$62)</f>
        <v>0</v>
      </c>
      <c r="R65" s="1091"/>
      <c r="S65" s="1091"/>
      <c r="T65" s="1091"/>
      <c r="U65" s="1092"/>
      <c r="V65" s="1090">
        <f>SUMIFS($F:$F,$A:$A,$P65,$B:$B,V$62)</f>
        <v>0</v>
      </c>
      <c r="W65" s="1091"/>
      <c r="X65" s="1091"/>
      <c r="Y65" s="1091"/>
      <c r="Z65" s="1092"/>
      <c r="AA65" s="1090">
        <f>SUMIFS($F:$F,$A:$A,$P65,$B:$B,AA$62)</f>
        <v>0</v>
      </c>
      <c r="AB65" s="1091"/>
      <c r="AC65" s="1091"/>
      <c r="AD65" s="1091"/>
      <c r="AE65" s="1092"/>
      <c r="AF65" s="1093">
        <f t="shared" si="7"/>
        <v>0</v>
      </c>
      <c r="AG65" s="1094"/>
      <c r="AH65" s="1094"/>
      <c r="AI65" s="1094"/>
      <c r="AJ65" s="1095"/>
      <c r="AK65" s="1096" t="str">
        <f>IF(ISERROR(Q65/AF65),"",Q65/AF65)</f>
        <v/>
      </c>
      <c r="AL65" s="1085"/>
      <c r="AM65" s="1085"/>
      <c r="AN65" s="1085"/>
      <c r="AO65" s="1085"/>
      <c r="AP65" s="1081"/>
      <c r="AQ65" s="1083"/>
      <c r="AR65" s="1084" t="str">
        <f t="shared" si="8"/>
        <v/>
      </c>
      <c r="AS65" s="1085"/>
      <c r="AT65" s="1085"/>
      <c r="AU65" s="1085"/>
      <c r="AV65" s="1085"/>
      <c r="AW65" s="1081"/>
      <c r="AX65" s="1082"/>
      <c r="AY65" s="5"/>
      <c r="AZ65" s="804"/>
      <c r="BA65" s="1075">
        <f>SUMIF($A:$A,$P65,C:C)</f>
        <v>0</v>
      </c>
      <c r="BB65" s="1076"/>
      <c r="BC65" s="1076"/>
      <c r="BD65" s="1077"/>
      <c r="BE65" s="1078">
        <f>SUMIF($A:$A,$P65,D:D)</f>
        <v>0</v>
      </c>
      <c r="BF65" s="1079"/>
      <c r="BG65" s="1079"/>
      <c r="BH65" s="1080"/>
      <c r="BI65" s="1078">
        <f>SUMIF($A:$A,$P65,E:E)</f>
        <v>0</v>
      </c>
      <c r="BJ65" s="1079"/>
      <c r="BK65" s="1079"/>
      <c r="BL65" s="1097"/>
      <c r="BM65" s="1087">
        <f t="shared" si="9"/>
        <v>0</v>
      </c>
      <c r="BN65" s="1088"/>
      <c r="BO65" s="1088"/>
      <c r="BP65" s="1089"/>
      <c r="BQ65" s="799"/>
      <c r="BR65" s="800"/>
      <c r="BS65" s="1087">
        <f>SUMIFS($CB:$CB,$A:$A,$P65,$CA:$CA,$BS$61)</f>
        <v>0</v>
      </c>
      <c r="BT65" s="1088"/>
      <c r="BU65" s="1088"/>
      <c r="BV65" s="1088"/>
      <c r="BW65" s="1089"/>
      <c r="BX65" s="817"/>
      <c r="BY65" s="817"/>
      <c r="BZ65" s="817"/>
      <c r="CD65" s="769"/>
    </row>
    <row r="66" spans="1:92" s="68" customFormat="1" ht="23.25" customHeight="1" x14ac:dyDescent="0.25">
      <c r="A66" s="156"/>
      <c r="B66" s="156"/>
      <c r="C66" s="156"/>
      <c r="D66" s="1260" t="s">
        <v>19</v>
      </c>
      <c r="E66" s="1261"/>
      <c r="F66" s="845" cm="1">
        <f t="array" ref="F66">IF('G7'!U21="parascolaire","",IFERROR(SUM((Q233:BX233)/4)+SUM(E211:E230)+SUM((Q233:BX233)/4)/9+SUM(E211:E230)/9,0))</f>
        <v>0</v>
      </c>
      <c r="G66" s="665">
        <v>1</v>
      </c>
      <c r="H66" s="866">
        <f t="shared" si="5"/>
        <v>0</v>
      </c>
      <c r="I66" s="867">
        <f>(F66*G66)*20/100</f>
        <v>0</v>
      </c>
      <c r="J66" s="666">
        <f>F66*40/100</f>
        <v>0</v>
      </c>
      <c r="K66" s="156"/>
      <c r="L66" s="394"/>
      <c r="N66" s="63"/>
      <c r="O66" s="63"/>
      <c r="P66" s="805" t="s">
        <v>18</v>
      </c>
      <c r="Q66" s="1249">
        <f>SUMIFS($F:$F,$A:$A,$P66,$B:$B,Q$62)</f>
        <v>0</v>
      </c>
      <c r="R66" s="1091"/>
      <c r="S66" s="1091"/>
      <c r="T66" s="1091"/>
      <c r="U66" s="1092"/>
      <c r="V66" s="1090">
        <f>SUMIFS($F:$F,$A:$A,$P66,$B:$B,V$62)</f>
        <v>0</v>
      </c>
      <c r="W66" s="1091"/>
      <c r="X66" s="1091"/>
      <c r="Y66" s="1091"/>
      <c r="Z66" s="1092"/>
      <c r="AA66" s="1090">
        <f>SUMIFS($F:$F,$A:$A,$P66,$B:$B,AA$62)</f>
        <v>0</v>
      </c>
      <c r="AB66" s="1091"/>
      <c r="AC66" s="1091"/>
      <c r="AD66" s="1091"/>
      <c r="AE66" s="1092"/>
      <c r="AF66" s="1093">
        <f t="shared" si="7"/>
        <v>0</v>
      </c>
      <c r="AG66" s="1094"/>
      <c r="AH66" s="1094"/>
      <c r="AI66" s="1094"/>
      <c r="AJ66" s="1095"/>
      <c r="AK66" s="1096" t="str">
        <f>IF(ISERROR(Q66/AF66),"",Q66/AF66)</f>
        <v/>
      </c>
      <c r="AL66" s="1085"/>
      <c r="AM66" s="1085"/>
      <c r="AN66" s="1085"/>
      <c r="AO66" s="1085"/>
      <c r="AP66" s="1081"/>
      <c r="AQ66" s="1083"/>
      <c r="AR66" s="1084" t="str">
        <f t="shared" si="8"/>
        <v/>
      </c>
      <c r="AS66" s="1085"/>
      <c r="AT66" s="1085"/>
      <c r="AU66" s="1085"/>
      <c r="AV66" s="1085"/>
      <c r="AW66" s="1081"/>
      <c r="AX66" s="1082"/>
      <c r="AY66" s="5"/>
      <c r="AZ66" s="804"/>
      <c r="BA66" s="1075">
        <f>SUMIF($A:$A,$P66,C:C)</f>
        <v>0</v>
      </c>
      <c r="BB66" s="1076"/>
      <c r="BC66" s="1076"/>
      <c r="BD66" s="1077"/>
      <c r="BE66" s="1078">
        <f>SUMIF($A:$A,$P66,D:D)</f>
        <v>0</v>
      </c>
      <c r="BF66" s="1079"/>
      <c r="BG66" s="1079"/>
      <c r="BH66" s="1080"/>
      <c r="BI66" s="1078">
        <f>SUMIF($A:$A,$P66,E:E)</f>
        <v>0</v>
      </c>
      <c r="BJ66" s="1079"/>
      <c r="BK66" s="1079"/>
      <c r="BL66" s="1097"/>
      <c r="BM66" s="1087">
        <f t="shared" si="9"/>
        <v>0</v>
      </c>
      <c r="BN66" s="1088"/>
      <c r="BO66" s="1088"/>
      <c r="BP66" s="1089"/>
      <c r="BQ66" s="799"/>
      <c r="BR66" s="800"/>
      <c r="BS66" s="1087">
        <f>SUMIFS($CB:$CB,$A:$A,$P66,$CA:$CA,$BS$61)</f>
        <v>0</v>
      </c>
      <c r="BT66" s="1088"/>
      <c r="BU66" s="1088"/>
      <c r="BV66" s="1088"/>
      <c r="BW66" s="1089"/>
      <c r="BX66" s="817"/>
      <c r="BY66" s="817"/>
      <c r="BZ66" s="817"/>
      <c r="CD66" s="769"/>
    </row>
    <row r="67" spans="1:92" ht="24.75" customHeight="1" thickBot="1" x14ac:dyDescent="0.4">
      <c r="D67" s="1246" t="s">
        <v>31</v>
      </c>
      <c r="E67" s="1247"/>
      <c r="F67" s="846">
        <f>SUM(F62:F66)</f>
        <v>0</v>
      </c>
      <c r="G67" s="667">
        <v>1</v>
      </c>
      <c r="H67" s="866">
        <f>(F67*G67)*80/100</f>
        <v>0</v>
      </c>
      <c r="I67" s="867">
        <f>SUM(I62:I66)</f>
        <v>0</v>
      </c>
      <c r="J67" s="668">
        <f>SUM(J62:J66)</f>
        <v>0</v>
      </c>
      <c r="N67" s="25"/>
      <c r="O67" s="25"/>
      <c r="P67" s="806" t="s">
        <v>19</v>
      </c>
      <c r="Q67" s="1250">
        <f>SUMIFS($F:$F,$A:$A,$P67,$B:$B,Q$62)</f>
        <v>0</v>
      </c>
      <c r="R67" s="1062"/>
      <c r="S67" s="1062"/>
      <c r="T67" s="1062"/>
      <c r="U67" s="1063"/>
      <c r="V67" s="1061">
        <f>SUMIFS($F:$F,$A:$A,$P67,$B:$B,V$62)</f>
        <v>0</v>
      </c>
      <c r="W67" s="1062"/>
      <c r="X67" s="1062"/>
      <c r="Y67" s="1062"/>
      <c r="Z67" s="1063"/>
      <c r="AA67" s="1061">
        <f>SUMIFS($F:$F,$A:$A,$P67,$B:$B,AA$62)</f>
        <v>0</v>
      </c>
      <c r="AB67" s="1062"/>
      <c r="AC67" s="1062"/>
      <c r="AD67" s="1062"/>
      <c r="AE67" s="1063"/>
      <c r="AF67" s="1064">
        <f t="shared" si="7"/>
        <v>0</v>
      </c>
      <c r="AG67" s="1064"/>
      <c r="AH67" s="1064"/>
      <c r="AI67" s="1064"/>
      <c r="AJ67" s="1065"/>
      <c r="AK67" s="1066" t="str">
        <f>IF(ISERROR(Q67/AF67),"",Q67/AF67)</f>
        <v/>
      </c>
      <c r="AL67" s="1067"/>
      <c r="AM67" s="1067"/>
      <c r="AN67" s="1067"/>
      <c r="AO67" s="1067"/>
      <c r="AP67" s="1068"/>
      <c r="AQ67" s="1069"/>
      <c r="AR67" s="1070" t="str">
        <f t="shared" si="8"/>
        <v/>
      </c>
      <c r="AS67" s="1067"/>
      <c r="AT67" s="1067"/>
      <c r="AU67" s="1067"/>
      <c r="AV67" s="1067"/>
      <c r="AW67" s="1068"/>
      <c r="AX67" s="1071"/>
      <c r="AY67" s="5"/>
      <c r="AZ67" s="804"/>
      <c r="BA67" s="1072">
        <f>SUMIF($A:$A,$P67,C:C)</f>
        <v>0</v>
      </c>
      <c r="BB67" s="1073"/>
      <c r="BC67" s="1073"/>
      <c r="BD67" s="1073"/>
      <c r="BE67" s="1074">
        <f>SUMIF($A:$A,$P67,D:D)</f>
        <v>0</v>
      </c>
      <c r="BF67" s="1074"/>
      <c r="BG67" s="1074"/>
      <c r="BH67" s="1074"/>
      <c r="BI67" s="1074">
        <f>SUMIF($A:$A,$P67,E:E)</f>
        <v>0</v>
      </c>
      <c r="BJ67" s="1074"/>
      <c r="BK67" s="1074"/>
      <c r="BL67" s="1240"/>
      <c r="BM67" s="1098">
        <f t="shared" si="9"/>
        <v>0</v>
      </c>
      <c r="BN67" s="1099"/>
      <c r="BO67" s="1099"/>
      <c r="BP67" s="1100"/>
      <c r="BQ67" s="799"/>
      <c r="BR67" s="800"/>
      <c r="BS67" s="1098">
        <f>SUMIFS($CB:$CB,$A:$A,$P67,$CA:$CA,$BS$61)</f>
        <v>0</v>
      </c>
      <c r="BT67" s="1099"/>
      <c r="BU67" s="1099"/>
      <c r="BV67" s="1099"/>
      <c r="BW67" s="1100"/>
      <c r="BX67" s="807"/>
      <c r="BY67" s="810"/>
      <c r="BZ67" s="810"/>
      <c r="CD67" s="769"/>
      <c r="CF67" s="45"/>
      <c r="CG67" s="136"/>
      <c r="CH67" s="45"/>
      <c r="CI67" s="46"/>
      <c r="CJ67" s="46"/>
      <c r="CK67" s="46"/>
      <c r="CL67" s="44"/>
      <c r="CM67" s="44"/>
      <c r="CN67" s="44"/>
    </row>
    <row r="68" spans="1:92" ht="27.75" customHeight="1" x14ac:dyDescent="0.25">
      <c r="N68" s="25"/>
      <c r="O68" s="25"/>
      <c r="P68" s="808"/>
      <c r="Q68" s="808"/>
      <c r="R68" s="808"/>
      <c r="S68" s="808"/>
      <c r="T68" s="808"/>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70"/>
      <c r="AX68" s="529"/>
      <c r="AY68" s="794"/>
      <c r="AZ68" s="795"/>
      <c r="BA68" s="795"/>
      <c r="BB68" s="795"/>
      <c r="BC68" s="796"/>
      <c r="BD68" s="794"/>
      <c r="BE68" s="794"/>
      <c r="BF68" s="794"/>
      <c r="BG68" s="795"/>
      <c r="BH68" s="795"/>
      <c r="BI68" s="795"/>
      <c r="BJ68" s="796"/>
      <c r="BK68" s="809"/>
      <c r="BL68" s="811"/>
      <c r="BM68" s="796"/>
      <c r="BN68" s="796"/>
      <c r="BO68" s="796"/>
      <c r="BP68" s="796"/>
      <c r="BQ68" s="796"/>
      <c r="BR68" s="796"/>
      <c r="BS68" s="796"/>
      <c r="BT68" s="796"/>
      <c r="BU68" s="796"/>
      <c r="BV68" s="796"/>
      <c r="BW68" s="796"/>
      <c r="BX68" s="812"/>
      <c r="BY68" s="812"/>
      <c r="BZ68" s="813"/>
      <c r="CA68" s="44"/>
      <c r="CB68" s="44"/>
      <c r="CG68" s="45"/>
      <c r="CH68" s="45"/>
      <c r="CI68" s="46"/>
      <c r="CJ68" s="46"/>
      <c r="CK68" s="46"/>
      <c r="CL68" s="48"/>
      <c r="CM68" s="48"/>
      <c r="CN68" s="48"/>
    </row>
    <row r="69" spans="1:92" ht="12.75" customHeight="1" x14ac:dyDescent="0.25">
      <c r="I69" s="155" t="str">
        <f>IF(OR(U67&lt;Y67,AG67&gt;AK67,AO67&lt;AS67),1,"")</f>
        <v/>
      </c>
    </row>
    <row r="70" spans="1:92" ht="26.25" customHeight="1" x14ac:dyDescent="0.25">
      <c r="N70" s="346"/>
      <c r="O70" s="346"/>
      <c r="P70" s="347"/>
      <c r="Q70" s="347"/>
      <c r="R70" s="347"/>
      <c r="S70" s="347"/>
      <c r="T70" s="347"/>
      <c r="U70" s="347"/>
      <c r="V70" s="347"/>
      <c r="W70" s="347"/>
      <c r="X70" s="347"/>
      <c r="Y70" s="347"/>
      <c r="Z70" s="347"/>
      <c r="AA70" s="347"/>
      <c r="AB70" s="347"/>
      <c r="AC70" s="347"/>
      <c r="AD70" s="347"/>
      <c r="AE70" s="347"/>
      <c r="AF70" s="347"/>
      <c r="AG70" s="347"/>
      <c r="AH70" s="347"/>
      <c r="AI70" s="347"/>
      <c r="AJ70" s="347"/>
      <c r="AK70" s="347"/>
      <c r="AL70" s="347"/>
      <c r="AM70" s="347"/>
      <c r="AN70" s="347"/>
      <c r="AO70" s="347"/>
      <c r="AP70" s="347"/>
      <c r="AQ70" s="347"/>
      <c r="AR70" s="347"/>
      <c r="AS70" s="347"/>
      <c r="AT70" s="348" t="s">
        <v>144</v>
      </c>
      <c r="AU70" s="348"/>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905"/>
    </row>
    <row r="71" spans="1:92" ht="12.75" customHeight="1" x14ac:dyDescent="0.25"/>
    <row r="72" spans="1:92" ht="19.5" thickBot="1" x14ac:dyDescent="0.35">
      <c r="P72" s="134" t="s">
        <v>0</v>
      </c>
      <c r="CC72" s="363" t="s">
        <v>89</v>
      </c>
      <c r="CD72" s="364" t="s">
        <v>149</v>
      </c>
    </row>
    <row r="73" spans="1:92" ht="21" customHeight="1" thickBot="1" x14ac:dyDescent="0.25">
      <c r="A73" s="157" t="str">
        <f>P72</f>
        <v>Lundi</v>
      </c>
      <c r="B73" s="157"/>
      <c r="C73" s="157"/>
      <c r="D73" s="157"/>
      <c r="E73" s="157"/>
      <c r="F73" s="157"/>
      <c r="G73" s="157"/>
      <c r="H73" s="157"/>
      <c r="I73" s="157"/>
      <c r="J73" s="169"/>
      <c r="K73" s="168">
        <f>CB73</f>
        <v>0</v>
      </c>
      <c r="L73" s="1233" t="s">
        <v>164</v>
      </c>
      <c r="P73" s="651" t="s">
        <v>29</v>
      </c>
      <c r="Q73" s="690"/>
      <c r="R73" s="691"/>
      <c r="S73" s="162"/>
      <c r="T73" s="164"/>
      <c r="U73" s="161"/>
      <c r="V73" s="692"/>
      <c r="W73" s="691"/>
      <c r="X73" s="163"/>
      <c r="Y73" s="161"/>
      <c r="Z73" s="692"/>
      <c r="AA73" s="691"/>
      <c r="AB73" s="163"/>
      <c r="AC73" s="161"/>
      <c r="AD73" s="692"/>
      <c r="AE73" s="691"/>
      <c r="AF73" s="163"/>
      <c r="AG73" s="690"/>
      <c r="AH73" s="691"/>
      <c r="AI73" s="691"/>
      <c r="AJ73" s="163"/>
      <c r="AK73" s="690"/>
      <c r="AL73" s="691"/>
      <c r="AM73" s="162"/>
      <c r="AN73" s="164"/>
      <c r="AO73" s="690"/>
      <c r="AP73" s="162"/>
      <c r="AQ73" s="692"/>
      <c r="AR73" s="163"/>
      <c r="AS73" s="690"/>
      <c r="AT73" s="691"/>
      <c r="AU73" s="691"/>
      <c r="AV73" s="163"/>
      <c r="AW73" s="690"/>
      <c r="AX73" s="691"/>
      <c r="AY73" s="691"/>
      <c r="AZ73" s="163"/>
      <c r="BA73" s="690"/>
      <c r="BB73" s="691"/>
      <c r="BC73" s="691"/>
      <c r="BD73" s="163"/>
      <c r="BE73" s="161"/>
      <c r="BF73" s="692"/>
      <c r="BG73" s="691"/>
      <c r="BH73" s="163"/>
      <c r="BI73" s="690"/>
      <c r="BJ73" s="691"/>
      <c r="BK73" s="691"/>
      <c r="BL73" s="163"/>
      <c r="BM73" s="161"/>
      <c r="BN73" s="162"/>
      <c r="BO73" s="162"/>
      <c r="BP73" s="163"/>
      <c r="BQ73" s="161"/>
      <c r="BR73" s="162"/>
      <c r="BS73" s="162"/>
      <c r="BT73" s="163"/>
      <c r="BU73" s="161"/>
      <c r="BV73" s="164"/>
      <c r="BW73" s="162"/>
      <c r="BX73" s="163"/>
      <c r="BY73" s="825"/>
      <c r="BZ73" s="826"/>
      <c r="CA73" s="827" t="s">
        <v>110</v>
      </c>
      <c r="CB73" s="828">
        <f>MAX(Q73:BX73)</f>
        <v>0</v>
      </c>
      <c r="CC73" s="900" t="str">
        <f>IF(SUM(Q73:BX73)=0,"",IF(CB73&lt;=$U$27,Donnees!$C$4,Donnees!$C$5))</f>
        <v/>
      </c>
      <c r="CD73" s="904" t="str">
        <f>IF(CC73=Donnees!$C$5,Donnees!$B$39,"")</f>
        <v/>
      </c>
    </row>
    <row r="74" spans="1:92" s="37" customFormat="1" ht="28.5" customHeight="1" thickBot="1" x14ac:dyDescent="0.25">
      <c r="A74" s="158" t="str">
        <f>A73</f>
        <v>Lundi</v>
      </c>
      <c r="B74" s="158"/>
      <c r="C74" s="158"/>
      <c r="D74" s="158"/>
      <c r="E74" s="158"/>
      <c r="F74" s="158"/>
      <c r="G74" s="158"/>
      <c r="H74" s="158"/>
      <c r="I74" s="158"/>
      <c r="J74" s="158"/>
      <c r="K74" s="158"/>
      <c r="L74" s="1233"/>
      <c r="N74" s="589"/>
      <c r="O74" s="590"/>
      <c r="P74" s="311" t="s">
        <v>86</v>
      </c>
      <c r="Q74" s="595" t="s">
        <v>1</v>
      </c>
      <c r="R74" s="596"/>
      <c r="S74" s="596"/>
      <c r="T74" s="597"/>
      <c r="U74" s="311" t="s">
        <v>2</v>
      </c>
      <c r="V74" s="311"/>
      <c r="W74" s="311"/>
      <c r="X74" s="311"/>
      <c r="Y74" s="595" t="s">
        <v>3</v>
      </c>
      <c r="Z74" s="596"/>
      <c r="AA74" s="596"/>
      <c r="AB74" s="597"/>
      <c r="AC74" s="311" t="s">
        <v>4</v>
      </c>
      <c r="AD74" s="311"/>
      <c r="AE74" s="311"/>
      <c r="AF74" s="311"/>
      <c r="AG74" s="595" t="s">
        <v>5</v>
      </c>
      <c r="AH74" s="596"/>
      <c r="AI74" s="596"/>
      <c r="AJ74" s="597"/>
      <c r="AK74" s="311" t="s">
        <v>6</v>
      </c>
      <c r="AL74" s="311"/>
      <c r="AM74" s="311"/>
      <c r="AN74" s="311"/>
      <c r="AO74" s="595" t="s">
        <v>7</v>
      </c>
      <c r="AP74" s="596"/>
      <c r="AQ74" s="596"/>
      <c r="AR74" s="597"/>
      <c r="AS74" s="311" t="s">
        <v>8</v>
      </c>
      <c r="AT74" s="311"/>
      <c r="AU74" s="311"/>
      <c r="AV74" s="311"/>
      <c r="AW74" s="595" t="s">
        <v>9</v>
      </c>
      <c r="AX74" s="596"/>
      <c r="AY74" s="596"/>
      <c r="AZ74" s="597"/>
      <c r="BA74" s="311" t="s">
        <v>10</v>
      </c>
      <c r="BB74" s="311"/>
      <c r="BC74" s="311"/>
      <c r="BD74" s="311"/>
      <c r="BE74" s="595" t="s">
        <v>11</v>
      </c>
      <c r="BF74" s="596"/>
      <c r="BG74" s="596"/>
      <c r="BH74" s="597"/>
      <c r="BI74" s="311" t="s">
        <v>12</v>
      </c>
      <c r="BJ74" s="311"/>
      <c r="BK74" s="311"/>
      <c r="BL74" s="311"/>
      <c r="BM74" s="595" t="s">
        <v>13</v>
      </c>
      <c r="BN74" s="596"/>
      <c r="BO74" s="596"/>
      <c r="BP74" s="597"/>
      <c r="BQ74" s="311" t="s">
        <v>14</v>
      </c>
      <c r="BR74" s="311"/>
      <c r="BS74" s="311"/>
      <c r="BT74" s="311"/>
      <c r="BU74" s="595" t="s">
        <v>15</v>
      </c>
      <c r="BV74" s="596"/>
      <c r="BW74" s="596"/>
      <c r="BX74" s="597"/>
      <c r="BY74" s="901" t="s">
        <v>32</v>
      </c>
      <c r="BZ74" s="901" t="s">
        <v>30</v>
      </c>
      <c r="CA74" s="901" t="s">
        <v>56</v>
      </c>
      <c r="CB74" s="901" t="s">
        <v>31</v>
      </c>
      <c r="CC74" s="363" t="s">
        <v>89</v>
      </c>
      <c r="CD74" s="364" t="s">
        <v>150</v>
      </c>
    </row>
    <row r="75" spans="1:92" ht="12.75" customHeight="1" x14ac:dyDescent="0.2">
      <c r="A75" s="158" t="str">
        <f>A74</f>
        <v>Lundi</v>
      </c>
      <c r="B75" s="166" t="str">
        <f>O75</f>
        <v/>
      </c>
      <c r="C75" s="167">
        <f>BY75</f>
        <v>0</v>
      </c>
      <c r="D75" s="167">
        <f t="shared" ref="D75:F90" si="10">BZ75</f>
        <v>0</v>
      </c>
      <c r="E75" s="167">
        <f t="shared" si="10"/>
        <v>0</v>
      </c>
      <c r="F75" s="167">
        <f t="shared" si="10"/>
        <v>0</v>
      </c>
      <c r="G75" s="159"/>
      <c r="H75" s="159"/>
      <c r="I75" s="159"/>
      <c r="J75" s="170" t="str">
        <f>IF(OR(CC75=Donnees!$C$5,CC75=Donnees!$E$5),1,"")</f>
        <v/>
      </c>
      <c r="K75" s="159"/>
      <c r="L75" s="1233"/>
      <c r="N75" s="591">
        <f>$N$34</f>
        <v>1</v>
      </c>
      <c r="O75" s="31" t="str">
        <f>$O$34</f>
        <v/>
      </c>
      <c r="P75" s="32">
        <f>$P$34</f>
        <v>0</v>
      </c>
      <c r="Q75" s="73"/>
      <c r="R75" s="79"/>
      <c r="S75" s="74"/>
      <c r="T75" s="78"/>
      <c r="U75" s="73"/>
      <c r="V75" s="78"/>
      <c r="W75" s="79"/>
      <c r="X75" s="77"/>
      <c r="Y75" s="689"/>
      <c r="Z75" s="74"/>
      <c r="AA75" s="74"/>
      <c r="AB75" s="77"/>
      <c r="AC75" s="689"/>
      <c r="AD75" s="74"/>
      <c r="AE75" s="78"/>
      <c r="AF75" s="78"/>
      <c r="AG75" s="73"/>
      <c r="AH75" s="78"/>
      <c r="AI75" s="78"/>
      <c r="AJ75" s="78"/>
      <c r="AK75" s="689"/>
      <c r="AL75" s="74"/>
      <c r="AM75" s="79"/>
      <c r="AN75" s="77"/>
      <c r="AO75" s="73"/>
      <c r="AP75" s="74"/>
      <c r="AQ75" s="78"/>
      <c r="AR75" s="78"/>
      <c r="AS75" s="73"/>
      <c r="AT75" s="78"/>
      <c r="AU75" s="78"/>
      <c r="AV75" s="78"/>
      <c r="AW75" s="73"/>
      <c r="AX75" s="78"/>
      <c r="AY75" s="78"/>
      <c r="AZ75" s="78"/>
      <c r="BA75" s="73"/>
      <c r="BB75" s="74"/>
      <c r="BC75" s="74"/>
      <c r="BD75" s="78"/>
      <c r="BE75" s="73"/>
      <c r="BF75" s="74"/>
      <c r="BG75" s="74"/>
      <c r="BH75" s="78"/>
      <c r="BI75" s="73"/>
      <c r="BJ75" s="74"/>
      <c r="BK75" s="74"/>
      <c r="BL75" s="78"/>
      <c r="BM75" s="73"/>
      <c r="BN75" s="74"/>
      <c r="BO75" s="74"/>
      <c r="BP75" s="77"/>
      <c r="BQ75" s="78"/>
      <c r="BR75" s="74"/>
      <c r="BS75" s="74"/>
      <c r="BT75" s="75"/>
      <c r="BU75" s="73"/>
      <c r="BV75" s="78"/>
      <c r="BW75" s="74"/>
      <c r="BX75" s="79"/>
      <c r="BY75" s="598">
        <f>COUNTIF(Q75:BX75,"1")/4</f>
        <v>0</v>
      </c>
      <c r="BZ75" s="599">
        <f>COUNTIF(Q75:BX75,"h")/4</f>
        <v>0</v>
      </c>
      <c r="CA75" s="600">
        <f>COUNTIF(Q75:BX75,"s")/4</f>
        <v>0</v>
      </c>
      <c r="CB75" s="601">
        <f>SUM(BY75:CA75)</f>
        <v>0</v>
      </c>
      <c r="CC75" s="1017" t="str">
        <f>IF(CB75=0,"",IF(BY75&gt;$AZ$27,Donnees!$C$5,IF(AND(VLOOKUP(P75,ControleGroupes!$CG$16:$FK$65,79,FALSE)&gt;8.5,VLOOKUP(P75,ControleGroupes!$A$16:$CD$65,77,FALSE)&gt;0),Donnees!$E$5,IF(AND(VLOOKUP(P75,ControleGroupes!$CG$16:$FK$65,79,FALSE)&gt;9,VLOOKUP(P75,ControleGroupes!$A$16:$CD$65,77,FALSE)=0),Donnees!$E$5,Donnees!$C$4))))</f>
        <v/>
      </c>
      <c r="CD75" s="1016" t="str">
        <f>IF(CC75=Donnees!$C$5,Donnees!$B$40,IF(CC75=Donnees!$E$5,Donnees!$B$58,""))</f>
        <v/>
      </c>
    </row>
    <row r="76" spans="1:92" ht="12.75" x14ac:dyDescent="0.2">
      <c r="A76" s="158" t="str">
        <f t="shared" ref="A76:A104" si="11">A75</f>
        <v>Lundi</v>
      </c>
      <c r="B76" s="166" t="str">
        <f t="shared" ref="B76:B94" si="12">O76</f>
        <v/>
      </c>
      <c r="C76" s="167">
        <f t="shared" ref="C76:F94" si="13">BY76</f>
        <v>0</v>
      </c>
      <c r="D76" s="167">
        <f t="shared" si="10"/>
        <v>0</v>
      </c>
      <c r="E76" s="167">
        <f t="shared" si="10"/>
        <v>0</v>
      </c>
      <c r="F76" s="167">
        <f>CB76</f>
        <v>0</v>
      </c>
      <c r="G76" s="159"/>
      <c r="H76" s="159"/>
      <c r="I76" s="159"/>
      <c r="J76" s="170" t="str">
        <f>IF(OR(CC76=Donnees!$C$5,CC76=Donnees!$E$5),1,"")</f>
        <v/>
      </c>
      <c r="K76" s="159"/>
      <c r="L76" s="1233"/>
      <c r="N76" s="591">
        <f>$N$35</f>
        <v>2</v>
      </c>
      <c r="O76" s="33" t="str">
        <f>$O$35</f>
        <v/>
      </c>
      <c r="P76" s="34">
        <f>$P$35</f>
        <v>0</v>
      </c>
      <c r="Q76" s="688"/>
      <c r="R76" s="372"/>
      <c r="S76" s="372"/>
      <c r="T76" s="376"/>
      <c r="U76" s="688"/>
      <c r="V76" s="372"/>
      <c r="W76" s="372"/>
      <c r="X76" s="376"/>
      <c r="Y76" s="688"/>
      <c r="Z76" s="372"/>
      <c r="AA76" s="372"/>
      <c r="AB76" s="82"/>
      <c r="AC76" s="688"/>
      <c r="AD76" s="372"/>
      <c r="AE76" s="376"/>
      <c r="AF76" s="82"/>
      <c r="AG76" s="80"/>
      <c r="AH76" s="376"/>
      <c r="AI76" s="375"/>
      <c r="AJ76" s="82"/>
      <c r="AK76" s="80"/>
      <c r="AL76" s="376"/>
      <c r="AM76" s="375"/>
      <c r="AN76" s="82"/>
      <c r="AO76" s="80"/>
      <c r="AP76" s="372"/>
      <c r="AQ76" s="376"/>
      <c r="AR76" s="376"/>
      <c r="AS76" s="80"/>
      <c r="AT76" s="376"/>
      <c r="AU76" s="376"/>
      <c r="AV76" s="376"/>
      <c r="AW76" s="80"/>
      <c r="AX76" s="376"/>
      <c r="AY76" s="376"/>
      <c r="AZ76" s="376"/>
      <c r="BA76" s="80"/>
      <c r="BB76" s="372"/>
      <c r="BC76" s="372"/>
      <c r="BD76" s="376"/>
      <c r="BE76" s="80"/>
      <c r="BF76" s="372"/>
      <c r="BG76" s="372"/>
      <c r="BH76" s="376"/>
      <c r="BI76" s="80"/>
      <c r="BJ76" s="372"/>
      <c r="BK76" s="372"/>
      <c r="BL76" s="376"/>
      <c r="BM76" s="688"/>
      <c r="BN76" s="372"/>
      <c r="BO76" s="372"/>
      <c r="BP76" s="82"/>
      <c r="BQ76" s="376"/>
      <c r="BR76" s="372"/>
      <c r="BS76" s="372"/>
      <c r="BT76" s="81"/>
      <c r="BU76" s="80"/>
      <c r="BV76" s="376"/>
      <c r="BW76" s="372"/>
      <c r="BX76" s="375"/>
      <c r="BY76" s="602">
        <f>COUNTIF(Q76:BX76,"1")/4</f>
        <v>0</v>
      </c>
      <c r="BZ76" s="603">
        <f>COUNTIF(Q76:BX76,"h")/4</f>
        <v>0</v>
      </c>
      <c r="CA76" s="604">
        <f>COUNTIF(Q76:BX76,"s")/4</f>
        <v>0</v>
      </c>
      <c r="CB76" s="605">
        <f t="shared" ref="CB76:CB94" si="14">SUM(BY76:CA76)</f>
        <v>0</v>
      </c>
      <c r="CC76" s="1017" t="str">
        <f>IF(CB76=0,"",IF(BY76&gt;$AZ$27,Donnees!$C$5,IF(AND(VLOOKUP(P76,ControleGroupes!$CG$16:$FK$65,79,FALSE)&gt;8.5,VLOOKUP(P76,ControleGroupes!$A$16:$CD$65,77,FALSE)&gt;0),Donnees!$E$5,IF(AND(VLOOKUP(P76,ControleGroupes!$CG$16:$FK$65,79,FALSE)&gt;9,VLOOKUP(P76,ControleGroupes!$A$16:$CD$65,77,FALSE)=0),Donnees!$E$5,Donnees!$C$4))))</f>
        <v/>
      </c>
      <c r="CD76" s="1016" t="str">
        <f>IF(CC76=Donnees!$C$5,Donnees!$B$40,IF(CC76=Donnees!$E$5,Donnees!$B$58,""))</f>
        <v/>
      </c>
    </row>
    <row r="77" spans="1:92" ht="12.75" x14ac:dyDescent="0.2">
      <c r="A77" s="158" t="str">
        <f t="shared" si="11"/>
        <v>Lundi</v>
      </c>
      <c r="B77" s="166" t="str">
        <f t="shared" si="12"/>
        <v/>
      </c>
      <c r="C77" s="167">
        <f t="shared" si="13"/>
        <v>0</v>
      </c>
      <c r="D77" s="167">
        <f t="shared" si="10"/>
        <v>0</v>
      </c>
      <c r="E77" s="167">
        <f t="shared" si="10"/>
        <v>0</v>
      </c>
      <c r="F77" s="167">
        <f t="shared" si="10"/>
        <v>0</v>
      </c>
      <c r="G77" s="159"/>
      <c r="H77" s="159"/>
      <c r="I77" s="159"/>
      <c r="J77" s="170" t="str">
        <f>IF(OR(CC77=Donnees!$C$5,CC77=Donnees!$E$5),1,"")</f>
        <v/>
      </c>
      <c r="K77" s="159"/>
      <c r="L77" s="1233"/>
      <c r="N77" s="591">
        <f>$N$36</f>
        <v>3</v>
      </c>
      <c r="O77" s="33" t="str">
        <f>$O$36</f>
        <v/>
      </c>
      <c r="P77" s="34">
        <f>$P$36</f>
        <v>0</v>
      </c>
      <c r="Q77" s="688"/>
      <c r="R77" s="372"/>
      <c r="S77" s="375"/>
      <c r="T77" s="82"/>
      <c r="U77" s="80"/>
      <c r="V77" s="372"/>
      <c r="W77" s="376"/>
      <c r="X77" s="376"/>
      <c r="Y77" s="774"/>
      <c r="Z77" s="372"/>
      <c r="AA77" s="375"/>
      <c r="AB77" s="82"/>
      <c r="AC77" s="688"/>
      <c r="AD77" s="372"/>
      <c r="AE77" s="372"/>
      <c r="AF77" s="376"/>
      <c r="AG77" s="688"/>
      <c r="AH77" s="372"/>
      <c r="AI77" s="375"/>
      <c r="AJ77" s="82"/>
      <c r="AK77" s="80"/>
      <c r="AL77" s="375"/>
      <c r="AM77" s="372"/>
      <c r="AN77" s="82"/>
      <c r="AO77" s="80"/>
      <c r="AP77" s="372"/>
      <c r="AQ77" s="376"/>
      <c r="AR77" s="376"/>
      <c r="AS77" s="80"/>
      <c r="AT77" s="376"/>
      <c r="AU77" s="376"/>
      <c r="AV77" s="376"/>
      <c r="AW77" s="80"/>
      <c r="AX77" s="376"/>
      <c r="AY77" s="376"/>
      <c r="AZ77" s="376"/>
      <c r="BA77" s="80"/>
      <c r="BB77" s="372"/>
      <c r="BC77" s="372"/>
      <c r="BD77" s="376"/>
      <c r="BE77" s="80"/>
      <c r="BF77" s="372"/>
      <c r="BG77" s="372"/>
      <c r="BH77" s="376"/>
      <c r="BI77" s="80"/>
      <c r="BJ77" s="372"/>
      <c r="BK77" s="372"/>
      <c r="BL77" s="376"/>
      <c r="BM77" s="80"/>
      <c r="BN77" s="372"/>
      <c r="BO77" s="372"/>
      <c r="BP77" s="82"/>
      <c r="BQ77" s="376"/>
      <c r="BR77" s="372"/>
      <c r="BS77" s="372"/>
      <c r="BT77" s="81"/>
      <c r="BU77" s="80"/>
      <c r="BV77" s="376"/>
      <c r="BW77" s="372"/>
      <c r="BX77" s="375"/>
      <c r="BY77" s="602">
        <f t="shared" ref="BY77:BY94" si="15">COUNTIF(Q77:BX77,"1")/4</f>
        <v>0</v>
      </c>
      <c r="BZ77" s="603">
        <f t="shared" ref="BZ77:BZ94" si="16">COUNTIF(Q77:BX77,"h")/4</f>
        <v>0</v>
      </c>
      <c r="CA77" s="604">
        <f>COUNTIF(Q77:BX77,"s")/4</f>
        <v>0</v>
      </c>
      <c r="CB77" s="605">
        <f t="shared" si="14"/>
        <v>0</v>
      </c>
      <c r="CC77" s="1017" t="str">
        <f>IF(CB77=0,"",IF(BY77&gt;$AZ$27,Donnees!$C$5,IF(AND(VLOOKUP(P77,ControleGroupes!$CG$16:$FK$65,79,FALSE)&gt;8.5,VLOOKUP(P77,ControleGroupes!$A$16:$CD$65,77,FALSE)&gt;0),Donnees!$E$5,IF(AND(VLOOKUP(P77,ControleGroupes!$CG$16:$FK$65,79,FALSE)&gt;9,VLOOKUP(P77,ControleGroupes!$A$16:$CD$65,77,FALSE)=0),Donnees!$E$5,Donnees!$C$4))))</f>
        <v/>
      </c>
      <c r="CD77" s="1016" t="str">
        <f>IF(CC77=Donnees!$C$5,Donnees!$B$40,IF(CC77=Donnees!$E$5,Donnees!$B$58,""))</f>
        <v/>
      </c>
    </row>
    <row r="78" spans="1:92" ht="12.75" x14ac:dyDescent="0.2">
      <c r="A78" s="158" t="str">
        <f t="shared" si="11"/>
        <v>Lundi</v>
      </c>
      <c r="B78" s="166" t="str">
        <f t="shared" si="12"/>
        <v/>
      </c>
      <c r="C78" s="167">
        <f t="shared" si="13"/>
        <v>0</v>
      </c>
      <c r="D78" s="167">
        <f t="shared" si="10"/>
        <v>0</v>
      </c>
      <c r="E78" s="167">
        <f t="shared" si="10"/>
        <v>0</v>
      </c>
      <c r="F78" s="167">
        <f t="shared" si="10"/>
        <v>0</v>
      </c>
      <c r="G78" s="159"/>
      <c r="H78" s="159"/>
      <c r="I78" s="159"/>
      <c r="J78" s="170" t="str">
        <f>IF(OR(CC78=Donnees!$C$5,CC78=Donnees!$E$5),1,"")</f>
        <v/>
      </c>
      <c r="K78" s="159"/>
      <c r="L78" s="1233"/>
      <c r="N78" s="591">
        <f>$N$37</f>
        <v>4</v>
      </c>
      <c r="O78" s="33" t="str">
        <f>$O$37</f>
        <v/>
      </c>
      <c r="P78" s="34">
        <f>$P$37</f>
        <v>0</v>
      </c>
      <c r="Q78" s="80"/>
      <c r="R78" s="372"/>
      <c r="S78" s="372"/>
      <c r="T78" s="81"/>
      <c r="U78" s="372"/>
      <c r="V78" s="372"/>
      <c r="W78" s="372"/>
      <c r="X78" s="374"/>
      <c r="Y78" s="80"/>
      <c r="Z78" s="376"/>
      <c r="AA78" s="372"/>
      <c r="AB78" s="82"/>
      <c r="AC78" s="80"/>
      <c r="AD78" s="372"/>
      <c r="AE78" s="372"/>
      <c r="AF78" s="82"/>
      <c r="AG78" s="80"/>
      <c r="AH78" s="372"/>
      <c r="AI78" s="372"/>
      <c r="AJ78" s="82"/>
      <c r="AK78" s="80"/>
      <c r="AL78" s="372"/>
      <c r="AM78" s="372"/>
      <c r="AN78" s="82"/>
      <c r="AO78" s="80"/>
      <c r="AP78" s="372"/>
      <c r="AQ78" s="372"/>
      <c r="AR78" s="82"/>
      <c r="AS78" s="80"/>
      <c r="AT78" s="372"/>
      <c r="AU78" s="372"/>
      <c r="AV78" s="374"/>
      <c r="AW78" s="83"/>
      <c r="AX78" s="372"/>
      <c r="AY78" s="372"/>
      <c r="AZ78" s="82"/>
      <c r="BA78" s="80"/>
      <c r="BB78" s="372"/>
      <c r="BC78" s="372"/>
      <c r="BD78" s="82"/>
      <c r="BE78" s="80"/>
      <c r="BF78" s="372"/>
      <c r="BG78" s="372"/>
      <c r="BH78" s="81"/>
      <c r="BI78" s="80"/>
      <c r="BJ78" s="372"/>
      <c r="BK78" s="376"/>
      <c r="BL78" s="82"/>
      <c r="BM78" s="80"/>
      <c r="BN78" s="372"/>
      <c r="BO78" s="372"/>
      <c r="BP78" s="82"/>
      <c r="BQ78" s="376"/>
      <c r="BR78" s="372"/>
      <c r="BS78" s="372"/>
      <c r="BT78" s="81"/>
      <c r="BU78" s="80"/>
      <c r="BV78" s="376"/>
      <c r="BW78" s="372"/>
      <c r="BX78" s="375"/>
      <c r="BY78" s="602">
        <f t="shared" si="15"/>
        <v>0</v>
      </c>
      <c r="BZ78" s="603">
        <f>COUNTIF(Q78:BX78,"h")/4</f>
        <v>0</v>
      </c>
      <c r="CA78" s="604">
        <f t="shared" ref="CA78:CA94" si="17">COUNTIF(Q78:BX78,"s")/4</f>
        <v>0</v>
      </c>
      <c r="CB78" s="605">
        <f t="shared" si="14"/>
        <v>0</v>
      </c>
      <c r="CC78" s="1017" t="str">
        <f>IF(CB78=0,"",IF(BY78&gt;$AZ$27,Donnees!$C$5,IF(AND(VLOOKUP(P78,ControleGroupes!$CG$16:$FK$65,79,FALSE)&gt;8.5,VLOOKUP(P78,ControleGroupes!$A$16:$CD$65,77,FALSE)&gt;0),Donnees!$E$5,IF(AND(VLOOKUP(P78,ControleGroupes!$CG$16:$FK$65,79,FALSE)&gt;9,VLOOKUP(P78,ControleGroupes!$A$16:$CD$65,77,FALSE)=0),Donnees!$E$5,Donnees!$C$4))))</f>
        <v/>
      </c>
      <c r="CD78" s="1016" t="str">
        <f>IF(CC78=Donnees!$C$5,Donnees!$B$40,IF(CC78=Donnees!$E$5,Donnees!$B$58,""))</f>
        <v/>
      </c>
    </row>
    <row r="79" spans="1:92" ht="12.75" x14ac:dyDescent="0.2">
      <c r="A79" s="158" t="str">
        <f t="shared" si="11"/>
        <v>Lundi</v>
      </c>
      <c r="B79" s="166" t="str">
        <f t="shared" si="12"/>
        <v/>
      </c>
      <c r="C79" s="167">
        <f t="shared" si="13"/>
        <v>0</v>
      </c>
      <c r="D79" s="167">
        <f t="shared" si="10"/>
        <v>0</v>
      </c>
      <c r="E79" s="167">
        <f t="shared" si="10"/>
        <v>0</v>
      </c>
      <c r="F79" s="167">
        <f t="shared" si="10"/>
        <v>0</v>
      </c>
      <c r="G79" s="159"/>
      <c r="H79" s="159"/>
      <c r="I79" s="159"/>
      <c r="J79" s="170" t="str">
        <f>IF(OR(CC79=Donnees!$C$5,CC79=Donnees!$E$5),1,"")</f>
        <v/>
      </c>
      <c r="K79" s="159"/>
      <c r="L79" s="1233"/>
      <c r="N79" s="591">
        <f>$N$38</f>
        <v>5</v>
      </c>
      <c r="O79" s="33" t="str">
        <f>$O$38</f>
        <v/>
      </c>
      <c r="P79" s="34">
        <f>$P$38</f>
        <v>0</v>
      </c>
      <c r="Q79" s="80"/>
      <c r="R79" s="372"/>
      <c r="S79" s="372"/>
      <c r="T79" s="81"/>
      <c r="U79" s="80"/>
      <c r="V79" s="372"/>
      <c r="W79" s="372"/>
      <c r="X79" s="375"/>
      <c r="Y79" s="775"/>
      <c r="Z79" s="372"/>
      <c r="AA79" s="372"/>
      <c r="AB79" s="82"/>
      <c r="AC79" s="80"/>
      <c r="AD79" s="372"/>
      <c r="AE79" s="372"/>
      <c r="AF79" s="82"/>
      <c r="AG79" s="80"/>
      <c r="AH79" s="372"/>
      <c r="AI79" s="372"/>
      <c r="AJ79" s="82"/>
      <c r="AK79" s="80"/>
      <c r="AL79" s="372"/>
      <c r="AM79" s="372"/>
      <c r="AN79" s="82"/>
      <c r="AO79" s="80"/>
      <c r="AP79" s="372"/>
      <c r="AQ79" s="372"/>
      <c r="AR79" s="82"/>
      <c r="AS79" s="80"/>
      <c r="AT79" s="372"/>
      <c r="AU79" s="372"/>
      <c r="AV79" s="374"/>
      <c r="AW79" s="790"/>
      <c r="AX79" s="372"/>
      <c r="AY79" s="372"/>
      <c r="AZ79" s="82"/>
      <c r="BA79" s="80"/>
      <c r="BB79" s="372"/>
      <c r="BC79" s="372"/>
      <c r="BD79" s="82"/>
      <c r="BE79" s="80"/>
      <c r="BF79" s="372"/>
      <c r="BG79" s="372"/>
      <c r="BH79" s="82"/>
      <c r="BI79" s="80"/>
      <c r="BJ79" s="372"/>
      <c r="BK79" s="372"/>
      <c r="BL79" s="82"/>
      <c r="BM79" s="80"/>
      <c r="BN79" s="372"/>
      <c r="BO79" s="372"/>
      <c r="BP79" s="82"/>
      <c r="BQ79" s="376"/>
      <c r="BR79" s="372"/>
      <c r="BS79" s="372"/>
      <c r="BT79" s="81"/>
      <c r="BU79" s="80"/>
      <c r="BV79" s="376"/>
      <c r="BW79" s="372"/>
      <c r="BX79" s="375"/>
      <c r="BY79" s="602">
        <f t="shared" si="15"/>
        <v>0</v>
      </c>
      <c r="BZ79" s="603">
        <f t="shared" si="16"/>
        <v>0</v>
      </c>
      <c r="CA79" s="604">
        <f t="shared" si="17"/>
        <v>0</v>
      </c>
      <c r="CB79" s="605">
        <f t="shared" si="14"/>
        <v>0</v>
      </c>
      <c r="CC79" s="1017" t="str">
        <f>IF(CB79=0,"",IF(BY79&gt;$AZ$27,Donnees!$C$5,IF(AND(VLOOKUP(P79,ControleGroupes!$CG$16:$FK$65,79,FALSE)&gt;8.5,VLOOKUP(P79,ControleGroupes!$A$16:$CD$65,77,FALSE)&gt;0),Donnees!$E$5,IF(AND(VLOOKUP(P79,ControleGroupes!$CG$16:$FK$65,79,FALSE)&gt;9,VLOOKUP(P79,ControleGroupes!$A$16:$CD$65,77,FALSE)=0),Donnees!$E$5,Donnees!$C$4))))</f>
        <v/>
      </c>
      <c r="CD79" s="1016" t="str">
        <f>IF(CC79=Donnees!$C$5,Donnees!$B$40,IF(CC79=Donnees!$E$5,Donnees!$B$58,""))</f>
        <v/>
      </c>
    </row>
    <row r="80" spans="1:92" ht="12.75" x14ac:dyDescent="0.2">
      <c r="A80" s="158" t="str">
        <f t="shared" si="11"/>
        <v>Lundi</v>
      </c>
      <c r="B80" s="166" t="str">
        <f t="shared" si="12"/>
        <v/>
      </c>
      <c r="C80" s="167">
        <f t="shared" si="13"/>
        <v>0</v>
      </c>
      <c r="D80" s="167">
        <f t="shared" si="10"/>
        <v>0</v>
      </c>
      <c r="E80" s="167">
        <f t="shared" si="10"/>
        <v>0</v>
      </c>
      <c r="F80" s="167">
        <f t="shared" si="10"/>
        <v>0</v>
      </c>
      <c r="G80" s="159"/>
      <c r="H80" s="159"/>
      <c r="I80" s="159"/>
      <c r="J80" s="170" t="str">
        <f>IF(OR(CC80=Donnees!$C$5,CC80=Donnees!$E$5),1,"")</f>
        <v/>
      </c>
      <c r="K80" s="159"/>
      <c r="L80" s="1233"/>
      <c r="N80" s="591">
        <f>$N$39</f>
        <v>6</v>
      </c>
      <c r="O80" s="33" t="str">
        <f>$O$39</f>
        <v/>
      </c>
      <c r="P80" s="34">
        <f>$P$39</f>
        <v>0</v>
      </c>
      <c r="Q80" s="80"/>
      <c r="R80" s="372"/>
      <c r="S80" s="372"/>
      <c r="T80" s="81"/>
      <c r="U80" s="80"/>
      <c r="V80" s="372"/>
      <c r="W80" s="372"/>
      <c r="X80" s="375"/>
      <c r="Y80" s="80"/>
      <c r="Z80" s="372"/>
      <c r="AA80" s="372"/>
      <c r="AB80" s="82"/>
      <c r="AC80" s="80"/>
      <c r="AD80" s="372"/>
      <c r="AE80" s="372"/>
      <c r="AF80" s="82"/>
      <c r="AG80" s="80"/>
      <c r="AH80" s="372"/>
      <c r="AI80" s="372"/>
      <c r="AJ80" s="82"/>
      <c r="AK80" s="80"/>
      <c r="AL80" s="372"/>
      <c r="AM80" s="372"/>
      <c r="AN80" s="82"/>
      <c r="AO80" s="80"/>
      <c r="AP80" s="372"/>
      <c r="AQ80" s="372"/>
      <c r="AR80" s="82"/>
      <c r="AS80" s="80"/>
      <c r="AT80" s="372"/>
      <c r="AU80" s="372"/>
      <c r="AV80" s="374"/>
      <c r="AW80" s="80"/>
      <c r="AX80" s="372"/>
      <c r="AY80" s="372"/>
      <c r="AZ80" s="82"/>
      <c r="BA80" s="80"/>
      <c r="BB80" s="372"/>
      <c r="BC80" s="372"/>
      <c r="BD80" s="82"/>
      <c r="BE80" s="80"/>
      <c r="BF80" s="372"/>
      <c r="BG80" s="372"/>
      <c r="BH80" s="82"/>
      <c r="BI80" s="80"/>
      <c r="BJ80" s="372"/>
      <c r="BK80" s="372"/>
      <c r="BL80" s="82"/>
      <c r="BM80" s="80"/>
      <c r="BN80" s="372"/>
      <c r="BO80" s="372"/>
      <c r="BP80" s="82"/>
      <c r="BQ80" s="376"/>
      <c r="BR80" s="372"/>
      <c r="BS80" s="372"/>
      <c r="BT80" s="81"/>
      <c r="BU80" s="80"/>
      <c r="BV80" s="376"/>
      <c r="BW80" s="372"/>
      <c r="BX80" s="375"/>
      <c r="BY80" s="602">
        <f t="shared" si="15"/>
        <v>0</v>
      </c>
      <c r="BZ80" s="603">
        <f t="shared" si="16"/>
        <v>0</v>
      </c>
      <c r="CA80" s="604">
        <f t="shared" si="17"/>
        <v>0</v>
      </c>
      <c r="CB80" s="605">
        <f t="shared" si="14"/>
        <v>0</v>
      </c>
      <c r="CC80" s="1017" t="str">
        <f>IF(CB80=0,"",IF(BY80&gt;$AZ$27,Donnees!$C$5,IF(AND(VLOOKUP(P80,ControleGroupes!$CG$16:$FK$65,79,FALSE)&gt;8.5,VLOOKUP(P80,ControleGroupes!$A$16:$CD$65,77,FALSE)&gt;0),Donnees!$E$5,IF(AND(VLOOKUP(P80,ControleGroupes!$CG$16:$FK$65,79,FALSE)&gt;9,VLOOKUP(P80,ControleGroupes!$A$16:$CD$65,77,FALSE)=0),Donnees!$E$5,Donnees!$C$4))))</f>
        <v/>
      </c>
      <c r="CD80" s="1016" t="str">
        <f>IF(CC80=Donnees!$C$5,Donnees!$B$40,IF(CC80=Donnees!$E$5,Donnees!$B$58,""))</f>
        <v/>
      </c>
    </row>
    <row r="81" spans="1:82" ht="12.75" x14ac:dyDescent="0.2">
      <c r="A81" s="158" t="str">
        <f t="shared" si="11"/>
        <v>Lundi</v>
      </c>
      <c r="B81" s="166" t="str">
        <f t="shared" si="12"/>
        <v/>
      </c>
      <c r="C81" s="167">
        <f t="shared" si="13"/>
        <v>0</v>
      </c>
      <c r="D81" s="167">
        <f t="shared" si="10"/>
        <v>0</v>
      </c>
      <c r="E81" s="167">
        <f t="shared" si="10"/>
        <v>0</v>
      </c>
      <c r="F81" s="167">
        <f t="shared" si="10"/>
        <v>0</v>
      </c>
      <c r="G81" s="159"/>
      <c r="H81" s="159"/>
      <c r="I81" s="159"/>
      <c r="J81" s="170" t="str">
        <f>IF(OR(CC81=Donnees!$C$5,CC81=Donnees!$E$5),1,"")</f>
        <v/>
      </c>
      <c r="K81" s="159"/>
      <c r="L81" s="1233"/>
      <c r="N81" s="591">
        <f>$N$40</f>
        <v>7</v>
      </c>
      <c r="O81" s="33" t="str">
        <f>$O$40</f>
        <v/>
      </c>
      <c r="P81" s="34">
        <f>$P$40</f>
        <v>0</v>
      </c>
      <c r="Q81" s="80"/>
      <c r="R81" s="372"/>
      <c r="S81" s="372"/>
      <c r="T81" s="81"/>
      <c r="U81" s="80"/>
      <c r="V81" s="372"/>
      <c r="W81" s="372"/>
      <c r="X81" s="375"/>
      <c r="Y81" s="80"/>
      <c r="Z81" s="372"/>
      <c r="AA81" s="372"/>
      <c r="AB81" s="82"/>
      <c r="AC81" s="80"/>
      <c r="AD81" s="372"/>
      <c r="AE81" s="372"/>
      <c r="AF81" s="82"/>
      <c r="AG81" s="80"/>
      <c r="AH81" s="372"/>
      <c r="AI81" s="372"/>
      <c r="AJ81" s="82"/>
      <c r="AK81" s="80"/>
      <c r="AL81" s="372"/>
      <c r="AM81" s="372"/>
      <c r="AN81" s="82"/>
      <c r="AO81" s="80"/>
      <c r="AP81" s="372"/>
      <c r="AQ81" s="372"/>
      <c r="AR81" s="82"/>
      <c r="AS81" s="80"/>
      <c r="AT81" s="372"/>
      <c r="AU81" s="372"/>
      <c r="AV81" s="374"/>
      <c r="AW81" s="80"/>
      <c r="AX81" s="372"/>
      <c r="AY81" s="372"/>
      <c r="AZ81" s="82"/>
      <c r="BA81" s="80"/>
      <c r="BB81" s="372"/>
      <c r="BC81" s="372"/>
      <c r="BD81" s="82"/>
      <c r="BE81" s="80"/>
      <c r="BF81" s="372"/>
      <c r="BG81" s="372"/>
      <c r="BH81" s="82"/>
      <c r="BI81" s="80"/>
      <c r="BJ81" s="372"/>
      <c r="BK81" s="372"/>
      <c r="BL81" s="82"/>
      <c r="BM81" s="80"/>
      <c r="BN81" s="372"/>
      <c r="BO81" s="372"/>
      <c r="BP81" s="82"/>
      <c r="BQ81" s="376"/>
      <c r="BR81" s="372"/>
      <c r="BS81" s="372"/>
      <c r="BT81" s="81"/>
      <c r="BU81" s="80"/>
      <c r="BV81" s="376"/>
      <c r="BW81" s="372"/>
      <c r="BX81" s="375"/>
      <c r="BY81" s="602">
        <f t="shared" si="15"/>
        <v>0</v>
      </c>
      <c r="BZ81" s="603">
        <f t="shared" si="16"/>
        <v>0</v>
      </c>
      <c r="CA81" s="604">
        <f t="shared" si="17"/>
        <v>0</v>
      </c>
      <c r="CB81" s="605">
        <f t="shared" si="14"/>
        <v>0</v>
      </c>
      <c r="CC81" s="1017" t="str">
        <f>IF(CB81=0,"",IF(BY81&gt;$AZ$27,Donnees!$C$5,IF(AND(VLOOKUP(P81,ControleGroupes!$CG$16:$FK$65,79,FALSE)&gt;8.5,VLOOKUP(P81,ControleGroupes!$A$16:$CD$65,77,FALSE)&gt;0),Donnees!$E$5,IF(AND(VLOOKUP(P81,ControleGroupes!$CG$16:$FK$65,79,FALSE)&gt;9,VLOOKUP(P81,ControleGroupes!$A$16:$CD$65,77,FALSE)=0),Donnees!$E$5,Donnees!$C$4))))</f>
        <v/>
      </c>
      <c r="CD81" s="1016" t="str">
        <f>IF(CC81=Donnees!$C$5,Donnees!$B$40,IF(CC81=Donnees!$E$5,Donnees!$B$58,""))</f>
        <v/>
      </c>
    </row>
    <row r="82" spans="1:82" ht="12.75" x14ac:dyDescent="0.2">
      <c r="A82" s="158" t="str">
        <f t="shared" si="11"/>
        <v>Lundi</v>
      </c>
      <c r="B82" s="166" t="str">
        <f t="shared" si="12"/>
        <v/>
      </c>
      <c r="C82" s="167">
        <f t="shared" si="13"/>
        <v>0</v>
      </c>
      <c r="D82" s="167">
        <f t="shared" si="10"/>
        <v>0</v>
      </c>
      <c r="E82" s="167">
        <f t="shared" si="10"/>
        <v>0</v>
      </c>
      <c r="F82" s="167">
        <f t="shared" si="10"/>
        <v>0</v>
      </c>
      <c r="G82" s="159"/>
      <c r="H82" s="159"/>
      <c r="I82" s="159"/>
      <c r="J82" s="170" t="str">
        <f>IF(OR(CC82=Donnees!$C$5,CC82=Donnees!$E$5),1,"")</f>
        <v/>
      </c>
      <c r="K82" s="159"/>
      <c r="L82" s="1233"/>
      <c r="N82" s="591">
        <f>$N$41</f>
        <v>8</v>
      </c>
      <c r="O82" s="33" t="str">
        <f>$O$41</f>
        <v/>
      </c>
      <c r="P82" s="34">
        <f>$P$41</f>
        <v>0</v>
      </c>
      <c r="Q82" s="80"/>
      <c r="R82" s="372"/>
      <c r="S82" s="372"/>
      <c r="T82" s="81"/>
      <c r="U82" s="80"/>
      <c r="V82" s="372"/>
      <c r="W82" s="372"/>
      <c r="X82" s="375"/>
      <c r="Y82" s="80"/>
      <c r="Z82" s="372"/>
      <c r="AA82" s="372"/>
      <c r="AB82" s="82"/>
      <c r="AC82" s="80"/>
      <c r="AD82" s="372"/>
      <c r="AE82" s="372"/>
      <c r="AF82" s="82"/>
      <c r="AG82" s="80"/>
      <c r="AH82" s="372"/>
      <c r="AI82" s="372"/>
      <c r="AJ82" s="82"/>
      <c r="AK82" s="80"/>
      <c r="AL82" s="372"/>
      <c r="AM82" s="372"/>
      <c r="AN82" s="82"/>
      <c r="AO82" s="80"/>
      <c r="AP82" s="372"/>
      <c r="AQ82" s="372"/>
      <c r="AR82" s="82"/>
      <c r="AS82" s="80"/>
      <c r="AT82" s="372"/>
      <c r="AU82" s="372"/>
      <c r="AV82" s="374"/>
      <c r="AW82" s="80"/>
      <c r="AX82" s="372"/>
      <c r="AY82" s="372"/>
      <c r="AZ82" s="82"/>
      <c r="BA82" s="80"/>
      <c r="BB82" s="372"/>
      <c r="BC82" s="372"/>
      <c r="BD82" s="82"/>
      <c r="BE82" s="80"/>
      <c r="BF82" s="372"/>
      <c r="BG82" s="372"/>
      <c r="BH82" s="82"/>
      <c r="BI82" s="80"/>
      <c r="BJ82" s="372"/>
      <c r="BK82" s="372"/>
      <c r="BL82" s="82"/>
      <c r="BM82" s="80"/>
      <c r="BN82" s="372"/>
      <c r="BO82" s="372"/>
      <c r="BP82" s="82"/>
      <c r="BQ82" s="376"/>
      <c r="BR82" s="372"/>
      <c r="BS82" s="372"/>
      <c r="BT82" s="81"/>
      <c r="BU82" s="80"/>
      <c r="BV82" s="376"/>
      <c r="BW82" s="372"/>
      <c r="BX82" s="375"/>
      <c r="BY82" s="602">
        <f t="shared" si="15"/>
        <v>0</v>
      </c>
      <c r="BZ82" s="603">
        <f t="shared" si="16"/>
        <v>0</v>
      </c>
      <c r="CA82" s="604">
        <f t="shared" si="17"/>
        <v>0</v>
      </c>
      <c r="CB82" s="605">
        <f t="shared" si="14"/>
        <v>0</v>
      </c>
      <c r="CC82" s="1017" t="str">
        <f>IF(CB82=0,"",IF(BY82&gt;$AZ$27,Donnees!$C$5,IF(AND(VLOOKUP(P82,ControleGroupes!$CG$16:$FK$65,79,FALSE)&gt;8.5,VLOOKUP(P82,ControleGroupes!$A$16:$CD$65,77,FALSE)&gt;0),Donnees!$E$5,IF(AND(VLOOKUP(P82,ControleGroupes!$CG$16:$FK$65,79,FALSE)&gt;9,VLOOKUP(P82,ControleGroupes!$A$16:$CD$65,77,FALSE)=0),Donnees!$E$5,Donnees!$C$4))))</f>
        <v/>
      </c>
      <c r="CD82" s="1016" t="str">
        <f>IF(CC82=Donnees!$C$5,Donnees!$B$40,IF(CC82=Donnees!$E$5,Donnees!$B$58,""))</f>
        <v/>
      </c>
    </row>
    <row r="83" spans="1:82" ht="12.75" x14ac:dyDescent="0.2">
      <c r="A83" s="158" t="str">
        <f t="shared" si="11"/>
        <v>Lundi</v>
      </c>
      <c r="B83" s="166" t="str">
        <f t="shared" si="12"/>
        <v/>
      </c>
      <c r="C83" s="167">
        <f t="shared" si="13"/>
        <v>0</v>
      </c>
      <c r="D83" s="167">
        <f t="shared" si="10"/>
        <v>0</v>
      </c>
      <c r="E83" s="167">
        <f t="shared" si="10"/>
        <v>0</v>
      </c>
      <c r="F83" s="167">
        <f t="shared" si="10"/>
        <v>0</v>
      </c>
      <c r="G83" s="159"/>
      <c r="H83" s="159"/>
      <c r="I83" s="159"/>
      <c r="J83" s="170" t="str">
        <f>IF(OR(CC83=Donnees!$C$5,CC83=Donnees!$E$5),1,"")</f>
        <v/>
      </c>
      <c r="K83" s="159"/>
      <c r="L83" s="1233"/>
      <c r="N83" s="591">
        <f>$N$42</f>
        <v>9</v>
      </c>
      <c r="O83" s="33" t="str">
        <f>$O$42</f>
        <v/>
      </c>
      <c r="P83" s="34">
        <f>$P$42</f>
        <v>0</v>
      </c>
      <c r="Q83" s="83"/>
      <c r="R83" s="84"/>
      <c r="S83" s="84"/>
      <c r="T83" s="85"/>
      <c r="U83" s="83"/>
      <c r="V83" s="84"/>
      <c r="W83" s="84"/>
      <c r="X83" s="86"/>
      <c r="Y83" s="80"/>
      <c r="Z83" s="372"/>
      <c r="AA83" s="372"/>
      <c r="AB83" s="82"/>
      <c r="AC83" s="80"/>
      <c r="AD83" s="372"/>
      <c r="AE83" s="372"/>
      <c r="AF83" s="82"/>
      <c r="AG83" s="80"/>
      <c r="AH83" s="372"/>
      <c r="AI83" s="372"/>
      <c r="AJ83" s="82"/>
      <c r="AK83" s="80"/>
      <c r="AL83" s="372"/>
      <c r="AM83" s="372"/>
      <c r="AN83" s="82"/>
      <c r="AO83" s="80"/>
      <c r="AP83" s="372"/>
      <c r="AQ83" s="372"/>
      <c r="AR83" s="82"/>
      <c r="AS83" s="80"/>
      <c r="AT83" s="372"/>
      <c r="AU83" s="372"/>
      <c r="AV83" s="374"/>
      <c r="AW83" s="80"/>
      <c r="AX83" s="372"/>
      <c r="AY83" s="372"/>
      <c r="AZ83" s="82"/>
      <c r="BA83" s="80"/>
      <c r="BB83" s="372"/>
      <c r="BC83" s="372"/>
      <c r="BD83" s="82"/>
      <c r="BE83" s="80"/>
      <c r="BF83" s="372"/>
      <c r="BG83" s="372"/>
      <c r="BH83" s="82"/>
      <c r="BI83" s="80"/>
      <c r="BJ83" s="372"/>
      <c r="BK83" s="372"/>
      <c r="BL83" s="82"/>
      <c r="BM83" s="80"/>
      <c r="BN83" s="372"/>
      <c r="BO83" s="372"/>
      <c r="BP83" s="82"/>
      <c r="BQ83" s="87"/>
      <c r="BR83" s="84"/>
      <c r="BS83" s="84"/>
      <c r="BT83" s="85"/>
      <c r="BU83" s="83"/>
      <c r="BV83" s="87"/>
      <c r="BW83" s="84"/>
      <c r="BX83" s="86"/>
      <c r="BY83" s="602">
        <f t="shared" si="15"/>
        <v>0</v>
      </c>
      <c r="BZ83" s="603">
        <f t="shared" si="16"/>
        <v>0</v>
      </c>
      <c r="CA83" s="604">
        <f t="shared" si="17"/>
        <v>0</v>
      </c>
      <c r="CB83" s="605">
        <f t="shared" si="14"/>
        <v>0</v>
      </c>
      <c r="CC83" s="1017" t="str">
        <f>IF(CB83=0,"",IF(BY83&gt;$AZ$27,Donnees!$C$5,IF(AND(VLOOKUP(P83,ControleGroupes!$CG$16:$FK$65,79,FALSE)&gt;8.5,VLOOKUP(P83,ControleGroupes!$A$16:$CD$65,77,FALSE)&gt;0),Donnees!$E$5,IF(AND(VLOOKUP(P83,ControleGroupes!$CG$16:$FK$65,79,FALSE)&gt;9,VLOOKUP(P83,ControleGroupes!$A$16:$CD$65,77,FALSE)=0),Donnees!$E$5,Donnees!$C$4))))</f>
        <v/>
      </c>
      <c r="CD83" s="1016" t="str">
        <f>IF(CC83=Donnees!$C$5,Donnees!$B$40,IF(CC83=Donnees!$E$5,Donnees!$B$58,""))</f>
        <v/>
      </c>
    </row>
    <row r="84" spans="1:82" ht="12.75" x14ac:dyDescent="0.2">
      <c r="A84" s="158" t="str">
        <f t="shared" si="11"/>
        <v>Lundi</v>
      </c>
      <c r="B84" s="166" t="str">
        <f t="shared" si="12"/>
        <v/>
      </c>
      <c r="C84" s="167">
        <f t="shared" si="13"/>
        <v>0</v>
      </c>
      <c r="D84" s="167">
        <f t="shared" si="10"/>
        <v>0</v>
      </c>
      <c r="E84" s="167">
        <f t="shared" si="10"/>
        <v>0</v>
      </c>
      <c r="F84" s="167">
        <f t="shared" si="10"/>
        <v>0</v>
      </c>
      <c r="G84" s="159"/>
      <c r="H84" s="159"/>
      <c r="I84" s="159"/>
      <c r="J84" s="170" t="str">
        <f>IF(OR(CC84=Donnees!$C$5,CC84=Donnees!$E$5),1,"")</f>
        <v/>
      </c>
      <c r="K84" s="159"/>
      <c r="L84" s="1233"/>
      <c r="N84" s="591">
        <f>$N$43</f>
        <v>10</v>
      </c>
      <c r="O84" s="33" t="str">
        <f>$O$43</f>
        <v/>
      </c>
      <c r="P84" s="34">
        <f>$P$43</f>
        <v>0</v>
      </c>
      <c r="Q84" s="83"/>
      <c r="R84" s="84"/>
      <c r="S84" s="84"/>
      <c r="T84" s="85"/>
      <c r="U84" s="83"/>
      <c r="V84" s="84"/>
      <c r="W84" s="84"/>
      <c r="X84" s="86"/>
      <c r="Y84" s="80"/>
      <c r="Z84" s="372"/>
      <c r="AA84" s="372"/>
      <c r="AB84" s="82"/>
      <c r="AC84" s="80"/>
      <c r="AD84" s="372"/>
      <c r="AE84" s="372"/>
      <c r="AF84" s="82"/>
      <c r="AG84" s="80"/>
      <c r="AH84" s="372"/>
      <c r="AI84" s="372"/>
      <c r="AJ84" s="82"/>
      <c r="AK84" s="80"/>
      <c r="AL84" s="372"/>
      <c r="AM84" s="372"/>
      <c r="AN84" s="82"/>
      <c r="AO84" s="80"/>
      <c r="AP84" s="372"/>
      <c r="AQ84" s="372"/>
      <c r="AR84" s="82"/>
      <c r="AS84" s="80"/>
      <c r="AT84" s="372"/>
      <c r="AU84" s="372"/>
      <c r="AV84" s="374"/>
      <c r="AW84" s="80"/>
      <c r="AX84" s="372"/>
      <c r="AY84" s="372"/>
      <c r="AZ84" s="82"/>
      <c r="BA84" s="80"/>
      <c r="BB84" s="372"/>
      <c r="BC84" s="372"/>
      <c r="BD84" s="82"/>
      <c r="BE84" s="80"/>
      <c r="BF84" s="372"/>
      <c r="BG84" s="372"/>
      <c r="BH84" s="82"/>
      <c r="BI84" s="80"/>
      <c r="BJ84" s="372"/>
      <c r="BK84" s="372"/>
      <c r="BL84" s="82"/>
      <c r="BM84" s="80"/>
      <c r="BN84" s="372"/>
      <c r="BO84" s="372"/>
      <c r="BP84" s="82"/>
      <c r="BQ84" s="87"/>
      <c r="BR84" s="84"/>
      <c r="BS84" s="84"/>
      <c r="BT84" s="85"/>
      <c r="BU84" s="83"/>
      <c r="BV84" s="87"/>
      <c r="BW84" s="84"/>
      <c r="BX84" s="86"/>
      <c r="BY84" s="602">
        <f t="shared" si="15"/>
        <v>0</v>
      </c>
      <c r="BZ84" s="603">
        <f t="shared" si="16"/>
        <v>0</v>
      </c>
      <c r="CA84" s="604">
        <f t="shared" si="17"/>
        <v>0</v>
      </c>
      <c r="CB84" s="605">
        <f t="shared" si="14"/>
        <v>0</v>
      </c>
      <c r="CC84" s="1017" t="str">
        <f>IF(CB84=0,"",IF(BY84&gt;$AZ$27,Donnees!$C$5,IF(AND(VLOOKUP(P84,ControleGroupes!$CG$16:$FK$65,79,FALSE)&gt;8.5,VLOOKUP(P84,ControleGroupes!$A$16:$CD$65,77,FALSE)&gt;0),Donnees!$E$5,IF(AND(VLOOKUP(P84,ControleGroupes!$CG$16:$FK$65,79,FALSE)&gt;9,VLOOKUP(P84,ControleGroupes!$A$16:$CD$65,77,FALSE)=0),Donnees!$E$5,Donnees!$C$4))))</f>
        <v/>
      </c>
      <c r="CD84" s="1016" t="str">
        <f>IF(CC84=Donnees!$C$5,Donnees!$B$40,IF(CC84=Donnees!$E$5,Donnees!$B$58,""))</f>
        <v/>
      </c>
    </row>
    <row r="85" spans="1:82" ht="12.75" x14ac:dyDescent="0.2">
      <c r="A85" s="158" t="str">
        <f t="shared" si="11"/>
        <v>Lundi</v>
      </c>
      <c r="B85" s="166" t="str">
        <f t="shared" si="12"/>
        <v/>
      </c>
      <c r="C85" s="167">
        <f t="shared" si="13"/>
        <v>0</v>
      </c>
      <c r="D85" s="167">
        <f t="shared" si="10"/>
        <v>0</v>
      </c>
      <c r="E85" s="167">
        <f t="shared" si="10"/>
        <v>0</v>
      </c>
      <c r="F85" s="167">
        <f t="shared" si="10"/>
        <v>0</v>
      </c>
      <c r="G85" s="159"/>
      <c r="H85" s="159"/>
      <c r="I85" s="159"/>
      <c r="J85" s="170" t="str">
        <f>IF(OR(CC85=Donnees!$C$5,CC85=Donnees!$E$5),1,"")</f>
        <v/>
      </c>
      <c r="K85" s="159"/>
      <c r="L85" s="1233"/>
      <c r="N85" s="591">
        <f>$N$44</f>
        <v>11</v>
      </c>
      <c r="O85" s="33" t="str">
        <f>$O$44</f>
        <v/>
      </c>
      <c r="P85" s="34">
        <f>$P$44</f>
        <v>0</v>
      </c>
      <c r="Q85" s="83"/>
      <c r="R85" s="84"/>
      <c r="S85" s="84"/>
      <c r="T85" s="85"/>
      <c r="U85" s="83"/>
      <c r="V85" s="84"/>
      <c r="W85" s="84"/>
      <c r="X85" s="86"/>
      <c r="Y85" s="80"/>
      <c r="Z85" s="372"/>
      <c r="AA85" s="372"/>
      <c r="AB85" s="82"/>
      <c r="AC85" s="80"/>
      <c r="AD85" s="372"/>
      <c r="AE85" s="372"/>
      <c r="AF85" s="82"/>
      <c r="AG85" s="80"/>
      <c r="AH85" s="372"/>
      <c r="AI85" s="372"/>
      <c r="AJ85" s="82"/>
      <c r="AK85" s="80"/>
      <c r="AL85" s="372"/>
      <c r="AM85" s="372"/>
      <c r="AN85" s="82"/>
      <c r="AO85" s="80"/>
      <c r="AP85" s="372"/>
      <c r="AQ85" s="372"/>
      <c r="AR85" s="82"/>
      <c r="AS85" s="80"/>
      <c r="AT85" s="372"/>
      <c r="AU85" s="372"/>
      <c r="AV85" s="374"/>
      <c r="AW85" s="80"/>
      <c r="AX85" s="372"/>
      <c r="AY85" s="372"/>
      <c r="AZ85" s="82"/>
      <c r="BA85" s="80"/>
      <c r="BB85" s="372"/>
      <c r="BC85" s="372"/>
      <c r="BD85" s="82"/>
      <c r="BE85" s="80"/>
      <c r="BF85" s="372"/>
      <c r="BG85" s="372"/>
      <c r="BH85" s="82"/>
      <c r="BI85" s="80"/>
      <c r="BJ85" s="372"/>
      <c r="BK85" s="372"/>
      <c r="BL85" s="82"/>
      <c r="BM85" s="80"/>
      <c r="BN85" s="372"/>
      <c r="BO85" s="372"/>
      <c r="BP85" s="82"/>
      <c r="BQ85" s="87"/>
      <c r="BR85" s="84"/>
      <c r="BS85" s="84"/>
      <c r="BT85" s="85"/>
      <c r="BU85" s="83"/>
      <c r="BV85" s="87"/>
      <c r="BW85" s="84"/>
      <c r="BX85" s="86"/>
      <c r="BY85" s="602">
        <f t="shared" si="15"/>
        <v>0</v>
      </c>
      <c r="BZ85" s="603">
        <f t="shared" si="16"/>
        <v>0</v>
      </c>
      <c r="CA85" s="604">
        <f t="shared" si="17"/>
        <v>0</v>
      </c>
      <c r="CB85" s="605">
        <f t="shared" si="14"/>
        <v>0</v>
      </c>
      <c r="CC85" s="1017" t="str">
        <f>IF(CB85=0,"",IF(BY85&gt;$AZ$27,Donnees!$C$5,IF(AND(VLOOKUP(P85,ControleGroupes!$CG$16:$FK$65,79,FALSE)&gt;8.5,VLOOKUP(P85,ControleGroupes!$A$16:$CD$65,77,FALSE)&gt;0),Donnees!$E$5,IF(AND(VLOOKUP(P85,ControleGroupes!$CG$16:$FK$65,79,FALSE)&gt;9,VLOOKUP(P85,ControleGroupes!$A$16:$CD$65,77,FALSE)=0),Donnees!$E$5,Donnees!$C$4))))</f>
        <v/>
      </c>
      <c r="CD85" s="1016" t="str">
        <f>IF(CC85=Donnees!$C$5,Donnees!$B$40,IF(CC85=Donnees!$E$5,Donnees!$B$58,""))</f>
        <v/>
      </c>
    </row>
    <row r="86" spans="1:82" ht="12.75" x14ac:dyDescent="0.2">
      <c r="A86" s="158" t="str">
        <f t="shared" si="11"/>
        <v>Lundi</v>
      </c>
      <c r="B86" s="166" t="str">
        <f t="shared" si="12"/>
        <v/>
      </c>
      <c r="C86" s="167">
        <f t="shared" si="13"/>
        <v>0</v>
      </c>
      <c r="D86" s="167">
        <f t="shared" si="10"/>
        <v>0</v>
      </c>
      <c r="E86" s="167">
        <f t="shared" si="10"/>
        <v>0</v>
      </c>
      <c r="F86" s="167">
        <f t="shared" si="10"/>
        <v>0</v>
      </c>
      <c r="G86" s="159"/>
      <c r="H86" s="159"/>
      <c r="I86" s="159"/>
      <c r="J86" s="170" t="str">
        <f>IF(OR(CC86=Donnees!$C$5,CC86=Donnees!$E$5),1,"")</f>
        <v/>
      </c>
      <c r="K86" s="159"/>
      <c r="L86" s="1233"/>
      <c r="N86" s="591">
        <f>$N$45</f>
        <v>12</v>
      </c>
      <c r="O86" s="33" t="str">
        <f>$O$45</f>
        <v/>
      </c>
      <c r="P86" s="34">
        <f>$P$45</f>
        <v>0</v>
      </c>
      <c r="Q86" s="83"/>
      <c r="R86" s="84"/>
      <c r="S86" s="84"/>
      <c r="T86" s="85"/>
      <c r="U86" s="83"/>
      <c r="V86" s="84"/>
      <c r="W86" s="84"/>
      <c r="X86" s="86"/>
      <c r="Y86" s="80"/>
      <c r="Z86" s="372"/>
      <c r="AA86" s="372"/>
      <c r="AB86" s="82"/>
      <c r="AC86" s="80"/>
      <c r="AD86" s="372"/>
      <c r="AE86" s="372"/>
      <c r="AF86" s="82"/>
      <c r="AG86" s="80"/>
      <c r="AH86" s="372"/>
      <c r="AI86" s="372"/>
      <c r="AJ86" s="82"/>
      <c r="AK86" s="80"/>
      <c r="AL86" s="372"/>
      <c r="AM86" s="372"/>
      <c r="AN86" s="82"/>
      <c r="AO86" s="80"/>
      <c r="AP86" s="372"/>
      <c r="AQ86" s="372"/>
      <c r="AR86" s="82"/>
      <c r="AS86" s="80"/>
      <c r="AT86" s="372"/>
      <c r="AU86" s="372"/>
      <c r="AV86" s="374"/>
      <c r="AW86" s="80"/>
      <c r="AX86" s="372"/>
      <c r="AY86" s="372"/>
      <c r="AZ86" s="82"/>
      <c r="BA86" s="80"/>
      <c r="BB86" s="372"/>
      <c r="BC86" s="372"/>
      <c r="BD86" s="82"/>
      <c r="BE86" s="80"/>
      <c r="BF86" s="372"/>
      <c r="BG86" s="372"/>
      <c r="BH86" s="82"/>
      <c r="BI86" s="80"/>
      <c r="BJ86" s="372"/>
      <c r="BK86" s="372"/>
      <c r="BL86" s="82"/>
      <c r="BM86" s="80"/>
      <c r="BN86" s="372"/>
      <c r="BO86" s="372"/>
      <c r="BP86" s="82"/>
      <c r="BQ86" s="87"/>
      <c r="BR86" s="84"/>
      <c r="BS86" s="84"/>
      <c r="BT86" s="85"/>
      <c r="BU86" s="83"/>
      <c r="BV86" s="87"/>
      <c r="BW86" s="84"/>
      <c r="BX86" s="86"/>
      <c r="BY86" s="602">
        <f t="shared" si="15"/>
        <v>0</v>
      </c>
      <c r="BZ86" s="603">
        <f t="shared" si="16"/>
        <v>0</v>
      </c>
      <c r="CA86" s="604">
        <f t="shared" si="17"/>
        <v>0</v>
      </c>
      <c r="CB86" s="605">
        <f t="shared" si="14"/>
        <v>0</v>
      </c>
      <c r="CC86" s="1017" t="str">
        <f>IF(CB86=0,"",IF(BY86&gt;$AZ$27,Donnees!$C$5,IF(AND(VLOOKUP(P86,ControleGroupes!$CG$16:$FK$65,79,FALSE)&gt;8.5,VLOOKUP(P86,ControleGroupes!$A$16:$CD$65,77,FALSE)&gt;0),Donnees!$E$5,IF(AND(VLOOKUP(P86,ControleGroupes!$CG$16:$FK$65,79,FALSE)&gt;9,VLOOKUP(P86,ControleGroupes!$A$16:$CD$65,77,FALSE)=0),Donnees!$E$5,Donnees!$C$4))))</f>
        <v/>
      </c>
      <c r="CD86" s="1016" t="str">
        <f>IF(CC86=Donnees!$C$5,Donnees!$B$40,IF(CC86=Donnees!$E$5,Donnees!$B$58,""))</f>
        <v/>
      </c>
    </row>
    <row r="87" spans="1:82" ht="12.75" x14ac:dyDescent="0.2">
      <c r="A87" s="158" t="str">
        <f t="shared" si="11"/>
        <v>Lundi</v>
      </c>
      <c r="B87" s="166" t="str">
        <f t="shared" si="12"/>
        <v/>
      </c>
      <c r="C87" s="167">
        <f t="shared" si="13"/>
        <v>0</v>
      </c>
      <c r="D87" s="167">
        <f t="shared" si="10"/>
        <v>0</v>
      </c>
      <c r="E87" s="167">
        <f t="shared" si="10"/>
        <v>0</v>
      </c>
      <c r="F87" s="167">
        <f t="shared" si="10"/>
        <v>0</v>
      </c>
      <c r="G87" s="159"/>
      <c r="H87" s="159"/>
      <c r="I87" s="159"/>
      <c r="J87" s="170" t="str">
        <f>IF(OR(CC87=Donnees!$C$5,CC87=Donnees!$E$5),1,"")</f>
        <v/>
      </c>
      <c r="K87" s="159"/>
      <c r="L87" s="1233"/>
      <c r="N87" s="591">
        <f>$N$46</f>
        <v>13</v>
      </c>
      <c r="O87" s="33" t="str">
        <f>$O$46</f>
        <v/>
      </c>
      <c r="P87" s="34">
        <f>$P$46</f>
        <v>0</v>
      </c>
      <c r="Q87" s="83"/>
      <c r="R87" s="84"/>
      <c r="S87" s="84"/>
      <c r="T87" s="85"/>
      <c r="U87" s="83"/>
      <c r="V87" s="84"/>
      <c r="W87" s="84"/>
      <c r="X87" s="86"/>
      <c r="Y87" s="80"/>
      <c r="Z87" s="372"/>
      <c r="AA87" s="372"/>
      <c r="AB87" s="82"/>
      <c r="AC87" s="80"/>
      <c r="AD87" s="372"/>
      <c r="AE87" s="372"/>
      <c r="AF87" s="82"/>
      <c r="AG87" s="80"/>
      <c r="AH87" s="372"/>
      <c r="AI87" s="372"/>
      <c r="AJ87" s="82"/>
      <c r="AK87" s="80"/>
      <c r="AL87" s="372"/>
      <c r="AM87" s="372"/>
      <c r="AN87" s="82"/>
      <c r="AO87" s="80"/>
      <c r="AP87" s="372"/>
      <c r="AQ87" s="372"/>
      <c r="AR87" s="82"/>
      <c r="AS87" s="80"/>
      <c r="AT87" s="372"/>
      <c r="AU87" s="372"/>
      <c r="AV87" s="374"/>
      <c r="AW87" s="80"/>
      <c r="AX87" s="372"/>
      <c r="AY87" s="372"/>
      <c r="AZ87" s="82"/>
      <c r="BA87" s="80"/>
      <c r="BB87" s="372"/>
      <c r="BC87" s="372"/>
      <c r="BD87" s="82"/>
      <c r="BE87" s="80"/>
      <c r="BF87" s="372"/>
      <c r="BG87" s="372"/>
      <c r="BH87" s="82"/>
      <c r="BI87" s="80"/>
      <c r="BJ87" s="372"/>
      <c r="BK87" s="372"/>
      <c r="BL87" s="82"/>
      <c r="BM87" s="80"/>
      <c r="BN87" s="372"/>
      <c r="BO87" s="372"/>
      <c r="BP87" s="82"/>
      <c r="BQ87" s="87"/>
      <c r="BR87" s="84"/>
      <c r="BS87" s="84"/>
      <c r="BT87" s="85"/>
      <c r="BU87" s="83"/>
      <c r="BV87" s="87"/>
      <c r="BW87" s="84"/>
      <c r="BX87" s="86"/>
      <c r="BY87" s="602">
        <f t="shared" si="15"/>
        <v>0</v>
      </c>
      <c r="BZ87" s="603">
        <f t="shared" si="16"/>
        <v>0</v>
      </c>
      <c r="CA87" s="604">
        <f t="shared" si="17"/>
        <v>0</v>
      </c>
      <c r="CB87" s="605">
        <f t="shared" si="14"/>
        <v>0</v>
      </c>
      <c r="CC87" s="1017" t="str">
        <f>IF(CB87=0,"",IF(BY87&gt;$AZ$27,Donnees!$C$5,IF(AND(VLOOKUP(P87,ControleGroupes!$CG$16:$FK$65,79,FALSE)&gt;8.5,VLOOKUP(P87,ControleGroupes!$A$16:$CD$65,77,FALSE)&gt;0),Donnees!$E$5,IF(AND(VLOOKUP(P87,ControleGroupes!$CG$16:$FK$65,79,FALSE)&gt;9,VLOOKUP(P87,ControleGroupes!$A$16:$CD$65,77,FALSE)=0),Donnees!$E$5,Donnees!$C$4))))</f>
        <v/>
      </c>
      <c r="CD87" s="1016" t="str">
        <f>IF(CC87=Donnees!$C$5,Donnees!$B$40,IF(CC87=Donnees!$E$5,Donnees!$B$58,""))</f>
        <v/>
      </c>
    </row>
    <row r="88" spans="1:82" ht="12.75" x14ac:dyDescent="0.2">
      <c r="A88" s="158" t="str">
        <f t="shared" si="11"/>
        <v>Lundi</v>
      </c>
      <c r="B88" s="166" t="str">
        <f t="shared" si="12"/>
        <v/>
      </c>
      <c r="C88" s="167">
        <f t="shared" si="13"/>
        <v>0</v>
      </c>
      <c r="D88" s="167">
        <f t="shared" si="10"/>
        <v>0</v>
      </c>
      <c r="E88" s="167">
        <f t="shared" si="10"/>
        <v>0</v>
      </c>
      <c r="F88" s="167">
        <f t="shared" si="10"/>
        <v>0</v>
      </c>
      <c r="G88" s="159"/>
      <c r="H88" s="159"/>
      <c r="I88" s="159"/>
      <c r="J88" s="170" t="str">
        <f>IF(OR(CC88=Donnees!$C$5,CC88=Donnees!$E$5),1,"")</f>
        <v/>
      </c>
      <c r="K88" s="159"/>
      <c r="L88" s="1233"/>
      <c r="N88" s="591">
        <f>$N$47</f>
        <v>14</v>
      </c>
      <c r="O88" s="33" t="str">
        <f>$O$47</f>
        <v/>
      </c>
      <c r="P88" s="34">
        <f>$P$47</f>
        <v>0</v>
      </c>
      <c r="Q88" s="83"/>
      <c r="R88" s="84"/>
      <c r="S88" s="84"/>
      <c r="T88" s="85"/>
      <c r="U88" s="83"/>
      <c r="V88" s="84"/>
      <c r="W88" s="84"/>
      <c r="X88" s="86"/>
      <c r="Y88" s="80"/>
      <c r="Z88" s="372"/>
      <c r="AA88" s="372"/>
      <c r="AB88" s="82"/>
      <c r="AC88" s="80"/>
      <c r="AD88" s="372"/>
      <c r="AE88" s="372"/>
      <c r="AF88" s="82"/>
      <c r="AG88" s="80"/>
      <c r="AH88" s="372"/>
      <c r="AI88" s="372"/>
      <c r="AJ88" s="82"/>
      <c r="AK88" s="80"/>
      <c r="AL88" s="372"/>
      <c r="AM88" s="372"/>
      <c r="AN88" s="82"/>
      <c r="AO88" s="80"/>
      <c r="AP88" s="372"/>
      <c r="AQ88" s="372"/>
      <c r="AR88" s="82"/>
      <c r="AS88" s="80"/>
      <c r="AT88" s="372"/>
      <c r="AU88" s="372"/>
      <c r="AV88" s="374"/>
      <c r="AW88" s="80"/>
      <c r="AX88" s="372"/>
      <c r="AY88" s="372"/>
      <c r="AZ88" s="82"/>
      <c r="BA88" s="80"/>
      <c r="BB88" s="372"/>
      <c r="BC88" s="372"/>
      <c r="BD88" s="82"/>
      <c r="BE88" s="80"/>
      <c r="BF88" s="372"/>
      <c r="BG88" s="372"/>
      <c r="BH88" s="82"/>
      <c r="BI88" s="80"/>
      <c r="BJ88" s="372"/>
      <c r="BK88" s="372"/>
      <c r="BL88" s="82"/>
      <c r="BM88" s="80"/>
      <c r="BN88" s="372"/>
      <c r="BO88" s="372"/>
      <c r="BP88" s="82"/>
      <c r="BQ88" s="87"/>
      <c r="BR88" s="84"/>
      <c r="BS88" s="84"/>
      <c r="BT88" s="85"/>
      <c r="BU88" s="83"/>
      <c r="BV88" s="87"/>
      <c r="BW88" s="84"/>
      <c r="BX88" s="86"/>
      <c r="BY88" s="602">
        <f t="shared" si="15"/>
        <v>0</v>
      </c>
      <c r="BZ88" s="603">
        <f t="shared" si="16"/>
        <v>0</v>
      </c>
      <c r="CA88" s="604">
        <f t="shared" si="17"/>
        <v>0</v>
      </c>
      <c r="CB88" s="605">
        <f t="shared" si="14"/>
        <v>0</v>
      </c>
      <c r="CC88" s="1017" t="str">
        <f>IF(CB88=0,"",IF(BY88&gt;$AZ$27,Donnees!$C$5,IF(AND(VLOOKUP(P88,ControleGroupes!$CG$16:$FK$65,79,FALSE)&gt;8.5,VLOOKUP(P88,ControleGroupes!$A$16:$CD$65,77,FALSE)&gt;0),Donnees!$E$5,IF(AND(VLOOKUP(P88,ControleGroupes!$CG$16:$FK$65,79,FALSE)&gt;9,VLOOKUP(P88,ControleGroupes!$A$16:$CD$65,77,FALSE)=0),Donnees!$E$5,Donnees!$C$4))))</f>
        <v/>
      </c>
      <c r="CD88" s="1016" t="str">
        <f>IF(CC88=Donnees!$C$5,Donnees!$B$40,IF(CC88=Donnees!$E$5,Donnees!$B$58,""))</f>
        <v/>
      </c>
    </row>
    <row r="89" spans="1:82" ht="12.75" x14ac:dyDescent="0.2">
      <c r="A89" s="158" t="str">
        <f t="shared" si="11"/>
        <v>Lundi</v>
      </c>
      <c r="B89" s="166" t="str">
        <f t="shared" si="12"/>
        <v/>
      </c>
      <c r="C89" s="167">
        <f t="shared" si="13"/>
        <v>0</v>
      </c>
      <c r="D89" s="167">
        <f t="shared" si="10"/>
        <v>0</v>
      </c>
      <c r="E89" s="167">
        <f t="shared" si="10"/>
        <v>0</v>
      </c>
      <c r="F89" s="167">
        <f t="shared" si="10"/>
        <v>0</v>
      </c>
      <c r="G89" s="159"/>
      <c r="H89" s="159"/>
      <c r="I89" s="159"/>
      <c r="J89" s="170" t="str">
        <f>IF(OR(CC89=Donnees!$C$5,CC89=Donnees!$E$5),1,"")</f>
        <v/>
      </c>
      <c r="K89" s="159"/>
      <c r="L89" s="1233"/>
      <c r="N89" s="591">
        <f>$N$48</f>
        <v>15</v>
      </c>
      <c r="O89" s="33" t="str">
        <f>$O$48</f>
        <v/>
      </c>
      <c r="P89" s="34">
        <f>$P$48</f>
        <v>0</v>
      </c>
      <c r="Q89" s="83"/>
      <c r="R89" s="84"/>
      <c r="S89" s="84"/>
      <c r="T89" s="85"/>
      <c r="U89" s="83"/>
      <c r="V89" s="84"/>
      <c r="W89" s="84"/>
      <c r="X89" s="86"/>
      <c r="Y89" s="80"/>
      <c r="Z89" s="372"/>
      <c r="AA89" s="372"/>
      <c r="AB89" s="82"/>
      <c r="AC89" s="80"/>
      <c r="AD89" s="372"/>
      <c r="AE89" s="372"/>
      <c r="AF89" s="82"/>
      <c r="AG89" s="80"/>
      <c r="AH89" s="372"/>
      <c r="AI89" s="372"/>
      <c r="AJ89" s="82"/>
      <c r="AK89" s="80"/>
      <c r="AL89" s="372"/>
      <c r="AM89" s="372"/>
      <c r="AN89" s="82"/>
      <c r="AO89" s="80"/>
      <c r="AP89" s="372"/>
      <c r="AQ89" s="372"/>
      <c r="AR89" s="82"/>
      <c r="AS89" s="80"/>
      <c r="AT89" s="372"/>
      <c r="AU89" s="372"/>
      <c r="AV89" s="374"/>
      <c r="AW89" s="80"/>
      <c r="AX89" s="372"/>
      <c r="AY89" s="372"/>
      <c r="AZ89" s="82"/>
      <c r="BA89" s="80"/>
      <c r="BB89" s="372"/>
      <c r="BC89" s="372"/>
      <c r="BD89" s="82"/>
      <c r="BE89" s="80"/>
      <c r="BF89" s="372"/>
      <c r="BG89" s="372"/>
      <c r="BH89" s="82"/>
      <c r="BI89" s="80"/>
      <c r="BJ89" s="372"/>
      <c r="BK89" s="372"/>
      <c r="BL89" s="82"/>
      <c r="BM89" s="80"/>
      <c r="BN89" s="372"/>
      <c r="BO89" s="372"/>
      <c r="BP89" s="82"/>
      <c r="BQ89" s="87"/>
      <c r="BR89" s="84"/>
      <c r="BS89" s="84"/>
      <c r="BT89" s="85"/>
      <c r="BU89" s="83"/>
      <c r="BV89" s="87"/>
      <c r="BW89" s="84"/>
      <c r="BX89" s="86"/>
      <c r="BY89" s="602">
        <f t="shared" si="15"/>
        <v>0</v>
      </c>
      <c r="BZ89" s="603">
        <f t="shared" si="16"/>
        <v>0</v>
      </c>
      <c r="CA89" s="604">
        <f t="shared" si="17"/>
        <v>0</v>
      </c>
      <c r="CB89" s="605">
        <f t="shared" si="14"/>
        <v>0</v>
      </c>
      <c r="CC89" s="1017" t="str">
        <f>IF(CB89=0,"",IF(BY89&gt;$AZ$27,Donnees!$C$5,IF(AND(VLOOKUP(P89,ControleGroupes!$CG$16:$FK$65,79,FALSE)&gt;8.5,VLOOKUP(P89,ControleGroupes!$A$16:$CD$65,77,FALSE)&gt;0),Donnees!$E$5,IF(AND(VLOOKUP(P89,ControleGroupes!$CG$16:$FK$65,79,FALSE)&gt;9,VLOOKUP(P89,ControleGroupes!$A$16:$CD$65,77,FALSE)=0),Donnees!$E$5,Donnees!$C$4))))</f>
        <v/>
      </c>
      <c r="CD89" s="1016" t="str">
        <f>IF(CC89=Donnees!$C$5,Donnees!$B$40,IF(CC89=Donnees!$E$5,Donnees!$B$58,""))</f>
        <v/>
      </c>
    </row>
    <row r="90" spans="1:82" ht="12.75" x14ac:dyDescent="0.2">
      <c r="A90" s="158" t="str">
        <f t="shared" si="11"/>
        <v>Lundi</v>
      </c>
      <c r="B90" s="166" t="str">
        <f t="shared" si="12"/>
        <v/>
      </c>
      <c r="C90" s="167">
        <f t="shared" si="13"/>
        <v>0</v>
      </c>
      <c r="D90" s="167">
        <f t="shared" si="10"/>
        <v>0</v>
      </c>
      <c r="E90" s="167">
        <f t="shared" si="10"/>
        <v>0</v>
      </c>
      <c r="F90" s="167">
        <f t="shared" si="10"/>
        <v>0</v>
      </c>
      <c r="G90" s="159"/>
      <c r="H90" s="159"/>
      <c r="I90" s="159"/>
      <c r="J90" s="170" t="str">
        <f>IF(OR(CC90=Donnees!$C$5,CC90=Donnees!$E$5),1,"")</f>
        <v/>
      </c>
      <c r="K90" s="159"/>
      <c r="L90" s="1233"/>
      <c r="N90" s="591">
        <f>$N$49</f>
        <v>16</v>
      </c>
      <c r="O90" s="33" t="str">
        <f>$O$49</f>
        <v/>
      </c>
      <c r="P90" s="34">
        <f>$P$49</f>
        <v>0</v>
      </c>
      <c r="Q90" s="83"/>
      <c r="R90" s="84"/>
      <c r="S90" s="84"/>
      <c r="T90" s="85"/>
      <c r="U90" s="83"/>
      <c r="V90" s="84"/>
      <c r="W90" s="84"/>
      <c r="X90" s="86"/>
      <c r="Y90" s="80"/>
      <c r="Z90" s="372"/>
      <c r="AA90" s="372"/>
      <c r="AB90" s="82"/>
      <c r="AC90" s="80"/>
      <c r="AD90" s="372"/>
      <c r="AE90" s="372"/>
      <c r="AF90" s="82"/>
      <c r="AG90" s="80"/>
      <c r="AH90" s="372"/>
      <c r="AI90" s="372"/>
      <c r="AJ90" s="82"/>
      <c r="AK90" s="80"/>
      <c r="AL90" s="372"/>
      <c r="AM90" s="372"/>
      <c r="AN90" s="82"/>
      <c r="AO90" s="80"/>
      <c r="AP90" s="372"/>
      <c r="AQ90" s="372"/>
      <c r="AR90" s="82"/>
      <c r="AS90" s="80"/>
      <c r="AT90" s="372"/>
      <c r="AU90" s="372"/>
      <c r="AV90" s="374"/>
      <c r="AW90" s="80"/>
      <c r="AX90" s="372"/>
      <c r="AY90" s="372"/>
      <c r="AZ90" s="82"/>
      <c r="BA90" s="80"/>
      <c r="BB90" s="372"/>
      <c r="BC90" s="372"/>
      <c r="BD90" s="82"/>
      <c r="BE90" s="80"/>
      <c r="BF90" s="372"/>
      <c r="BG90" s="372"/>
      <c r="BH90" s="82"/>
      <c r="BI90" s="80"/>
      <c r="BJ90" s="372"/>
      <c r="BK90" s="372"/>
      <c r="BL90" s="82"/>
      <c r="BM90" s="80"/>
      <c r="BN90" s="372"/>
      <c r="BO90" s="372"/>
      <c r="BP90" s="82"/>
      <c r="BQ90" s="87"/>
      <c r="BR90" s="84"/>
      <c r="BS90" s="84"/>
      <c r="BT90" s="85"/>
      <c r="BU90" s="83"/>
      <c r="BV90" s="87"/>
      <c r="BW90" s="84"/>
      <c r="BX90" s="86"/>
      <c r="BY90" s="602">
        <f t="shared" si="15"/>
        <v>0</v>
      </c>
      <c r="BZ90" s="603">
        <f t="shared" si="16"/>
        <v>0</v>
      </c>
      <c r="CA90" s="604">
        <f t="shared" si="17"/>
        <v>0</v>
      </c>
      <c r="CB90" s="605">
        <f t="shared" si="14"/>
        <v>0</v>
      </c>
      <c r="CC90" s="1017" t="str">
        <f>IF(CB90=0,"",IF(BY90&gt;$AZ$27,Donnees!$C$5,IF(AND(VLOOKUP(P90,ControleGroupes!$CG$16:$FK$65,79,FALSE)&gt;8.5,VLOOKUP(P90,ControleGroupes!$A$16:$CD$65,77,FALSE)&gt;0),Donnees!$E$5,IF(AND(VLOOKUP(P90,ControleGroupes!$CG$16:$FK$65,79,FALSE)&gt;9,VLOOKUP(P90,ControleGroupes!$A$16:$CD$65,77,FALSE)=0),Donnees!$E$5,Donnees!$C$4))))</f>
        <v/>
      </c>
      <c r="CD90" s="1016" t="str">
        <f>IF(CC90=Donnees!$C$5,Donnees!$B$40,IF(CC90=Donnees!$E$5,Donnees!$B$58,""))</f>
        <v/>
      </c>
    </row>
    <row r="91" spans="1:82" ht="12.75" x14ac:dyDescent="0.2">
      <c r="A91" s="158" t="str">
        <f t="shared" si="11"/>
        <v>Lundi</v>
      </c>
      <c r="B91" s="166" t="str">
        <f t="shared" si="12"/>
        <v/>
      </c>
      <c r="C91" s="167">
        <f t="shared" si="13"/>
        <v>0</v>
      </c>
      <c r="D91" s="167">
        <f t="shared" si="13"/>
        <v>0</v>
      </c>
      <c r="E91" s="167">
        <f t="shared" si="13"/>
        <v>0</v>
      </c>
      <c r="F91" s="167">
        <f t="shared" si="13"/>
        <v>0</v>
      </c>
      <c r="G91" s="159"/>
      <c r="H91" s="159"/>
      <c r="I91" s="159"/>
      <c r="J91" s="170" t="str">
        <f>IF(OR(CC91=Donnees!$C$5,CC91=Donnees!$E$5),1,"")</f>
        <v/>
      </c>
      <c r="K91" s="159"/>
      <c r="L91" s="1233"/>
      <c r="N91" s="591">
        <f>$N$50</f>
        <v>17</v>
      </c>
      <c r="O91" s="33" t="str">
        <f>$O$50</f>
        <v/>
      </c>
      <c r="P91" s="34">
        <f>$P$50</f>
        <v>0</v>
      </c>
      <c r="Q91" s="83"/>
      <c r="R91" s="84"/>
      <c r="S91" s="84"/>
      <c r="T91" s="85"/>
      <c r="U91" s="83"/>
      <c r="V91" s="84"/>
      <c r="W91" s="84"/>
      <c r="X91" s="86"/>
      <c r="Y91" s="80"/>
      <c r="Z91" s="372"/>
      <c r="AA91" s="372"/>
      <c r="AB91" s="82"/>
      <c r="AC91" s="80"/>
      <c r="AD91" s="372"/>
      <c r="AE91" s="372"/>
      <c r="AF91" s="82"/>
      <c r="AG91" s="80"/>
      <c r="AH91" s="372"/>
      <c r="AI91" s="372"/>
      <c r="AJ91" s="82"/>
      <c r="AK91" s="80"/>
      <c r="AL91" s="372"/>
      <c r="AM91" s="372"/>
      <c r="AN91" s="82"/>
      <c r="AO91" s="80"/>
      <c r="AP91" s="372"/>
      <c r="AQ91" s="372"/>
      <c r="AR91" s="82"/>
      <c r="AS91" s="80"/>
      <c r="AT91" s="372"/>
      <c r="AU91" s="372"/>
      <c r="AV91" s="374"/>
      <c r="AW91" s="80"/>
      <c r="AX91" s="372"/>
      <c r="AY91" s="372"/>
      <c r="AZ91" s="82"/>
      <c r="BA91" s="80"/>
      <c r="BB91" s="372"/>
      <c r="BC91" s="372"/>
      <c r="BD91" s="82"/>
      <c r="BE91" s="80"/>
      <c r="BF91" s="372"/>
      <c r="BG91" s="372"/>
      <c r="BH91" s="82"/>
      <c r="BI91" s="80"/>
      <c r="BJ91" s="372"/>
      <c r="BK91" s="372"/>
      <c r="BL91" s="82"/>
      <c r="BM91" s="80"/>
      <c r="BN91" s="372"/>
      <c r="BO91" s="372"/>
      <c r="BP91" s="82"/>
      <c r="BQ91" s="87"/>
      <c r="BR91" s="84"/>
      <c r="BS91" s="84"/>
      <c r="BT91" s="85"/>
      <c r="BU91" s="83"/>
      <c r="BV91" s="87"/>
      <c r="BW91" s="84"/>
      <c r="BX91" s="86"/>
      <c r="BY91" s="602">
        <f t="shared" si="15"/>
        <v>0</v>
      </c>
      <c r="BZ91" s="603">
        <f t="shared" si="16"/>
        <v>0</v>
      </c>
      <c r="CA91" s="604">
        <f t="shared" si="17"/>
        <v>0</v>
      </c>
      <c r="CB91" s="605">
        <f t="shared" si="14"/>
        <v>0</v>
      </c>
      <c r="CC91" s="1017" t="str">
        <f>IF(CB91=0,"",IF(BY91&gt;$AZ$27,Donnees!$C$5,IF(AND(VLOOKUP(P91,ControleGroupes!$CG$16:$FK$65,79,FALSE)&gt;8.5,VLOOKUP(P91,ControleGroupes!$A$16:$CD$65,77,FALSE)&gt;0),Donnees!$E$5,IF(AND(VLOOKUP(P91,ControleGroupes!$CG$16:$FK$65,79,FALSE)&gt;9,VLOOKUP(P91,ControleGroupes!$A$16:$CD$65,77,FALSE)=0),Donnees!$E$5,Donnees!$C$4))))</f>
        <v/>
      </c>
      <c r="CD91" s="1016" t="str">
        <f>IF(CC91=Donnees!$C$5,Donnees!$B$40,IF(CC91=Donnees!$E$5,Donnees!$B$58,""))</f>
        <v/>
      </c>
    </row>
    <row r="92" spans="1:82" ht="12.75" x14ac:dyDescent="0.2">
      <c r="A92" s="158" t="str">
        <f t="shared" si="11"/>
        <v>Lundi</v>
      </c>
      <c r="B92" s="166" t="str">
        <f t="shared" si="12"/>
        <v/>
      </c>
      <c r="C92" s="167">
        <f t="shared" si="13"/>
        <v>0</v>
      </c>
      <c r="D92" s="167">
        <f t="shared" si="13"/>
        <v>0</v>
      </c>
      <c r="E92" s="167">
        <f t="shared" si="13"/>
        <v>0</v>
      </c>
      <c r="F92" s="167">
        <f t="shared" si="13"/>
        <v>0</v>
      </c>
      <c r="G92" s="159"/>
      <c r="H92" s="159"/>
      <c r="I92" s="159"/>
      <c r="J92" s="170" t="str">
        <f>IF(OR(CC92=Donnees!$C$5,CC92=Donnees!$E$5),1,"")</f>
        <v/>
      </c>
      <c r="K92" s="159"/>
      <c r="L92" s="1233"/>
      <c r="N92" s="591">
        <f>$N$51</f>
        <v>18</v>
      </c>
      <c r="O92" s="33" t="str">
        <f>$O$51</f>
        <v/>
      </c>
      <c r="P92" s="34">
        <f>$P$51</f>
        <v>0</v>
      </c>
      <c r="Q92" s="83"/>
      <c r="R92" s="84"/>
      <c r="S92" s="84"/>
      <c r="T92" s="85"/>
      <c r="U92" s="83"/>
      <c r="V92" s="84"/>
      <c r="W92" s="84"/>
      <c r="X92" s="86"/>
      <c r="Y92" s="80"/>
      <c r="Z92" s="372"/>
      <c r="AA92" s="372"/>
      <c r="AB92" s="82"/>
      <c r="AC92" s="80"/>
      <c r="AD92" s="372"/>
      <c r="AE92" s="372"/>
      <c r="AF92" s="82"/>
      <c r="AG92" s="80"/>
      <c r="AH92" s="372"/>
      <c r="AI92" s="372"/>
      <c r="AJ92" s="82"/>
      <c r="AK92" s="80"/>
      <c r="AL92" s="372"/>
      <c r="AM92" s="372"/>
      <c r="AN92" s="82"/>
      <c r="AO92" s="80"/>
      <c r="AP92" s="372"/>
      <c r="AQ92" s="372"/>
      <c r="AR92" s="82"/>
      <c r="AS92" s="80"/>
      <c r="AT92" s="372"/>
      <c r="AU92" s="372"/>
      <c r="AV92" s="374"/>
      <c r="AW92" s="80"/>
      <c r="AX92" s="372"/>
      <c r="AY92" s="372"/>
      <c r="AZ92" s="82"/>
      <c r="BA92" s="80"/>
      <c r="BB92" s="372"/>
      <c r="BC92" s="372"/>
      <c r="BD92" s="82"/>
      <c r="BE92" s="80"/>
      <c r="BF92" s="372"/>
      <c r="BG92" s="372"/>
      <c r="BH92" s="82"/>
      <c r="BI92" s="80"/>
      <c r="BJ92" s="372"/>
      <c r="BK92" s="372"/>
      <c r="BL92" s="82"/>
      <c r="BM92" s="80"/>
      <c r="BN92" s="372"/>
      <c r="BO92" s="372"/>
      <c r="BP92" s="82"/>
      <c r="BQ92" s="87"/>
      <c r="BR92" s="84"/>
      <c r="BS92" s="84"/>
      <c r="BT92" s="85"/>
      <c r="BU92" s="83"/>
      <c r="BV92" s="87"/>
      <c r="BW92" s="84"/>
      <c r="BX92" s="86"/>
      <c r="BY92" s="602">
        <f t="shared" si="15"/>
        <v>0</v>
      </c>
      <c r="BZ92" s="603">
        <f t="shared" si="16"/>
        <v>0</v>
      </c>
      <c r="CA92" s="604">
        <f t="shared" si="17"/>
        <v>0</v>
      </c>
      <c r="CB92" s="605">
        <f t="shared" si="14"/>
        <v>0</v>
      </c>
      <c r="CC92" s="1017" t="str">
        <f>IF(CB92=0,"",IF(BY92&gt;$AZ$27,Donnees!$C$5,IF(AND(VLOOKUP(P92,ControleGroupes!$CG$16:$FK$65,79,FALSE)&gt;8.5,VLOOKUP(P92,ControleGroupes!$A$16:$CD$65,77,FALSE)&gt;0),Donnees!$E$5,IF(AND(VLOOKUP(P92,ControleGroupes!$CG$16:$FK$65,79,FALSE)&gt;9,VLOOKUP(P92,ControleGroupes!$A$16:$CD$65,77,FALSE)=0),Donnees!$E$5,Donnees!$C$4))))</f>
        <v/>
      </c>
      <c r="CD92" s="1016" t="str">
        <f>IF(CC92=Donnees!$C$5,Donnees!$B$40,IF(CC92=Donnees!$E$5,Donnees!$B$58,""))</f>
        <v/>
      </c>
    </row>
    <row r="93" spans="1:82" ht="12.75" x14ac:dyDescent="0.2">
      <c r="A93" s="158" t="str">
        <f t="shared" si="11"/>
        <v>Lundi</v>
      </c>
      <c r="B93" s="166" t="str">
        <f t="shared" si="12"/>
        <v/>
      </c>
      <c r="C93" s="167">
        <f t="shared" si="13"/>
        <v>0</v>
      </c>
      <c r="D93" s="167">
        <f t="shared" si="13"/>
        <v>0</v>
      </c>
      <c r="E93" s="167">
        <f t="shared" si="13"/>
        <v>0</v>
      </c>
      <c r="F93" s="167">
        <f t="shared" si="13"/>
        <v>0</v>
      </c>
      <c r="G93" s="159"/>
      <c r="H93" s="159"/>
      <c r="I93" s="159"/>
      <c r="J93" s="170" t="str">
        <f>IF(OR(CC93=Donnees!$C$5,CC93=Donnees!$E$5),1,"")</f>
        <v/>
      </c>
      <c r="K93" s="159"/>
      <c r="L93" s="1233"/>
      <c r="N93" s="591">
        <f>$N$52</f>
        <v>19</v>
      </c>
      <c r="O93" s="33" t="str">
        <f>$O$52</f>
        <v/>
      </c>
      <c r="P93" s="34">
        <f>$P$52</f>
        <v>0</v>
      </c>
      <c r="Q93" s="80"/>
      <c r="R93" s="372"/>
      <c r="S93" s="372"/>
      <c r="T93" s="81"/>
      <c r="U93" s="80"/>
      <c r="V93" s="372"/>
      <c r="W93" s="372"/>
      <c r="X93" s="375"/>
      <c r="Y93" s="80"/>
      <c r="Z93" s="372"/>
      <c r="AA93" s="372"/>
      <c r="AB93" s="82"/>
      <c r="AC93" s="80"/>
      <c r="AD93" s="372"/>
      <c r="AE93" s="372"/>
      <c r="AF93" s="82"/>
      <c r="AG93" s="80"/>
      <c r="AH93" s="372"/>
      <c r="AI93" s="372"/>
      <c r="AJ93" s="82"/>
      <c r="AK93" s="80"/>
      <c r="AL93" s="372"/>
      <c r="AM93" s="372"/>
      <c r="AN93" s="82"/>
      <c r="AO93" s="80"/>
      <c r="AP93" s="372"/>
      <c r="AQ93" s="372"/>
      <c r="AR93" s="82"/>
      <c r="AS93" s="80"/>
      <c r="AT93" s="372"/>
      <c r="AU93" s="372"/>
      <c r="AV93" s="374"/>
      <c r="AW93" s="80"/>
      <c r="AX93" s="372"/>
      <c r="AY93" s="372"/>
      <c r="AZ93" s="82"/>
      <c r="BA93" s="80"/>
      <c r="BB93" s="372"/>
      <c r="BC93" s="372"/>
      <c r="BD93" s="82"/>
      <c r="BE93" s="80"/>
      <c r="BF93" s="372"/>
      <c r="BG93" s="372"/>
      <c r="BH93" s="82"/>
      <c r="BI93" s="80"/>
      <c r="BJ93" s="372"/>
      <c r="BK93" s="372"/>
      <c r="BL93" s="82"/>
      <c r="BM93" s="80"/>
      <c r="BN93" s="372"/>
      <c r="BO93" s="372"/>
      <c r="BP93" s="82"/>
      <c r="BQ93" s="376"/>
      <c r="BR93" s="372"/>
      <c r="BS93" s="372"/>
      <c r="BT93" s="81"/>
      <c r="BU93" s="80"/>
      <c r="BV93" s="376"/>
      <c r="BW93" s="372"/>
      <c r="BX93" s="375"/>
      <c r="BY93" s="602">
        <f t="shared" si="15"/>
        <v>0</v>
      </c>
      <c r="BZ93" s="603">
        <f t="shared" si="16"/>
        <v>0</v>
      </c>
      <c r="CA93" s="604">
        <f t="shared" si="17"/>
        <v>0</v>
      </c>
      <c r="CB93" s="605">
        <f t="shared" si="14"/>
        <v>0</v>
      </c>
      <c r="CC93" s="1017" t="str">
        <f>IF(CB93=0,"",IF(BY93&gt;$AZ$27,Donnees!$C$5,IF(AND(VLOOKUP(P93,ControleGroupes!$CG$16:$FK$65,79,FALSE)&gt;8.5,VLOOKUP(P93,ControleGroupes!$A$16:$CD$65,77,FALSE)&gt;0),Donnees!$E$5,IF(AND(VLOOKUP(P93,ControleGroupes!$CG$16:$FK$65,79,FALSE)&gt;9,VLOOKUP(P93,ControleGroupes!$A$16:$CD$65,77,FALSE)=0),Donnees!$E$5,Donnees!$C$4))))</f>
        <v/>
      </c>
      <c r="CD93" s="1016" t="str">
        <f>IF(CC93=Donnees!$C$5,Donnees!$B$40,IF(CC93=Donnees!$E$5,Donnees!$B$58,""))</f>
        <v/>
      </c>
    </row>
    <row r="94" spans="1:82" ht="13.5" thickBot="1" x14ac:dyDescent="0.25">
      <c r="A94" s="158" t="str">
        <f t="shared" si="11"/>
        <v>Lundi</v>
      </c>
      <c r="B94" s="166" t="str">
        <f t="shared" si="12"/>
        <v/>
      </c>
      <c r="C94" s="167">
        <f t="shared" si="13"/>
        <v>0</v>
      </c>
      <c r="D94" s="167">
        <f t="shared" si="13"/>
        <v>0</v>
      </c>
      <c r="E94" s="167">
        <f t="shared" si="13"/>
        <v>0</v>
      </c>
      <c r="F94" s="167">
        <f t="shared" si="13"/>
        <v>0</v>
      </c>
      <c r="G94" s="159"/>
      <c r="H94" s="159"/>
      <c r="I94" s="159"/>
      <c r="J94" s="170" t="str">
        <f>IF(OR(CC94=Donnees!$C$5,CC94=Donnees!$E$5),1,"")</f>
        <v/>
      </c>
      <c r="K94" s="159"/>
      <c r="L94" s="1233"/>
      <c r="N94" s="591">
        <f>$N$53</f>
        <v>20</v>
      </c>
      <c r="O94" s="35" t="str">
        <f>$O$53</f>
        <v/>
      </c>
      <c r="P94" s="36">
        <f>$P$53</f>
        <v>0</v>
      </c>
      <c r="Q94" s="88"/>
      <c r="R94" s="89"/>
      <c r="S94" s="89"/>
      <c r="T94" s="90"/>
      <c r="U94" s="88"/>
      <c r="V94" s="89"/>
      <c r="W94" s="89"/>
      <c r="X94" s="91"/>
      <c r="Y94" s="92"/>
      <c r="Z94" s="93"/>
      <c r="AA94" s="93"/>
      <c r="AB94" s="94"/>
      <c r="AC94" s="92"/>
      <c r="AD94" s="93"/>
      <c r="AE94" s="93"/>
      <c r="AF94" s="94"/>
      <c r="AG94" s="92"/>
      <c r="AH94" s="93"/>
      <c r="AI94" s="93"/>
      <c r="AJ94" s="94"/>
      <c r="AK94" s="92"/>
      <c r="AL94" s="93"/>
      <c r="AM94" s="93"/>
      <c r="AN94" s="94"/>
      <c r="AO94" s="92"/>
      <c r="AP94" s="93"/>
      <c r="AQ94" s="93"/>
      <c r="AR94" s="94"/>
      <c r="AS94" s="92"/>
      <c r="AT94" s="93"/>
      <c r="AU94" s="93"/>
      <c r="AV94" s="95"/>
      <c r="AW94" s="92"/>
      <c r="AX94" s="93"/>
      <c r="AY94" s="93"/>
      <c r="AZ94" s="94"/>
      <c r="BA94" s="92"/>
      <c r="BB94" s="93"/>
      <c r="BC94" s="93"/>
      <c r="BD94" s="94"/>
      <c r="BE94" s="92"/>
      <c r="BF94" s="93"/>
      <c r="BG94" s="93"/>
      <c r="BH94" s="94"/>
      <c r="BI94" s="92"/>
      <c r="BJ94" s="93"/>
      <c r="BK94" s="93"/>
      <c r="BL94" s="94"/>
      <c r="BM94" s="92"/>
      <c r="BN94" s="93"/>
      <c r="BO94" s="93"/>
      <c r="BP94" s="94"/>
      <c r="BQ94" s="96"/>
      <c r="BR94" s="89"/>
      <c r="BS94" s="89"/>
      <c r="BT94" s="90"/>
      <c r="BU94" s="88"/>
      <c r="BV94" s="96"/>
      <c r="BW94" s="89"/>
      <c r="BX94" s="91"/>
      <c r="BY94" s="606">
        <f t="shared" si="15"/>
        <v>0</v>
      </c>
      <c r="BZ94" s="607">
        <f t="shared" si="16"/>
        <v>0</v>
      </c>
      <c r="CA94" s="608">
        <f t="shared" si="17"/>
        <v>0</v>
      </c>
      <c r="CB94" s="609">
        <f t="shared" si="14"/>
        <v>0</v>
      </c>
      <c r="CC94" s="1017" t="str">
        <f>IF(CB94=0,"",IF(BY94&gt;$AZ$27,Donnees!$C$5,IF(AND(VLOOKUP(P94,ControleGroupes!$CG$16:$FK$65,79,FALSE)&gt;8.5,VLOOKUP(P94,ControleGroupes!$A$16:$CD$65,77,FALSE)&gt;0),Donnees!$E$5,IF(AND(VLOOKUP(P94,ControleGroupes!$CG$16:$FK$65,79,FALSE)&gt;9,VLOOKUP(P94,ControleGroupes!$A$16:$CD$65,77,FALSE)=0),Donnees!$E$5,Donnees!$C$4))))</f>
        <v/>
      </c>
      <c r="CD94" s="1016" t="str">
        <f>IF(CC94=Donnees!$C$5,Donnees!$B$40,IF(CC94=Donnees!$E$5,Donnees!$B$58,""))</f>
        <v/>
      </c>
    </row>
    <row r="95" spans="1:82" ht="16.5" thickBot="1" x14ac:dyDescent="0.25">
      <c r="A95" s="158" t="str">
        <f>A94</f>
        <v>Lundi</v>
      </c>
      <c r="B95" s="158"/>
      <c r="C95" s="158"/>
      <c r="D95" s="158"/>
      <c r="E95" s="158"/>
      <c r="F95" s="158"/>
      <c r="G95" s="158"/>
      <c r="H95" s="158"/>
      <c r="I95" s="158"/>
      <c r="J95" s="170"/>
      <c r="K95" s="158"/>
      <c r="L95" s="395"/>
      <c r="N95" s="591"/>
      <c r="O95" s="3"/>
      <c r="P95" s="137"/>
      <c r="Q95" s="613"/>
      <c r="R95" s="614"/>
      <c r="S95" s="614"/>
      <c r="T95" s="615"/>
      <c r="U95" s="17"/>
      <c r="V95" s="17"/>
      <c r="W95" s="17"/>
      <c r="X95" s="17"/>
      <c r="Y95" s="613"/>
      <c r="Z95" s="614"/>
      <c r="AA95" s="614"/>
      <c r="AB95" s="615"/>
      <c r="AC95" s="17"/>
      <c r="AD95" s="17"/>
      <c r="AE95" s="17"/>
      <c r="AF95" s="17"/>
      <c r="AG95" s="613"/>
      <c r="AH95" s="614"/>
      <c r="AI95" s="614"/>
      <c r="AJ95" s="615"/>
      <c r="AK95" s="17"/>
      <c r="AL95" s="17"/>
      <c r="AM95" s="17"/>
      <c r="AN95" s="17"/>
      <c r="AO95" s="613"/>
      <c r="AP95" s="614"/>
      <c r="AQ95" s="614"/>
      <c r="AR95" s="615"/>
      <c r="AS95" s="17"/>
      <c r="AT95" s="17"/>
      <c r="AU95" s="17"/>
      <c r="AV95" s="17"/>
      <c r="AW95" s="613"/>
      <c r="AX95" s="614"/>
      <c r="AY95" s="614"/>
      <c r="AZ95" s="615"/>
      <c r="BA95" s="17"/>
      <c r="BB95" s="17"/>
      <c r="BC95" s="17"/>
      <c r="BD95" s="17"/>
      <c r="BE95" s="613"/>
      <c r="BF95" s="614"/>
      <c r="BG95" s="614"/>
      <c r="BH95" s="615"/>
      <c r="BI95" s="17"/>
      <c r="BJ95" s="17"/>
      <c r="BK95" s="17"/>
      <c r="BL95" s="17"/>
      <c r="BM95" s="613"/>
      <c r="BN95" s="614"/>
      <c r="BO95" s="614"/>
      <c r="BP95" s="615"/>
      <c r="BQ95" s="613"/>
      <c r="BR95" s="614"/>
      <c r="BS95" s="614"/>
      <c r="BT95" s="615"/>
      <c r="BU95" s="614"/>
      <c r="BV95" s="614"/>
      <c r="BW95" s="614"/>
      <c r="BX95" s="614"/>
      <c r="BY95" s="610">
        <f>SUM(BY75:BY94)</f>
        <v>0</v>
      </c>
      <c r="BZ95" s="611">
        <f>SUM(BZ75:BZ94)</f>
        <v>0</v>
      </c>
      <c r="CA95" s="611">
        <f>SUM(CA75:CA94)</f>
        <v>0</v>
      </c>
      <c r="CB95" s="612">
        <f>SUM(CB75:CB94)</f>
        <v>0</v>
      </c>
      <c r="CC95" s="365" t="s">
        <v>89</v>
      </c>
      <c r="CD95" s="364" t="s">
        <v>151</v>
      </c>
    </row>
    <row r="96" spans="1:82" ht="18.75" customHeight="1" x14ac:dyDescent="0.2">
      <c r="A96" s="158" t="str">
        <f>A95</f>
        <v>Lundi</v>
      </c>
      <c r="B96" s="158"/>
      <c r="C96" s="158"/>
      <c r="D96" s="158"/>
      <c r="E96" s="158"/>
      <c r="F96" s="158"/>
      <c r="G96" s="158"/>
      <c r="H96" s="158"/>
      <c r="I96" s="158"/>
      <c r="J96" s="170"/>
      <c r="K96" s="158"/>
      <c r="L96" s="395"/>
      <c r="N96" s="1241" t="s">
        <v>148</v>
      </c>
      <c r="O96" s="1241"/>
      <c r="P96" s="592" t="s">
        <v>31</v>
      </c>
      <c r="Q96" s="138">
        <f t="shared" ref="Q96:BX96" si="18">COUNTIF(Q75:Q94,"1")</f>
        <v>0</v>
      </c>
      <c r="R96" s="139">
        <f t="shared" si="18"/>
        <v>0</v>
      </c>
      <c r="S96" s="139">
        <f t="shared" si="18"/>
        <v>0</v>
      </c>
      <c r="T96" s="140">
        <f t="shared" si="18"/>
        <v>0</v>
      </c>
      <c r="U96" s="139">
        <f t="shared" si="18"/>
        <v>0</v>
      </c>
      <c r="V96" s="139">
        <f t="shared" si="18"/>
        <v>0</v>
      </c>
      <c r="W96" s="139">
        <f t="shared" si="18"/>
        <v>0</v>
      </c>
      <c r="X96" s="139">
        <f t="shared" si="18"/>
        <v>0</v>
      </c>
      <c r="Y96" s="138">
        <f t="shared" si="18"/>
        <v>0</v>
      </c>
      <c r="Z96" s="139">
        <f t="shared" si="18"/>
        <v>0</v>
      </c>
      <c r="AA96" s="139">
        <f t="shared" si="18"/>
        <v>0</v>
      </c>
      <c r="AB96" s="140">
        <f t="shared" si="18"/>
        <v>0</v>
      </c>
      <c r="AC96" s="139">
        <f t="shared" si="18"/>
        <v>0</v>
      </c>
      <c r="AD96" s="139">
        <f t="shared" si="18"/>
        <v>0</v>
      </c>
      <c r="AE96" s="139">
        <f t="shared" si="18"/>
        <v>0</v>
      </c>
      <c r="AF96" s="139">
        <f t="shared" si="18"/>
        <v>0</v>
      </c>
      <c r="AG96" s="138">
        <f t="shared" si="18"/>
        <v>0</v>
      </c>
      <c r="AH96" s="139">
        <f t="shared" si="18"/>
        <v>0</v>
      </c>
      <c r="AI96" s="139">
        <f t="shared" si="18"/>
        <v>0</v>
      </c>
      <c r="AJ96" s="140">
        <f t="shared" si="18"/>
        <v>0</v>
      </c>
      <c r="AK96" s="139">
        <f t="shared" si="18"/>
        <v>0</v>
      </c>
      <c r="AL96" s="139">
        <f t="shared" si="18"/>
        <v>0</v>
      </c>
      <c r="AM96" s="139">
        <f t="shared" si="18"/>
        <v>0</v>
      </c>
      <c r="AN96" s="139">
        <f t="shared" si="18"/>
        <v>0</v>
      </c>
      <c r="AO96" s="138">
        <f t="shared" si="18"/>
        <v>0</v>
      </c>
      <c r="AP96" s="139">
        <f t="shared" si="18"/>
        <v>0</v>
      </c>
      <c r="AQ96" s="139">
        <f t="shared" si="18"/>
        <v>0</v>
      </c>
      <c r="AR96" s="140">
        <f t="shared" si="18"/>
        <v>0</v>
      </c>
      <c r="AS96" s="139">
        <f t="shared" si="18"/>
        <v>0</v>
      </c>
      <c r="AT96" s="139">
        <f t="shared" si="18"/>
        <v>0</v>
      </c>
      <c r="AU96" s="139">
        <f t="shared" si="18"/>
        <v>0</v>
      </c>
      <c r="AV96" s="139">
        <f t="shared" si="18"/>
        <v>0</v>
      </c>
      <c r="AW96" s="138">
        <f t="shared" si="18"/>
        <v>0</v>
      </c>
      <c r="AX96" s="139">
        <f t="shared" si="18"/>
        <v>0</v>
      </c>
      <c r="AY96" s="139">
        <f t="shared" si="18"/>
        <v>0</v>
      </c>
      <c r="AZ96" s="140">
        <f t="shared" si="18"/>
        <v>0</v>
      </c>
      <c r="BA96" s="139">
        <f t="shared" si="18"/>
        <v>0</v>
      </c>
      <c r="BB96" s="139">
        <f t="shared" si="18"/>
        <v>0</v>
      </c>
      <c r="BC96" s="139">
        <f t="shared" si="18"/>
        <v>0</v>
      </c>
      <c r="BD96" s="139">
        <f t="shared" si="18"/>
        <v>0</v>
      </c>
      <c r="BE96" s="138">
        <f t="shared" si="18"/>
        <v>0</v>
      </c>
      <c r="BF96" s="139">
        <f t="shared" si="18"/>
        <v>0</v>
      </c>
      <c r="BG96" s="139">
        <f t="shared" si="18"/>
        <v>0</v>
      </c>
      <c r="BH96" s="140">
        <f t="shared" si="18"/>
        <v>0</v>
      </c>
      <c r="BI96" s="139">
        <f t="shared" si="18"/>
        <v>0</v>
      </c>
      <c r="BJ96" s="139">
        <f t="shared" si="18"/>
        <v>0</v>
      </c>
      <c r="BK96" s="139">
        <f t="shared" si="18"/>
        <v>0</v>
      </c>
      <c r="BL96" s="139">
        <f t="shared" si="18"/>
        <v>0</v>
      </c>
      <c r="BM96" s="138">
        <f t="shared" si="18"/>
        <v>0</v>
      </c>
      <c r="BN96" s="139">
        <f t="shared" si="18"/>
        <v>0</v>
      </c>
      <c r="BO96" s="139">
        <f t="shared" si="18"/>
        <v>0</v>
      </c>
      <c r="BP96" s="140">
        <f t="shared" si="18"/>
        <v>0</v>
      </c>
      <c r="BQ96" s="139">
        <f t="shared" si="18"/>
        <v>0</v>
      </c>
      <c r="BR96" s="139">
        <f t="shared" si="18"/>
        <v>0</v>
      </c>
      <c r="BS96" s="139">
        <f t="shared" si="18"/>
        <v>0</v>
      </c>
      <c r="BT96" s="139">
        <f t="shared" si="18"/>
        <v>0</v>
      </c>
      <c r="BU96" s="138">
        <f t="shared" si="18"/>
        <v>0</v>
      </c>
      <c r="BV96" s="139">
        <f t="shared" si="18"/>
        <v>0</v>
      </c>
      <c r="BW96" s="139">
        <f t="shared" si="18"/>
        <v>0</v>
      </c>
      <c r="BX96" s="140">
        <f t="shared" si="18"/>
        <v>0</v>
      </c>
      <c r="BY96" s="370"/>
      <c r="BZ96" s="9"/>
      <c r="CA96" s="9"/>
      <c r="CB96" s="9"/>
      <c r="CC96" s="1235" t="str">
        <f>IF(SUM(Q73:BX73)=0,"",IF($G98&gt;0,Donnees!$C$5,Donnees!$C$4))</f>
        <v/>
      </c>
      <c r="CD96" s="1237" t="str">
        <f>IF(CC96=Donnees!$C$5,Donnees!$B$41,"")</f>
        <v/>
      </c>
    </row>
    <row r="97" spans="1:82" s="16" customFormat="1" ht="15" customHeight="1" x14ac:dyDescent="0.2">
      <c r="A97" s="158" t="str">
        <f t="shared" si="11"/>
        <v>Lundi</v>
      </c>
      <c r="B97" s="158"/>
      <c r="C97" s="158"/>
      <c r="D97" s="158"/>
      <c r="E97" s="158"/>
      <c r="F97" s="158"/>
      <c r="G97" s="158"/>
      <c r="H97" s="158"/>
      <c r="I97" s="158">
        <f>IF(AND(ControlePersonnel!CA22&gt;=ControlePersonnel!BV33,(ControlePersonnel!CA22+ControlePersonnel!CA23)&gt;=ControlePersonnel!BV34),2,1)</f>
        <v>2</v>
      </c>
      <c r="J97" s="170"/>
      <c r="K97" s="158"/>
      <c r="L97" s="395"/>
      <c r="N97" s="1242"/>
      <c r="O97" s="1242"/>
      <c r="P97" s="593" t="s">
        <v>43</v>
      </c>
      <c r="Q97" s="128" t="str">
        <f>IF($AZ$21="","",ROUNDUP(Q73/$AZ$21,0))</f>
        <v/>
      </c>
      <c r="R97" s="127" t="str">
        <f t="shared" ref="R97:BX97" si="19">IF($AZ$21="","",ROUNDUP(R73/$AZ$21,0))</f>
        <v/>
      </c>
      <c r="S97" s="127" t="str">
        <f t="shared" si="19"/>
        <v/>
      </c>
      <c r="T97" s="129" t="str">
        <f t="shared" si="19"/>
        <v/>
      </c>
      <c r="U97" s="127" t="str">
        <f>IF($AZ$21="","",ROUNDUP(U73/$AZ$21,0))</f>
        <v/>
      </c>
      <c r="V97" s="127" t="str">
        <f t="shared" si="19"/>
        <v/>
      </c>
      <c r="W97" s="127" t="str">
        <f t="shared" si="19"/>
        <v/>
      </c>
      <c r="X97" s="127" t="str">
        <f>IF($AZ$21="","",ROUNDUP(X73/$AZ$21,0))</f>
        <v/>
      </c>
      <c r="Y97" s="128" t="str">
        <f t="shared" si="19"/>
        <v/>
      </c>
      <c r="Z97" s="127" t="str">
        <f t="shared" si="19"/>
        <v/>
      </c>
      <c r="AA97" s="127" t="str">
        <f t="shared" si="19"/>
        <v/>
      </c>
      <c r="AB97" s="129" t="str">
        <f t="shared" si="19"/>
        <v/>
      </c>
      <c r="AC97" s="127" t="str">
        <f t="shared" si="19"/>
        <v/>
      </c>
      <c r="AD97" s="127" t="str">
        <f t="shared" si="19"/>
        <v/>
      </c>
      <c r="AE97" s="127" t="str">
        <f t="shared" si="19"/>
        <v/>
      </c>
      <c r="AF97" s="127" t="str">
        <f t="shared" si="19"/>
        <v/>
      </c>
      <c r="AG97" s="128" t="str">
        <f t="shared" si="19"/>
        <v/>
      </c>
      <c r="AH97" s="127" t="str">
        <f t="shared" si="19"/>
        <v/>
      </c>
      <c r="AI97" s="127" t="str">
        <f t="shared" si="19"/>
        <v/>
      </c>
      <c r="AJ97" s="129" t="str">
        <f t="shared" si="19"/>
        <v/>
      </c>
      <c r="AK97" s="127" t="str">
        <f t="shared" si="19"/>
        <v/>
      </c>
      <c r="AL97" s="127" t="str">
        <f t="shared" si="19"/>
        <v/>
      </c>
      <c r="AM97" s="127" t="str">
        <f t="shared" si="19"/>
        <v/>
      </c>
      <c r="AN97" s="127" t="str">
        <f t="shared" si="19"/>
        <v/>
      </c>
      <c r="AO97" s="128" t="str">
        <f t="shared" si="19"/>
        <v/>
      </c>
      <c r="AP97" s="127" t="str">
        <f t="shared" si="19"/>
        <v/>
      </c>
      <c r="AQ97" s="127" t="str">
        <f t="shared" si="19"/>
        <v/>
      </c>
      <c r="AR97" s="129" t="str">
        <f t="shared" si="19"/>
        <v/>
      </c>
      <c r="AS97" s="127" t="str">
        <f t="shared" si="19"/>
        <v/>
      </c>
      <c r="AT97" s="127" t="str">
        <f t="shared" si="19"/>
        <v/>
      </c>
      <c r="AU97" s="127" t="str">
        <f t="shared" si="19"/>
        <v/>
      </c>
      <c r="AV97" s="127" t="str">
        <f t="shared" si="19"/>
        <v/>
      </c>
      <c r="AW97" s="128" t="str">
        <f t="shared" si="19"/>
        <v/>
      </c>
      <c r="AX97" s="127" t="str">
        <f t="shared" si="19"/>
        <v/>
      </c>
      <c r="AY97" s="127" t="str">
        <f t="shared" si="19"/>
        <v/>
      </c>
      <c r="AZ97" s="129" t="str">
        <f t="shared" si="19"/>
        <v/>
      </c>
      <c r="BA97" s="127" t="str">
        <f t="shared" si="19"/>
        <v/>
      </c>
      <c r="BB97" s="127" t="str">
        <f t="shared" si="19"/>
        <v/>
      </c>
      <c r="BC97" s="127" t="str">
        <f t="shared" si="19"/>
        <v/>
      </c>
      <c r="BD97" s="127" t="str">
        <f t="shared" si="19"/>
        <v/>
      </c>
      <c r="BE97" s="128" t="str">
        <f t="shared" si="19"/>
        <v/>
      </c>
      <c r="BF97" s="127" t="str">
        <f t="shared" si="19"/>
        <v/>
      </c>
      <c r="BG97" s="127" t="str">
        <f t="shared" si="19"/>
        <v/>
      </c>
      <c r="BH97" s="129" t="str">
        <f t="shared" si="19"/>
        <v/>
      </c>
      <c r="BI97" s="127" t="str">
        <f t="shared" si="19"/>
        <v/>
      </c>
      <c r="BJ97" s="127" t="str">
        <f t="shared" si="19"/>
        <v/>
      </c>
      <c r="BK97" s="127" t="str">
        <f t="shared" si="19"/>
        <v/>
      </c>
      <c r="BL97" s="127" t="str">
        <f t="shared" si="19"/>
        <v/>
      </c>
      <c r="BM97" s="128" t="str">
        <f t="shared" si="19"/>
        <v/>
      </c>
      <c r="BN97" s="127" t="str">
        <f t="shared" si="19"/>
        <v/>
      </c>
      <c r="BO97" s="127" t="str">
        <f t="shared" si="19"/>
        <v/>
      </c>
      <c r="BP97" s="129" t="str">
        <f t="shared" si="19"/>
        <v/>
      </c>
      <c r="BQ97" s="127" t="str">
        <f t="shared" si="19"/>
        <v/>
      </c>
      <c r="BR97" s="127" t="str">
        <f t="shared" si="19"/>
        <v/>
      </c>
      <c r="BS97" s="127" t="str">
        <f t="shared" si="19"/>
        <v/>
      </c>
      <c r="BT97" s="127" t="str">
        <f t="shared" si="19"/>
        <v/>
      </c>
      <c r="BU97" s="128" t="str">
        <f t="shared" si="19"/>
        <v/>
      </c>
      <c r="BV97" s="127" t="str">
        <f t="shared" si="19"/>
        <v/>
      </c>
      <c r="BW97" s="127" t="str">
        <f t="shared" si="19"/>
        <v/>
      </c>
      <c r="BX97" s="129" t="str">
        <f t="shared" si="19"/>
        <v/>
      </c>
      <c r="BY97" s="142"/>
      <c r="BZ97" s="143"/>
      <c r="CA97" s="143"/>
      <c r="CB97" s="143"/>
      <c r="CC97" s="1235"/>
      <c r="CD97" s="1237"/>
    </row>
    <row r="98" spans="1:82" s="16" customFormat="1" ht="15" customHeight="1" x14ac:dyDescent="0.2">
      <c r="A98" s="158" t="str">
        <f t="shared" si="11"/>
        <v>Lundi</v>
      </c>
      <c r="B98" s="158"/>
      <c r="C98" s="158"/>
      <c r="D98" s="158"/>
      <c r="E98" s="158"/>
      <c r="F98" s="158"/>
      <c r="G98" s="168">
        <f>COUNTIF(Q98:BX98,Donnees!$C$5)</f>
        <v>0</v>
      </c>
      <c r="H98" s="158"/>
      <c r="I98" s="158" t="str">
        <f>IF(U21=Donnees!A11,"",IF(BR21=Donnees!C5,"",IF(AND(OR(Differentiels!Z109&gt;Differentiels!AD109,Differentiels!Z109=Differentiels!AD109),OR(Differentiels!F109&gt;Differentiels!J109,Differentiels!F109=Differentiels!J109)),"",1)))</f>
        <v/>
      </c>
      <c r="J98" s="170"/>
      <c r="K98" s="158"/>
      <c r="L98" s="395"/>
      <c r="N98" s="1243"/>
      <c r="O98" s="1243"/>
      <c r="P98" s="594" t="s">
        <v>44</v>
      </c>
      <c r="Q98" s="130">
        <f>IF(ISBLANK(Q73),0,IF(Q96&gt;=Q97,Donnees!$C$4,Donnees!$C$5))</f>
        <v>0</v>
      </c>
      <c r="R98" s="367">
        <f>IF(ISBLANK(R73),0,IF(R96&gt;=R97,Donnees!$C$4,Donnees!$C$5))</f>
        <v>0</v>
      </c>
      <c r="S98" s="131">
        <f>IF(ISBLANK(S73),0,IF(S96&gt;=S97,Donnees!$C$4,Donnees!$C$5))</f>
        <v>0</v>
      </c>
      <c r="T98" s="132">
        <f>IF(ISBLANK(T73),0,IF(T96&gt;=T97,Donnees!$C$4,Donnees!$C$5))</f>
        <v>0</v>
      </c>
      <c r="U98" s="131">
        <f>IF(ISBLANK(U73),0,IF(U96&gt;=U97,Donnees!$C$4,Donnees!$C$5))</f>
        <v>0</v>
      </c>
      <c r="V98" s="131">
        <f>IF(ISBLANK(V73),0,IF(V96&gt;=V97,Donnees!$C$4,Donnees!$C$5))</f>
        <v>0</v>
      </c>
      <c r="W98" s="131">
        <f>IF(ISBLANK(W73),0,IF(W96&gt;=W97,Donnees!$C$4,Donnees!$C$5))</f>
        <v>0</v>
      </c>
      <c r="X98" s="131">
        <f>IF(ISBLANK(X73),0,IF(X96&gt;=X97,Donnees!$C$4,Donnees!$C$5))</f>
        <v>0</v>
      </c>
      <c r="Y98" s="130">
        <f>IF(ISBLANK(Y73),0,IF(Y96&gt;=Y97,Donnees!$C$4,Donnees!$C$5))</f>
        <v>0</v>
      </c>
      <c r="Z98" s="131">
        <f>IF(ISBLANK(Z73),0,IF(Z96&gt;=Z97,Donnees!$C$4,Donnees!$C$5))</f>
        <v>0</v>
      </c>
      <c r="AA98" s="131">
        <f>IF(ISBLANK(AA73),0,IF(AA96&gt;=AA97,Donnees!$C$4,Donnees!$C$5))</f>
        <v>0</v>
      </c>
      <c r="AB98" s="132">
        <f>IF(ISBLANK(AB73),0,IF(AB96&gt;=AB97,Donnees!$C$4,Donnees!$C$5))</f>
        <v>0</v>
      </c>
      <c r="AC98" s="131">
        <f>IF(ISBLANK(AC73),0,IF(AC96&gt;=AC97,Donnees!$C$4,Donnees!$C$5))</f>
        <v>0</v>
      </c>
      <c r="AD98" s="131">
        <f>IF(ISBLANK(AD73),0,IF(AD96&gt;=AD97,Donnees!$C$4,Donnees!$C$5))</f>
        <v>0</v>
      </c>
      <c r="AE98" s="131">
        <f>IF(ISBLANK(AE73),0,IF(AE96&gt;=AE97,Donnees!$C$4,Donnees!$C$5))</f>
        <v>0</v>
      </c>
      <c r="AF98" s="131">
        <f>IF(ISBLANK(AF73),0,IF(AF96&gt;=AF97,Donnees!$C$4,Donnees!$C$5))</f>
        <v>0</v>
      </c>
      <c r="AG98" s="130">
        <f>IF(ISBLANK(AG73),0,IF(AG96&gt;=AG97,Donnees!$C$4,Donnees!$C$5))</f>
        <v>0</v>
      </c>
      <c r="AH98" s="131">
        <f>IF(ISBLANK(AH73),0,IF(AH96&gt;=AH97,Donnees!$C$4,Donnees!$C$5))</f>
        <v>0</v>
      </c>
      <c r="AI98" s="131">
        <f>IF(ISBLANK(AI73),0,IF(AI96&gt;=AI97,Donnees!$C$4,Donnees!$C$5))</f>
        <v>0</v>
      </c>
      <c r="AJ98" s="132">
        <f>IF(ISBLANK(AJ73),0,IF(AJ96&gt;=AJ97,Donnees!$C$4,Donnees!$C$5))</f>
        <v>0</v>
      </c>
      <c r="AK98" s="131">
        <f>IF(ISBLANK(AK73),0,IF(AK96&gt;=AK97,Donnees!$C$4,Donnees!$C$5))</f>
        <v>0</v>
      </c>
      <c r="AL98" s="131">
        <f>IF(ISBLANK(AL73),0,IF(AL96&gt;=AL97,Donnees!$C$4,Donnees!$C$5))</f>
        <v>0</v>
      </c>
      <c r="AM98" s="131">
        <f>IF(ISBLANK(AM73),0,IF(AM96&gt;=AM97,Donnees!$C$4,Donnees!$C$5))</f>
        <v>0</v>
      </c>
      <c r="AN98" s="131">
        <f>IF(ISBLANK(AN73),0,IF(AN96&gt;=AN97,Donnees!$C$4,Donnees!$C$5))</f>
        <v>0</v>
      </c>
      <c r="AO98" s="130">
        <f>IF(ISBLANK(AO73),0,IF(AO96&gt;=AO97,Donnees!$C$4,Donnees!$C$5))</f>
        <v>0</v>
      </c>
      <c r="AP98" s="131">
        <f>IF(ISBLANK(AP73),0,IF(AP96&gt;=AP97,Donnees!$C$4,Donnees!$C$5))</f>
        <v>0</v>
      </c>
      <c r="AQ98" s="131">
        <f>IF(ISBLANK(AQ73),0,IF(AQ96&gt;=AQ97,Donnees!$C$4,Donnees!$C$5))</f>
        <v>0</v>
      </c>
      <c r="AR98" s="132">
        <f>IF(ISBLANK(AR73),0,IF(AR96&gt;=AR97,Donnees!$C$4,Donnees!$C$5))</f>
        <v>0</v>
      </c>
      <c r="AS98" s="131">
        <f>IF(ISBLANK(AS73),0,IF(AS96&gt;=AS97,Donnees!$C$4,Donnees!$C$5))</f>
        <v>0</v>
      </c>
      <c r="AT98" s="131">
        <f>IF(ISBLANK(AT73),0,IF(AT96&gt;=AT97,Donnees!$C$4,Donnees!$C$5))</f>
        <v>0</v>
      </c>
      <c r="AU98" s="131">
        <f>IF(ISBLANK(AU73),0,IF(AU96&gt;=AU97,Donnees!$C$4,Donnees!$C$5))</f>
        <v>0</v>
      </c>
      <c r="AV98" s="131">
        <f>IF(ISBLANK(AV73),0,IF(AV96&gt;=AV97,Donnees!$C$4,Donnees!$C$5))</f>
        <v>0</v>
      </c>
      <c r="AW98" s="130">
        <f>IF(ISBLANK(AW73),0,IF(AW96&gt;=AW97,Donnees!$C$4,Donnees!$C$5))</f>
        <v>0</v>
      </c>
      <c r="AX98" s="131">
        <f>IF(ISBLANK(AX73),0,IF(AX96&gt;=AX97,Donnees!$C$4,Donnees!$C$5))</f>
        <v>0</v>
      </c>
      <c r="AY98" s="131">
        <f>IF(ISBLANK(AY73),0,IF(AY96&gt;=AY97,Donnees!$C$4,Donnees!$C$5))</f>
        <v>0</v>
      </c>
      <c r="AZ98" s="132">
        <f>IF(ISBLANK(AZ73),0,IF(AZ96&gt;=AZ97,Donnees!$C$4,Donnees!$C$5))</f>
        <v>0</v>
      </c>
      <c r="BA98" s="131">
        <f>IF(ISBLANK(BA73),0,IF(BA96&gt;=BA97,Donnees!$C$4,Donnees!$C$5))</f>
        <v>0</v>
      </c>
      <c r="BB98" s="367">
        <f>IF(ISBLANK(BB73),0,IF(BB96&gt;=BB97,Donnees!$C$4,Donnees!$C$5))</f>
        <v>0</v>
      </c>
      <c r="BC98" s="367">
        <f>IF(ISBLANK(BC73),0,IF(BC96&gt;=BC97,Donnees!$C$4,Donnees!$C$5))</f>
        <v>0</v>
      </c>
      <c r="BD98" s="367">
        <f>IF(ISBLANK(BD73),0,IF(BD96&gt;=BD97,Donnees!$C$4,Donnees!$C$5))</f>
        <v>0</v>
      </c>
      <c r="BE98" s="366">
        <f>IF(ISBLANK(BE73),0,IF(BE96&gt;=BE97,Donnees!$C$4,Donnees!$C$5))</f>
        <v>0</v>
      </c>
      <c r="BF98" s="367">
        <f>IF(ISBLANK(BF73),0,IF(BF96&gt;=BF97,Donnees!$C$4,Donnees!$C$5))</f>
        <v>0</v>
      </c>
      <c r="BG98" s="367">
        <f>IF(ISBLANK(BG73),0,IF(BG96&gt;=BG97,Donnees!$C$4,Donnees!$C$5))</f>
        <v>0</v>
      </c>
      <c r="BH98" s="368">
        <f>IF(ISBLANK(BH73),0,IF(BH96&gt;=BH97,Donnees!$C$4,Donnees!$C$5))</f>
        <v>0</v>
      </c>
      <c r="BI98" s="367">
        <f>IF(ISBLANK(BI73),0,IF(BI96&gt;=BI97,Donnees!$C$4,Donnees!$C$5))</f>
        <v>0</v>
      </c>
      <c r="BJ98" s="367">
        <f>IF(ISBLANK(BJ73),0,IF(BJ96&gt;=BJ97,Donnees!$C$4,Donnees!$C$5))</f>
        <v>0</v>
      </c>
      <c r="BK98" s="367">
        <f>IF(ISBLANK(BK73),0,IF(BK96&gt;=BK97,Donnees!$C$4,Donnees!$C$5))</f>
        <v>0</v>
      </c>
      <c r="BL98" s="367">
        <f>IF(ISBLANK(BL73),0,IF(BL96&gt;=BL97,Donnees!$C$4,Donnees!$C$5))</f>
        <v>0</v>
      </c>
      <c r="BM98" s="366">
        <f>IF(ISBLANK(BM73),0,IF(BM96&gt;=BM97,Donnees!$C$4,Donnees!$C$5))</f>
        <v>0</v>
      </c>
      <c r="BN98" s="367">
        <f>IF(ISBLANK(BN73),0,IF(BN96&gt;=BN97,Donnees!$C$4,Donnees!$C$5))</f>
        <v>0</v>
      </c>
      <c r="BO98" s="367">
        <f>IF(ISBLANK(BO73),0,IF(BO96&gt;=BO97,Donnees!$C$4,Donnees!$C$5))</f>
        <v>0</v>
      </c>
      <c r="BP98" s="368">
        <f>IF(ISBLANK(BP73),0,IF(BP96&gt;=BP97,Donnees!$C$4,Donnees!$C$5))</f>
        <v>0</v>
      </c>
      <c r="BQ98" s="367">
        <f>IF(ISBLANK(BQ73),0,IF(BQ96&gt;=BQ97,Donnees!$C$4,Donnees!$C$5))</f>
        <v>0</v>
      </c>
      <c r="BR98" s="367">
        <f>IF(ISBLANK(BR73),0,IF(BR96&gt;=BR97,Donnees!$C$4,Donnees!$C$5))</f>
        <v>0</v>
      </c>
      <c r="BS98" s="367">
        <f>IF(ISBLANK(BS73),0,IF(BS96&gt;=BS97,Donnees!$C$4,Donnees!$C$5))</f>
        <v>0</v>
      </c>
      <c r="BT98" s="367">
        <f>IF(ISBLANK(BT73),0,IF(BT96&gt;=BT97,Donnees!$C$4,Donnees!$C$5))</f>
        <v>0</v>
      </c>
      <c r="BU98" s="366">
        <f>IF(ISBLANK(BU73),0,IF(BU96&gt;=BU97,Donnees!$C$4,Donnees!$C$5))</f>
        <v>0</v>
      </c>
      <c r="BV98" s="367">
        <f>IF(ISBLANK(BV73),0,IF(BV96&gt;=BV97,Donnees!$C$4,Donnees!$C$5))</f>
        <v>0</v>
      </c>
      <c r="BW98" s="367">
        <f>IF(ISBLANK(BW73),0,IF(BW96&gt;=BW97,Donnees!$C$4,Donnees!$C$5))</f>
        <v>0</v>
      </c>
      <c r="BX98" s="368">
        <f>IF(ISBLANK(BX73),0,IF(BX96&gt;=BX97,Donnees!$C$4,Donnees!$C$5))</f>
        <v>0</v>
      </c>
      <c r="BY98" s="144"/>
      <c r="BZ98" s="145"/>
      <c r="CA98" s="145"/>
      <c r="CB98" s="145"/>
      <c r="CC98" s="1235"/>
      <c r="CD98" s="1237"/>
    </row>
    <row r="99" spans="1:82" s="16" customFormat="1" ht="18" customHeight="1" x14ac:dyDescent="0.2">
      <c r="A99" s="158"/>
      <c r="B99" s="158"/>
      <c r="C99" s="158"/>
      <c r="D99" s="158"/>
      <c r="E99" s="158"/>
      <c r="F99" s="158"/>
      <c r="G99" s="168"/>
      <c r="H99" s="158"/>
      <c r="I99" s="158"/>
      <c r="J99" s="170"/>
      <c r="K99" s="158"/>
      <c r="L99" s="395"/>
      <c r="N99" s="1086" t="str">
        <f>IF($U$21=Donnees!$A$11,"Nombre APE","")</f>
        <v/>
      </c>
      <c r="O99" s="1086"/>
      <c r="P99" s="593"/>
      <c r="Q99" s="128" t="str">
        <f>IF($U$21=Donnees!$A$11,SUMIF($O75:$O94,"APE",Q75:Q94),"")</f>
        <v/>
      </c>
      <c r="R99" s="139" t="str">
        <f>IF($U$21=Donnees!$A$11,SUMIF($O75:$O94,"APE",R75:R94),"")</f>
        <v/>
      </c>
      <c r="S99" s="139" t="str">
        <f>IF($U$21=Donnees!$A$11,SUMIF($O75:$O94,"APE",S75:S94),"")</f>
        <v/>
      </c>
      <c r="T99" s="140" t="str">
        <f>IF($U$21=Donnees!$A$11,SUMIF($O75:$O94,"APE",T75:T94),"")</f>
        <v/>
      </c>
      <c r="U99" s="128" t="str">
        <f>IF($U$21=Donnees!$A$11,SUMIF($O75:$O94,"APE",U75:U94),"")</f>
        <v/>
      </c>
      <c r="V99" s="139" t="str">
        <f>IF($U$21=Donnees!$A$11,SUMIF($O75:$O94,"APE",V75:V94),"")</f>
        <v/>
      </c>
      <c r="W99" s="139" t="str">
        <f>IF($U$21=Donnees!$A$11,SUMIF($O75:$O94,"APE",W75:W94),"")</f>
        <v/>
      </c>
      <c r="X99" s="140" t="str">
        <f>IF($U$21=Donnees!$A$11,SUMIF($O75:$O94,"APE",X75:X94),"")</f>
        <v/>
      </c>
      <c r="Y99" s="128" t="str">
        <f>IF($U$21=Donnees!$A$11,SUMIF($O75:$O94,"APE",Y75:Y94),"")</f>
        <v/>
      </c>
      <c r="Z99" s="139" t="str">
        <f>IF($U$21=Donnees!$A$11,SUMIF($O75:$O94,"APE",Z75:Z94),"")</f>
        <v/>
      </c>
      <c r="AA99" s="139" t="str">
        <f>IF($U$21=Donnees!$A$11,SUMIF($O75:$O94,"APE",AA75:AA94),"")</f>
        <v/>
      </c>
      <c r="AB99" s="140" t="str">
        <f>IF($U$21=Donnees!$A$11,SUMIF($O75:$O94,"APE",AB75:AB94),"")</f>
        <v/>
      </c>
      <c r="AC99" s="128" t="str">
        <f>IF($U$21=Donnees!$A$11,SUMIF($O75:$O94,"APE",AC75:AC94),"")</f>
        <v/>
      </c>
      <c r="AD99" s="139" t="str">
        <f>IF($U$21=Donnees!$A$11,SUMIF($O75:$O94,"APE",AD75:AD94),"")</f>
        <v/>
      </c>
      <c r="AE99" s="139" t="str">
        <f>IF($U$21=Donnees!$A$11,SUMIF($O75:$O94,"APE",AE75:AE94),"")</f>
        <v/>
      </c>
      <c r="AF99" s="140" t="str">
        <f>IF($U$21=Donnees!$A$11,SUMIF($O75:$O94,"APE",AF75:AF94),"")</f>
        <v/>
      </c>
      <c r="AG99" s="128" t="str">
        <f>IF($U$21=Donnees!$A$11,SUMIF($O75:$O94,"APE",AG75:AG94),"")</f>
        <v/>
      </c>
      <c r="AH99" s="139" t="str">
        <f>IF($U$21=Donnees!$A$11,SUMIF($O75:$O94,"APE",AH75:AH94),"")</f>
        <v/>
      </c>
      <c r="AI99" s="139" t="str">
        <f>IF($U$21=Donnees!$A$11,SUMIF($O75:$O94,"APE",AI75:AI94),"")</f>
        <v/>
      </c>
      <c r="AJ99" s="140" t="str">
        <f>IF($U$21=Donnees!$A$11,SUMIF($O75:$O94,"APE",AJ75:AJ94),"")</f>
        <v/>
      </c>
      <c r="AK99" s="128" t="str">
        <f>IF($U$21=Donnees!$A$11,SUMIF($O75:$O94,"APE",AK75:AK94),"")</f>
        <v/>
      </c>
      <c r="AL99" s="139" t="str">
        <f>IF($U$21=Donnees!$A$11,SUMIF($O75:$O94,"APE",AL75:AL94),"")</f>
        <v/>
      </c>
      <c r="AM99" s="139" t="str">
        <f>IF($U$21=Donnees!$A$11,SUMIF($O75:$O94,"APE",AM75:AM94),"")</f>
        <v/>
      </c>
      <c r="AN99" s="140" t="str">
        <f>IF($U$21=Donnees!$A$11,SUMIF($O75:$O94,"APE",AN75:AN94),"")</f>
        <v/>
      </c>
      <c r="AO99" s="128" t="str">
        <f>IF($U$21=Donnees!$A$11,SUMIF($O75:$O94,"APE",AO75:AO94),"")</f>
        <v/>
      </c>
      <c r="AP99" s="139" t="str">
        <f>IF($U$21=Donnees!$A$11,SUMIF($O75:$O94,"APE",AP75:AP94),"")</f>
        <v/>
      </c>
      <c r="AQ99" s="139" t="str">
        <f>IF($U$21=Donnees!$A$11,SUMIF($O75:$O94,"APE",AQ75:AQ94),"")</f>
        <v/>
      </c>
      <c r="AR99" s="127" t="str">
        <f>IF($U$21=Donnees!$A$11,SUMIF($O75:$O94,"APE",AR75:AR94),"")</f>
        <v/>
      </c>
      <c r="AS99" s="128" t="str">
        <f>IF($U$21=Donnees!$A$11,SUMIF($O75:$O94,"APE",AS75:AS94),"")</f>
        <v/>
      </c>
      <c r="AT99" s="139" t="str">
        <f>IF($U$21=Donnees!$A$11,SUMIF($O75:$O94,"APE",AT75:AT94),"")</f>
        <v/>
      </c>
      <c r="AU99" s="139" t="str">
        <f>IF($U$21=Donnees!$A$11,SUMIF($O75:$O94,"APE",AU75:AU94),"")</f>
        <v/>
      </c>
      <c r="AV99" s="140" t="str">
        <f>IF($U$21=Donnees!$A$11,SUMIF($O75:$O94,"APE",AV75:AV94),"")</f>
        <v/>
      </c>
      <c r="AW99" s="128" t="str">
        <f>IF($U$21=Donnees!$A$11,SUMIF($O75:$O94,"APE",AW75:AW94),"")</f>
        <v/>
      </c>
      <c r="AX99" s="139" t="str">
        <f>IF($U$21=Donnees!$A$11,SUMIF($O75:$O94,"APE",AX75:AX94),"")</f>
        <v/>
      </c>
      <c r="AY99" s="139" t="str">
        <f>IF($U$21=Donnees!$A$11,SUMIF($O75:$O94,"APE",AY75:AY94),"")</f>
        <v/>
      </c>
      <c r="AZ99" s="140" t="str">
        <f>IF($U$21=Donnees!$A$11,SUMIF($O75:$O94,"APE",AZ75:AZ94),"")</f>
        <v/>
      </c>
      <c r="BA99" s="128" t="str">
        <f>IF($U$21=Donnees!$A$11,SUMIF($O75:$O94,"APE",BA75:BA94),"")</f>
        <v/>
      </c>
      <c r="BB99" s="139" t="str">
        <f>IF($U$21=Donnees!$A$11,SUMIF($O75:$O94,"APE",BB75:BB94),"")</f>
        <v/>
      </c>
      <c r="BC99" s="139" t="str">
        <f>IF($U$21=Donnees!$A$11,SUMIF($O75:$O94,"APE",BC75:BC94),"")</f>
        <v/>
      </c>
      <c r="BD99" s="140" t="str">
        <f>IF($U$21=Donnees!$A$11,SUMIF($O75:$O94,"APE",BD75:BD94),"")</f>
        <v/>
      </c>
      <c r="BE99" s="139" t="str">
        <f>IF($U$21=Donnees!$A$11,SUMIF($O75:$O94,"APE",BE75:BE94),"")</f>
        <v/>
      </c>
      <c r="BF99" s="139" t="str">
        <f>IF($U$21=Donnees!$A$11,SUMIF($O75:$O94,"APE",BF75:BF94),"")</f>
        <v/>
      </c>
      <c r="BG99" s="139" t="str">
        <f>IF($U$21=Donnees!$A$11,SUMIF($O75:$O94,"APE",BG75:BG94),"")</f>
        <v/>
      </c>
      <c r="BH99" s="140" t="str">
        <f>IF($U$21=Donnees!$A$11,SUMIF($O75:$O94,"APE",BH75:BH94),"")</f>
        <v/>
      </c>
      <c r="BI99" s="139" t="str">
        <f>IF($U$21=Donnees!$A$11,SUMIF($O75:$O94,"APE",BI75:BI94),"")</f>
        <v/>
      </c>
      <c r="BJ99" s="139" t="str">
        <f>IF($U$21=Donnees!$A$11,SUMIF($O75:$O94,"APE",BJ75:BJ94),"")</f>
        <v/>
      </c>
      <c r="BK99" s="139" t="str">
        <f>IF($U$21=Donnees!$A$11,SUMIF($O75:$O94,"APE",BK75:BK94),"")</f>
        <v/>
      </c>
      <c r="BL99" s="140" t="str">
        <f>IF($U$21=Donnees!$A$11,SUMIF($O75:$O94,"APE",BL75:BL94),"")</f>
        <v/>
      </c>
      <c r="BM99" s="139" t="str">
        <f>IF($U$21=Donnees!$A$11,SUMIF($O75:$O94,"APE",BM75:BM94),"")</f>
        <v/>
      </c>
      <c r="BN99" s="139" t="str">
        <f>IF($U$21=Donnees!$A$11,SUMIF($O75:$O94,"APE",BN75:BN94),"")</f>
        <v/>
      </c>
      <c r="BO99" s="139" t="str">
        <f>IF($U$21=Donnees!$A$11,SUMIF($O75:$O94,"APE",BO75:BO94),"")</f>
        <v/>
      </c>
      <c r="BP99" s="140" t="str">
        <f>IF($U$21=Donnees!$A$11,SUMIF($O75:$O94,"APE",BP75:BP94),"")</f>
        <v/>
      </c>
      <c r="BQ99" s="139" t="str">
        <f>IF($U$21=Donnees!$A$11,SUMIF($O75:$O94,"APE",BQ75:BQ94),"")</f>
        <v/>
      </c>
      <c r="BR99" s="139" t="str">
        <f>IF($U$21=Donnees!$A$11,SUMIF($O75:$O94,"APE",BR75:BR94),"")</f>
        <v/>
      </c>
      <c r="BS99" s="139" t="str">
        <f>IF($U$21=Donnees!$A$11,SUMIF($O75:$O94,"APE",BS75:BS94),"")</f>
        <v/>
      </c>
      <c r="BT99" s="140" t="str">
        <f>IF($U$21=Donnees!$A$11,SUMIF($O75:$O94,"APE",BT75:BT94),"")</f>
        <v/>
      </c>
      <c r="BU99" s="139" t="str">
        <f>IF($U$21=Donnees!$A$11,SUMIF($O75:$O94,"APE",BU75:BU94),"")</f>
        <v/>
      </c>
      <c r="BV99" s="139" t="str">
        <f>IF($U$21=Donnees!$A$11,SUMIF($O75:$O94,"APE",BV75:BV94),"")</f>
        <v/>
      </c>
      <c r="BW99" s="139" t="str">
        <f>IF($U$21=Donnees!$A$11,SUMIF($O75:$O94,"APE",BW75:BW94),"")</f>
        <v/>
      </c>
      <c r="BX99" s="140" t="str">
        <f>IF($U$21=Donnees!$A$11,SUMIF($O75:$O94,"APE",BX75:BX94),"")</f>
        <v/>
      </c>
      <c r="BY99" s="686"/>
      <c r="BZ99" s="143"/>
      <c r="CA99" s="143"/>
      <c r="CB99" s="143"/>
      <c r="CC99" s="369" t="s">
        <v>89</v>
      </c>
      <c r="CD99" s="364" t="s">
        <v>152</v>
      </c>
    </row>
    <row r="100" spans="1:82" s="16" customFormat="1" ht="15" customHeight="1" x14ac:dyDescent="0.2">
      <c r="A100" s="158" t="str">
        <f>A98</f>
        <v>Lundi</v>
      </c>
      <c r="B100" s="158"/>
      <c r="C100" s="158"/>
      <c r="D100" s="158"/>
      <c r="E100" s="158"/>
      <c r="F100" s="158"/>
      <c r="G100" s="158"/>
      <c r="H100" s="158"/>
      <c r="I100" s="158"/>
      <c r="J100" s="170"/>
      <c r="K100" s="158"/>
      <c r="L100" s="395"/>
      <c r="N100" s="1234" t="str">
        <f>IF($U$21=Donnees!$A$11,"Répartition professionnel-le-s enfance","")</f>
        <v/>
      </c>
      <c r="O100" s="1234"/>
      <c r="P100" s="41" t="str">
        <f>IF($U$21=Donnees!$A$11,"Total","")</f>
        <v/>
      </c>
      <c r="Q100" s="128" t="str">
        <f>IF($U$21=Donnees!$A$11,SUMIF($O75:$O94,"EDE",Q75:Q94)+SUMIF($O75:$O94,"ASE",Q75:Q94),"")</f>
        <v/>
      </c>
      <c r="R100" s="127" t="str">
        <f>IF($U$21=Donnees!$A$11,SUMIF($O75:$O94,"EDE",R75:R94)+SUMIF($O75:$O94,"ASE",R75:R94),"")</f>
        <v/>
      </c>
      <c r="S100" s="127" t="str">
        <f>IF($U$21=Donnees!$A$11,SUMIF($O75:$O94,"EDE",S75:S94)+SUMIF($O75:$O94,"ASE",S75:S94),"")</f>
        <v/>
      </c>
      <c r="T100" s="129" t="str">
        <f>IF($U$21=Donnees!$A$11,SUMIF($O75:$O94,"EDE",T75:T94)+SUMIF($O75:$O94,"ASE",T75:T94),"")</f>
        <v/>
      </c>
      <c r="U100" s="133" t="str">
        <f>IF($U$21=Donnees!$A$11,SUMIF($O75:$O94,"EDE",U75:U94)+SUMIF($O75:$O94,"ASE",U75:U94),"")</f>
        <v/>
      </c>
      <c r="V100" s="133" t="str">
        <f>IF($U$21=Donnees!$A$11,SUMIF($O75:$O94,"EDE",V75:V94)+SUMIF($O75:$O94,"ASE",V75:V94),"")</f>
        <v/>
      </c>
      <c r="W100" s="133" t="str">
        <f>IF($U$21=Donnees!$A$11,SUMIF($O75:$O94,"EDE",W75:W94)+SUMIF($O75:$O94,"ASE",W75:W94),"")</f>
        <v/>
      </c>
      <c r="X100" s="133" t="str">
        <f>IF($U$21=Donnees!$A$11,SUMIF($O75:$O94,"EDE",X75:X94)+SUMIF($O75:$O94,"ASE",X75:X94),"")</f>
        <v/>
      </c>
      <c r="Y100" s="128" t="str">
        <f>IF($U$21=Donnees!$A$11,SUMIF($O75:$O94,"EDE",Y75:Y94)+SUMIF($O75:$O94,"ASE",Y75:Y94),"")</f>
        <v/>
      </c>
      <c r="Z100" s="127" t="str">
        <f>IF($U$21=Donnees!$A$11,SUMIF($O75:$O94,"EDE",Z75:Z94)+SUMIF($O75:$O94,"ASE",Z75:Z94),"")</f>
        <v/>
      </c>
      <c r="AA100" s="127" t="str">
        <f>IF($U$21=Donnees!$A$11,SUMIF($O75:$O94,"EDE",AA75:AA94)+SUMIF($O75:$O94,"ASE",AA75:AA94),"")</f>
        <v/>
      </c>
      <c r="AB100" s="129" t="str">
        <f>IF($U$21=Donnees!$A$11,SUMIF($O75:$O94,"EDE",AB75:AB94)+SUMIF($O75:$O94,"ASE",AB75:AB94),"")</f>
        <v/>
      </c>
      <c r="AC100" s="133" t="str">
        <f>IF($U$21=Donnees!$A$11,SUMIF($O75:$O94,"EDE",AC75:AC94)+SUMIF($O75:$O94,"ASE",AC75:AC94),"")</f>
        <v/>
      </c>
      <c r="AD100" s="133" t="str">
        <f>IF($U$21=Donnees!$A$11,SUMIF($O75:$O94,"EDE",AD75:AD94)+SUMIF($O75:$O94,"ASE",AD75:AD94),"")</f>
        <v/>
      </c>
      <c r="AE100" s="133" t="str">
        <f>IF($U$21=Donnees!$A$11,SUMIF($O75:$O94,"EDE",AE75:AE94)+SUMIF($O75:$O94,"ASE",AE75:AE94),"")</f>
        <v/>
      </c>
      <c r="AF100" s="133" t="str">
        <f>IF($U$21=Donnees!$A$11,SUMIF($O75:$O94,"EDE",AF75:AF94)+SUMIF($O75:$O94,"ASE",AF75:AF94),"")</f>
        <v/>
      </c>
      <c r="AG100" s="128" t="str">
        <f>IF($U$21=Donnees!$A$11,SUMIF($O75:$O94,"EDE",AG75:AG94)+SUMIF($O75:$O94,"ASE",AG75:AG94),"")</f>
        <v/>
      </c>
      <c r="AH100" s="127" t="str">
        <f>IF($U$21=Donnees!$A$11,SUMIF($O75:$O94,"EDE",AH75:AH94)+SUMIF($O75:$O94,"ASE",AH75:AH94),"")</f>
        <v/>
      </c>
      <c r="AI100" s="127" t="str">
        <f>IF($U$21=Donnees!$A$11,SUMIF($O75:$O94,"EDE",AI75:AI94)+SUMIF($O75:$O94,"ASE",AI75:AI94),"")</f>
        <v/>
      </c>
      <c r="AJ100" s="129" t="str">
        <f>IF($U$21=Donnees!$A$11,SUMIF($O75:$O94,"EDE",AJ75:AJ94)+SUMIF($O75:$O94,"ASE",AJ75:AJ94),"")</f>
        <v/>
      </c>
      <c r="AK100" s="133" t="str">
        <f>IF($U$21=Donnees!$A$11,SUMIF($O75:$O94,"EDE",AK75:AK94)+SUMIF($O75:$O94,"ASE",AK75:AK94),"")</f>
        <v/>
      </c>
      <c r="AL100" s="133" t="str">
        <f>IF($U$21=Donnees!$A$11,SUMIF($O75:$O94,"EDE",AL75:AL94)+SUMIF($O75:$O94,"ASE",AL75:AL94),"")</f>
        <v/>
      </c>
      <c r="AM100" s="133" t="str">
        <f>IF($U$21=Donnees!$A$11,SUMIF($O75:$O94,"EDE",AM75:AM94)+SUMIF($O75:$O94,"ASE",AM75:AM94),"")</f>
        <v/>
      </c>
      <c r="AN100" s="133" t="str">
        <f>IF($U$21=Donnees!$A$11,SUMIF($O75:$O94,"EDE",AN75:AN94)+SUMIF($O75:$O94,"ASE",AN75:AN94),"")</f>
        <v/>
      </c>
      <c r="AO100" s="128" t="str">
        <f>IF($U$21=Donnees!$A$11,SUMIF($O75:$O94,"EDE",AO75:AO94)+SUMIF($O75:$O94,"ASE",AO75:AO94),"")</f>
        <v/>
      </c>
      <c r="AP100" s="127" t="str">
        <f>IF($U$21=Donnees!$A$11,SUMIF($O75:$O94,"EDE",AP75:AP94)+SUMIF($O75:$O94,"ASE",AP75:AP94),"")</f>
        <v/>
      </c>
      <c r="AQ100" s="127" t="str">
        <f>IF($U$21=Donnees!$A$11,SUMIF($O75:$O94,"EDE",AQ75:AQ94)+SUMIF($O75:$O94,"ASE",AQ75:AQ94),"")</f>
        <v/>
      </c>
      <c r="AR100" s="129" t="str">
        <f>IF($U$21=Donnees!$A$11,SUMIF($O75:$O94,"EDE",AR75:AR94)+SUMIF($O75:$O94,"ASE",AR75:AR94),"")</f>
        <v/>
      </c>
      <c r="AS100" s="133" t="str">
        <f>IF($U$21=Donnees!$A$11,SUMIF($O75:$O94,"EDE",AS75:AS94)+SUMIF($O75:$O94,"ASE",AS75:AS94),"")</f>
        <v/>
      </c>
      <c r="AT100" s="133" t="str">
        <f>IF($U$21=Donnees!$A$11,SUMIF($O75:$O94,"EDE",AT75:AT94)+SUMIF($O75:$O94,"ASE",AT75:AT94),"")</f>
        <v/>
      </c>
      <c r="AU100" s="133" t="str">
        <f>IF($U$21=Donnees!$A$11,SUMIF($O75:$O94,"EDE",AU75:AU94)+SUMIF($O75:$O94,"ASE",AU75:AU94),"")</f>
        <v/>
      </c>
      <c r="AV100" s="133" t="str">
        <f>IF($U$21=Donnees!$A$11,SUMIF($O75:$O94,"EDE",AV75:AV94)+SUMIF($O75:$O94,"ASE",AV75:AV94),"")</f>
        <v/>
      </c>
      <c r="AW100" s="128" t="str">
        <f>IF($U$21=Donnees!$A$11,SUMIF($O75:$O94,"EDE",AW75:AW94)+SUMIF($O75:$O94,"ASE",AW75:AW94),"")</f>
        <v/>
      </c>
      <c r="AX100" s="127" t="str">
        <f>IF($U$21=Donnees!$A$11,SUMIF($O75:$O94,"EDE",AX75:AX94)+SUMIF($O75:$O94,"ASE",AX75:AX94),"")</f>
        <v/>
      </c>
      <c r="AY100" s="127" t="str">
        <f>IF($U$21=Donnees!$A$11,SUMIF($O75:$O94,"EDE",AY75:AY94)+SUMIF($O75:$O94,"ASE",AY75:AY94),"")</f>
        <v/>
      </c>
      <c r="AZ100" s="129" t="str">
        <f>IF($U$21=Donnees!$A$11,SUMIF($O75:$O94,"EDE",AZ75:AZ94)+SUMIF($O75:$O94,"ASE",AZ75:AZ94),"")</f>
        <v/>
      </c>
      <c r="BA100" s="133" t="str">
        <f>IF($U$21=Donnees!$A$11,SUMIF($O75:$O94,"EDE",BA75:BA94)+SUMIF($O75:$O94,"ASE",BA75:BA94),"")</f>
        <v/>
      </c>
      <c r="BB100" s="133" t="str">
        <f>IF($U$21=Donnees!$A$11,SUMIF($O75:$O94,"EDE",BB75:BB94)+SUMIF($O75:$O94,"ASE",BB75:BB94),"")</f>
        <v/>
      </c>
      <c r="BC100" s="133" t="str">
        <f>IF($U$21=Donnees!$A$11,SUMIF($O75:$O94,"EDE",BC75:BC94)+SUMIF($O75:$O94,"ASE",BC75:BC94),"")</f>
        <v/>
      </c>
      <c r="BD100" s="133" t="str">
        <f>IF($U$21=Donnees!$A$11,SUMIF($O75:$O94,"EDE",BD75:BD94)+SUMIF($O75:$O94,"ASE",BD75:BD94),"")</f>
        <v/>
      </c>
      <c r="BE100" s="128" t="str">
        <f>IF($U$21=Donnees!$A$11,SUMIF($O75:$O94,"EDE",BE75:BE94)+SUMIF($O75:$O94,"ASE",BE75:BE94),"")</f>
        <v/>
      </c>
      <c r="BF100" s="127" t="str">
        <f>IF($U$21=Donnees!$A$11,SUMIF($O75:$O94,"EDE",BF75:BF94)+SUMIF($O75:$O94,"ASE",BF75:BF94),"")</f>
        <v/>
      </c>
      <c r="BG100" s="127" t="str">
        <f>IF($U$21=Donnees!$A$11,SUMIF($O75:$O94,"EDE",BG75:BG94)+SUMIF($O75:$O94,"ASE",BG75:BG94),"")</f>
        <v/>
      </c>
      <c r="BH100" s="129" t="str">
        <f>IF($U$21=Donnees!$A$11,SUMIF($O75:$O94,"EDE",BH75:BH94)+SUMIF($O75:$O94,"ASE",BH75:BH94),"")</f>
        <v/>
      </c>
      <c r="BI100" s="133" t="str">
        <f>IF($U$21=Donnees!$A$11,SUMIF($O75:$O94,"EDE",BI75:BI94)+SUMIF($O75:$O94,"ASE",BI75:BI94),"")</f>
        <v/>
      </c>
      <c r="BJ100" s="133" t="str">
        <f>IF($U$21=Donnees!$A$11,SUMIF($O75:$O94,"EDE",BJ75:BJ94)+SUMIF($O75:$O94,"ASE",BJ75:BJ94),"")</f>
        <v/>
      </c>
      <c r="BK100" s="133" t="str">
        <f>IF($U$21=Donnees!$A$11,SUMIF($O75:$O94,"EDE",BK75:BK94)+SUMIF($O75:$O94,"ASE",BK75:BK94),"")</f>
        <v/>
      </c>
      <c r="BL100" s="133" t="str">
        <f>IF($U$21=Donnees!$A$11,SUMIF($O75:$O94,"EDE",BL75:BL94)+SUMIF($O75:$O94,"ASE",BL75:BL94),"")</f>
        <v/>
      </c>
      <c r="BM100" s="128" t="str">
        <f>IF($U$21=Donnees!$A$11,SUMIF($O75:$O94,"EDE",BM75:BM94)+SUMIF($O75:$O94,"ASE",BM75:BM94),"")</f>
        <v/>
      </c>
      <c r="BN100" s="127" t="str">
        <f>IF($U$21=Donnees!$A$11,SUMIF($O75:$O94,"EDE",BN75:BN94)+SUMIF($O75:$O94,"ASE",BN75:BN94),"")</f>
        <v/>
      </c>
      <c r="BO100" s="127" t="str">
        <f>IF($U$21=Donnees!$A$11,SUMIF($O75:$O94,"EDE",BO75:BO94)+SUMIF($O75:$O94,"ASE",BO75:BO94),"")</f>
        <v/>
      </c>
      <c r="BP100" s="129" t="str">
        <f>IF($U$21=Donnees!$A$11,SUMIF($O75:$O94,"EDE",BP75:BP94)+SUMIF($O75:$O94,"ASE",BP75:BP94),"")</f>
        <v/>
      </c>
      <c r="BQ100" s="133" t="str">
        <f>IF($U$21=Donnees!$A$11,SUMIF($O75:$O94,"EDE",BQ75:BQ94)+SUMIF($O75:$O94,"ASE",BQ75:BQ94),"")</f>
        <v/>
      </c>
      <c r="BR100" s="133" t="str">
        <f>IF($U$21=Donnees!$A$11,SUMIF($O75:$O94,"EDE",BR75:BR94)+SUMIF($O75:$O94,"ASE",BR75:BR94),"")</f>
        <v/>
      </c>
      <c r="BS100" s="133" t="str">
        <f>IF($U$21=Donnees!$A$11,SUMIF($O75:$O94,"EDE",BS75:BS94)+SUMIF($O75:$O94,"ASE",BS75:BS94),"")</f>
        <v/>
      </c>
      <c r="BT100" s="133" t="str">
        <f>IF($U$21=Donnees!$A$11,SUMIF($O75:$O94,"EDE",BT75:BT94)+SUMIF($O75:$O94,"ASE",BT75:BT94),"")</f>
        <v/>
      </c>
      <c r="BU100" s="128" t="str">
        <f>IF($U$21=Donnees!$A$11,SUMIF($O75:$O94,"EDE",BU75:BU94)+SUMIF($O75:$O94,"ASE",BU75:BU94),"")</f>
        <v/>
      </c>
      <c r="BV100" s="127" t="str">
        <f>IF($U$21=Donnees!$A$11,SUMIF($O75:$O94,"EDE",BV75:BV94)+SUMIF($O75:$O94,"ASE",BV75:BV94),"")</f>
        <v/>
      </c>
      <c r="BW100" s="127" t="str">
        <f>IF($U$21=Donnees!$A$11,SUMIF($O75:$O94,"EDE",BW75:BW94)+SUMIF($O75:$O94,"ASE",BW75:BW94),"")</f>
        <v/>
      </c>
      <c r="BX100" s="129" t="str">
        <f>IF($U$21=Donnees!$A$11,SUMIF($O75:$O94,"EDE",BX75:BX94)+SUMIF($O75:$O94,"ASE",BX75:BX94),"")</f>
        <v/>
      </c>
      <c r="BY100" s="142"/>
      <c r="BZ100" s="143"/>
      <c r="CA100" s="143"/>
      <c r="CB100" s="143"/>
      <c r="CC100" s="1235" t="str">
        <f>IF(AND(H102&gt;0,$U$21=Donnees!$A$21),Donnees!$C$5,Donnees!$C$4)</f>
        <v></v>
      </c>
      <c r="CD100" s="1237" t="str">
        <f>IF(CC100=Donnees!$C$5,Donnees!$B$42,"")</f>
        <v/>
      </c>
    </row>
    <row r="101" spans="1:82" s="16" customFormat="1" ht="15" customHeight="1" x14ac:dyDescent="0.2">
      <c r="A101" s="158" t="str">
        <f t="shared" si="11"/>
        <v>Lundi</v>
      </c>
      <c r="B101" s="158"/>
      <c r="C101" s="158"/>
      <c r="D101" s="158"/>
      <c r="E101" s="158"/>
      <c r="F101" s="158"/>
      <c r="G101" s="158"/>
      <c r="H101" s="158"/>
      <c r="I101" s="158"/>
      <c r="J101" s="170"/>
      <c r="K101" s="158"/>
      <c r="L101" s="395"/>
      <c r="N101" s="1234"/>
      <c r="O101" s="1234"/>
      <c r="P101" s="41" t="str">
        <f>IF($U$21=Donnees!$A$11,"min requis selon directives","")</f>
        <v/>
      </c>
      <c r="Q101" s="128" t="str">
        <f>IF($U$21=Donnees!$A$11,ROUNDUP(Q97*0.5,0),"")</f>
        <v/>
      </c>
      <c r="R101" s="127" t="str">
        <f>IF($U$21=Donnees!$A$11,ROUNDUP(R97*0.5,0),"")</f>
        <v/>
      </c>
      <c r="S101" s="127" t="str">
        <f>IF($U$21=Donnees!$A$11,ROUNDUP(S97*0.5,0),"")</f>
        <v/>
      </c>
      <c r="T101" s="129" t="str">
        <f>IF($U$21=Donnees!$A$11,ROUNDUP(T97*0.5,0),"")</f>
        <v/>
      </c>
      <c r="U101" s="133" t="str">
        <f>IF($U$21=Donnees!$A$11,ROUNDUP(U97*0.5,0),"")</f>
        <v/>
      </c>
      <c r="V101" s="133" t="str">
        <f>IF($U$21=Donnees!$A$11,ROUNDUP(V97*0.5,0),"")</f>
        <v/>
      </c>
      <c r="W101" s="133" t="str">
        <f>IF($U$21=Donnees!$A$11,ROUNDUP(W97*0.5,0),"")</f>
        <v/>
      </c>
      <c r="X101" s="133" t="str">
        <f>IF($U$21=Donnees!$A$11,ROUNDUP(X97*0.5,0),"")</f>
        <v/>
      </c>
      <c r="Y101" s="128" t="str">
        <f>IF($U$21=Donnees!$A$11,ROUNDUP(Y97*0.5,0),"")</f>
        <v/>
      </c>
      <c r="Z101" s="127" t="str">
        <f>IF($U$21=Donnees!$A$11,ROUNDUP(Z97*0.5,0),"")</f>
        <v/>
      </c>
      <c r="AA101" s="127" t="str">
        <f>IF($U$21=Donnees!$A$11,ROUNDUP(AA97*0.5,0),"")</f>
        <v/>
      </c>
      <c r="AB101" s="129" t="str">
        <f>IF($U$21=Donnees!$A$11,ROUNDUP(AB97*0.5,0),"")</f>
        <v/>
      </c>
      <c r="AC101" s="133" t="str">
        <f>IF($U$21=Donnees!$A$11,ROUNDUP(AC97*0.5,0),"")</f>
        <v/>
      </c>
      <c r="AD101" s="133" t="str">
        <f>IF($U$21=Donnees!$A$11,ROUNDUP(AD97*0.5,0),"")</f>
        <v/>
      </c>
      <c r="AE101" s="133" t="str">
        <f>IF($U$21=Donnees!$A$11,ROUNDUP(AE97*0.5,0),"")</f>
        <v/>
      </c>
      <c r="AF101" s="133" t="str">
        <f>IF($U$21=Donnees!$A$11,ROUNDUP(AF97*0.5,0),"")</f>
        <v/>
      </c>
      <c r="AG101" s="128" t="str">
        <f>IF($U$21=Donnees!$A$11,ROUNDUP(AG97*0.5,0),"")</f>
        <v/>
      </c>
      <c r="AH101" s="127" t="str">
        <f>IF($U$21=Donnees!$A$11,ROUNDUP(AH97*0.5,0),"")</f>
        <v/>
      </c>
      <c r="AI101" s="127" t="str">
        <f>IF($U$21=Donnees!$A$11,ROUNDUP(AI97*0.5,0),"")</f>
        <v/>
      </c>
      <c r="AJ101" s="129" t="str">
        <f>IF($U$21=Donnees!$A$11,ROUNDUP(AJ97*0.5,0),"")</f>
        <v/>
      </c>
      <c r="AK101" s="133" t="str">
        <f>IF($U$21=Donnees!$A$11,ROUNDUP(AK97*0.5,0),"")</f>
        <v/>
      </c>
      <c r="AL101" s="133" t="str">
        <f>IF($U$21=Donnees!$A$11,ROUNDUP(AL97*0.5,0),"")</f>
        <v/>
      </c>
      <c r="AM101" s="133" t="str">
        <f>IF($U$21=Donnees!$A$11,ROUNDUP(AM97*0.5,0),"")</f>
        <v/>
      </c>
      <c r="AN101" s="133" t="str">
        <f>IF($U$21=Donnees!$A$11,ROUNDUP(AN97*0.5,0),"")</f>
        <v/>
      </c>
      <c r="AO101" s="128" t="str">
        <f>IF($U$21=Donnees!$A$11,ROUNDUP(AO97*0.5,0),"")</f>
        <v/>
      </c>
      <c r="AP101" s="127" t="str">
        <f>IF($U$21=Donnees!$A$11,ROUNDUP(AP97*0.5,0),"")</f>
        <v/>
      </c>
      <c r="AQ101" s="127" t="str">
        <f>IF($U$21=Donnees!$A$11,ROUNDUP(AQ97*0.5,0),"")</f>
        <v/>
      </c>
      <c r="AR101" s="129" t="str">
        <f>IF($U$21=Donnees!$A$11,ROUNDUP(AR97*0.5,0),"")</f>
        <v/>
      </c>
      <c r="AS101" s="133" t="str">
        <f>IF($U$21=Donnees!$A$11,ROUNDUP(AS97*0.5,0),"")</f>
        <v/>
      </c>
      <c r="AT101" s="133" t="str">
        <f>IF($U$21=Donnees!$A$11,ROUNDUP(AT97*0.5,0),"")</f>
        <v/>
      </c>
      <c r="AU101" s="133" t="str">
        <f>IF($U$21=Donnees!$A$11,ROUNDUP(AU97*0.5,0),"")</f>
        <v/>
      </c>
      <c r="AV101" s="133" t="str">
        <f>IF($U$21=Donnees!$A$11,ROUNDUP(AV97*0.5,0),"")</f>
        <v/>
      </c>
      <c r="AW101" s="128" t="str">
        <f>IF($U$21=Donnees!$A$11,ROUNDUP(AW97*0.5,0),"")</f>
        <v/>
      </c>
      <c r="AX101" s="127" t="str">
        <f>IF($U$21=Donnees!$A$11,ROUNDUP(AX97*0.5,0),"")</f>
        <v/>
      </c>
      <c r="AY101" s="127" t="str">
        <f>IF($U$21=Donnees!$A$11,ROUNDUP(AY97*0.5,0),"")</f>
        <v/>
      </c>
      <c r="AZ101" s="129" t="str">
        <f>IF($U$21=Donnees!$A$11,ROUNDUP(AZ97*0.5,0),"")</f>
        <v/>
      </c>
      <c r="BA101" s="133" t="str">
        <f>IF($U$21=Donnees!$A$11,ROUNDUP(BA97*0.5,0),"")</f>
        <v/>
      </c>
      <c r="BB101" s="133" t="str">
        <f>IF($U$21=Donnees!$A$11,ROUNDUP(BB97*0.5,0),"")</f>
        <v/>
      </c>
      <c r="BC101" s="133" t="str">
        <f>IF($U$21=Donnees!$A$11,ROUNDUP(BC97*0.5,0),"")</f>
        <v/>
      </c>
      <c r="BD101" s="133" t="str">
        <f>IF($U$21=Donnees!$A$11,ROUNDUP(BD97*0.5,0),"")</f>
        <v/>
      </c>
      <c r="BE101" s="128" t="str">
        <f>IF($U$21=Donnees!$A$11,ROUNDUP(BE97*0.5,0),"")</f>
        <v/>
      </c>
      <c r="BF101" s="127" t="str">
        <f>IF($U$21=Donnees!$A$11,ROUNDUP(BF97*0.5,0),"")</f>
        <v/>
      </c>
      <c r="BG101" s="127" t="str">
        <f>IF($U$21=Donnees!$A$11,ROUNDUP(BG97*0.5,0),"")</f>
        <v/>
      </c>
      <c r="BH101" s="129" t="str">
        <f>IF($U$21=Donnees!$A$11,ROUNDUP(BH97*0.5,0),"")</f>
        <v/>
      </c>
      <c r="BI101" s="133" t="str">
        <f>IF($U$21=Donnees!$A$11,ROUNDUP(BI97*0.5,0),"")</f>
        <v/>
      </c>
      <c r="BJ101" s="133" t="str">
        <f>IF($U$21=Donnees!$A$11,ROUNDUP(BJ97*0.5,0),"")</f>
        <v/>
      </c>
      <c r="BK101" s="133" t="str">
        <f>IF($U$21=Donnees!$A$11,ROUNDUP(BK97*0.5,0),"")</f>
        <v/>
      </c>
      <c r="BL101" s="133" t="str">
        <f>IF($U$21=Donnees!$A$11,ROUNDUP(BL97*0.5,0),"")</f>
        <v/>
      </c>
      <c r="BM101" s="128" t="str">
        <f>IF($U$21=Donnees!$A$11,ROUNDUP(BM97*0.5,0),"")</f>
        <v/>
      </c>
      <c r="BN101" s="127" t="str">
        <f>IF($U$21=Donnees!$A$11,ROUNDUP(BN97*0.5,0),"")</f>
        <v/>
      </c>
      <c r="BO101" s="127" t="str">
        <f>IF($U$21=Donnees!$A$11,ROUNDUP(BO97*0.5,0),"")</f>
        <v/>
      </c>
      <c r="BP101" s="129" t="str">
        <f>IF($U$21=Donnees!$A$11,ROUNDUP(BP97*0.5,0),"")</f>
        <v/>
      </c>
      <c r="BQ101" s="133" t="str">
        <f>IF($U$21=Donnees!$A$11,ROUNDUP(BQ97*0.5,0),"")</f>
        <v/>
      </c>
      <c r="BR101" s="133" t="str">
        <f>IF($U$21=Donnees!$A$11,ROUNDUP(BR97*0.5,0),"")</f>
        <v/>
      </c>
      <c r="BS101" s="133" t="str">
        <f>IF($U$21=Donnees!$A$11,ROUNDUP(BS97*0.5,0),"")</f>
        <v/>
      </c>
      <c r="BT101" s="133" t="str">
        <f>IF($U$21=Donnees!$A$11,ROUNDUP(BT97*0.5,0),"")</f>
        <v/>
      </c>
      <c r="BU101" s="128" t="str">
        <f>IF($U$21=Donnees!$A$11,ROUNDUP(BU97*0.5,0),"")</f>
        <v/>
      </c>
      <c r="BV101" s="127" t="str">
        <f>IF($U$21=Donnees!$A$11,ROUNDUP(BV97*0.5,0),"")</f>
        <v/>
      </c>
      <c r="BW101" s="127" t="str">
        <f>IF($U$21=Donnees!$A$11,ROUNDUP(BW97*0.5,0),"")</f>
        <v/>
      </c>
      <c r="BX101" s="129" t="str">
        <f>IF($U$21=Donnees!$A$11,ROUNDUP(BX97*0.5,0),"")</f>
        <v/>
      </c>
      <c r="BY101" s="142"/>
      <c r="BZ101" s="143"/>
      <c r="CA101" s="143"/>
      <c r="CB101" s="143"/>
      <c r="CC101" s="1235"/>
      <c r="CD101" s="1237"/>
    </row>
    <row r="102" spans="1:82" s="16" customFormat="1" ht="15" customHeight="1" x14ac:dyDescent="0.2">
      <c r="A102" s="158" t="str">
        <f t="shared" si="11"/>
        <v>Lundi</v>
      </c>
      <c r="B102" s="158"/>
      <c r="C102" s="158"/>
      <c r="D102" s="158"/>
      <c r="E102" s="158"/>
      <c r="F102" s="158"/>
      <c r="G102" s="158"/>
      <c r="H102" s="168" t="str">
        <f>IF($U$21=Donnees!$A$21,COUNTIF(Q102:BX102,Donnees!$C$5),"")</f>
        <v/>
      </c>
      <c r="I102" s="172"/>
      <c r="J102" s="170"/>
      <c r="K102" s="158"/>
      <c r="L102" s="395"/>
      <c r="N102" s="1234"/>
      <c r="O102" s="1234"/>
      <c r="P102" s="41" t="str">
        <f>IF($U$21=Donnees!$A$11,"Check ","")</f>
        <v/>
      </c>
      <c r="Q102" s="130" t="str">
        <f>IF(ISBLANK(Q73),"",IF(AND($U$21=Donnees!$A$21,IF(OR(AND(Q100&gt;=Q101,Q73&gt;=1),AND(Q100&lt;Q101,Q99&gt;=1,Q73&lt;=12)),Donnees!$C$4,)),Donnees!$C$4,Donnees!$C$5))</f>
        <v/>
      </c>
      <c r="R102" s="131" t="str">
        <f>IF(ISBLANK(R73),"",IF(AND($U$21=Donnees!$A$21,IF(OR(AND(R100&gt;=R101,R73&gt;=1),AND(R100&lt;R101,R99&gt;=1,R73&lt;=12)),Donnees!$C$4,)),Donnees!$C$4,Donnees!$C$5))</f>
        <v/>
      </c>
      <c r="S102" s="131" t="str">
        <f>IF(ISBLANK(S73),"",IF(AND($U$21=Donnees!$A$21,IF(OR(AND(S100&gt;=S101,S73&gt;=1),AND(S100&lt;S101,S99&gt;=1,S73&lt;=12)),Donnees!$C$4,)),Donnees!$C$4,Donnees!$C$5))</f>
        <v/>
      </c>
      <c r="T102" s="131" t="str">
        <f>IF(ISBLANK(T73),"",IF(AND($U$21=Donnees!$A$21,IF(OR(AND(T100&gt;=T101,T73&gt;=1),AND(T100&lt;T101,T99&gt;=1,T73&lt;=12)),Donnees!$C$4,)),Donnees!$C$4,Donnees!$C$5))</f>
        <v/>
      </c>
      <c r="U102" s="130" t="str">
        <f>IF(ISBLANK(U73),"",IF(AND($U$21=Donnees!$A$21,IF(OR(AND(U100&gt;=U101,U73&gt;=1),AND(U100&lt;U101,U99&gt;=1,U73&lt;=12)),Donnees!$C$4,)),Donnees!$C$4,Donnees!$C$5))</f>
        <v/>
      </c>
      <c r="V102" s="131" t="str">
        <f>IF(ISBLANK(V73),"",IF(AND($U$21=Donnees!$A$21,IF(OR(AND(V100&gt;=V101,V73&gt;=1),AND(V100&lt;V101,V99&gt;=1,V73&lt;=12)),Donnees!$C$4,)),Donnees!$C$4,Donnees!$C$5))</f>
        <v/>
      </c>
      <c r="W102" s="131" t="str">
        <f>IF(ISBLANK(W73),"",IF(AND($U$21=Donnees!$A$21,IF(OR(AND(W100&gt;=W101,W73&gt;=1),AND(W100&lt;W101,W99&gt;=1,W73&lt;=12)),Donnees!$C$4,)),Donnees!$C$4,Donnees!$C$5))</f>
        <v/>
      </c>
      <c r="X102" s="131" t="str">
        <f>IF(ISBLANK(X73),"",IF(AND($U$21=Donnees!$A$21,IF(OR(AND(X100&gt;=X101,X73&gt;=1),AND(X100&lt;X101,X99&gt;=1,X73&lt;=12)),Donnees!$C$4,)),Donnees!$C$4,Donnees!$C$5))</f>
        <v/>
      </c>
      <c r="Y102" s="130" t="str">
        <f>IF(ISBLANK(Y73),"",IF(AND($U$21=Donnees!$A$21,IF(OR(AND(Y100&gt;=Y101,Y73&gt;=1),AND(Y100&lt;Y101,Y99&gt;=1,Y73&lt;=12)),Donnees!$C$4,)),Donnees!$C$4,Donnees!$C$5))</f>
        <v/>
      </c>
      <c r="Z102" s="131" t="str">
        <f>IF(ISBLANK(Z73),"",IF(AND($U$21=Donnees!$A$21,IF(OR(AND(Z100&gt;=Z101,Z73&gt;=1),AND(Z100&lt;Z101,Z99&gt;=1,Z73&lt;=12)),Donnees!$C$4,)),Donnees!$C$4,Donnees!$C$5))</f>
        <v/>
      </c>
      <c r="AA102" s="131" t="str">
        <f>IF(ISBLANK(AA73),"",IF(AND($U$21=Donnees!$A$21,IF(OR(AND(AA100&gt;=AA101,AA73&gt;=1),AND(AA100&lt;AA101,AA99&gt;=1,AA73&lt;=12)),Donnees!$C$4,)),Donnees!$C$4,Donnees!$C$5))</f>
        <v/>
      </c>
      <c r="AB102" s="131" t="str">
        <f>IF(ISBLANK(AB73),"",IF(AND($U$21=Donnees!$A$21,IF(OR(AND(AB100&gt;=AB101,AB73&gt;=1),AND(AB100&lt;AB101,AB99&gt;=1,AB73&lt;=12)),Donnees!$C$4,)),Donnees!$C$4,Donnees!$C$5))</f>
        <v/>
      </c>
      <c r="AC102" s="130" t="str">
        <f>IF(ISBLANK(AC73),"",IF(AND($U$21=Donnees!$A$21,IF(OR(AND(AC100&gt;=AC101,AC73&gt;=1),AND(AC100&lt;AC101,AC99&gt;=1,AC73&lt;=12)),Donnees!$C$4,)),Donnees!$C$4,Donnees!$C$5))</f>
        <v/>
      </c>
      <c r="AD102" s="131" t="str">
        <f>IF(ISBLANK(AD73),"",IF(AND($U$21=Donnees!$A$21,IF(OR(AND(AD100&gt;=AD101,AD73&gt;=1),AND(AD100&lt;AD101,AD99&gt;=1,AD73&lt;=12)),Donnees!$C$4,)),Donnees!$C$4,Donnees!$C$5))</f>
        <v/>
      </c>
      <c r="AE102" s="131" t="str">
        <f>IF(ISBLANK(AE73),"",IF(AND($U$21=Donnees!$A$21,IF(OR(AND(AE100&gt;=AE101,AE73&gt;=1),AND(AE100&lt;AE101,AE99&gt;=1,AE73&lt;=12)),Donnees!$C$4,)),Donnees!$C$4,Donnees!$C$5))</f>
        <v/>
      </c>
      <c r="AF102" s="131" t="str">
        <f>IF(ISBLANK(AF73),"",IF(AND($U$21=Donnees!$A$21,IF(OR(AND(AF100&gt;=AF101,AF73&gt;=1),AND(AF100&lt;AF101,AF99&gt;=1,AF73&lt;=12)),Donnees!$C$4,)),Donnees!$C$4,Donnees!$C$5))</f>
        <v/>
      </c>
      <c r="AG102" s="130" t="str">
        <f>IF(ISBLANK(AG73),"",IF(AND($U$21=Donnees!$A$21,IF(OR(AND(AG100&gt;=AG101,AG73&gt;=1),AND(AG100&lt;AG101,AG99&gt;=1,AG73&lt;=12)),Donnees!$C$4,)),Donnees!$C$4,Donnees!$C$5))</f>
        <v/>
      </c>
      <c r="AH102" s="131" t="str">
        <f>IF(ISBLANK(AH73),"",IF(AND($U$21=Donnees!$A$21,IF(OR(AND(AH100&gt;=AH101,AH73&gt;=1),AND(AH100&lt;AH101,AH99&gt;=1,AH73&lt;=12)),Donnees!$C$4,)),Donnees!$C$4,Donnees!$C$5))</f>
        <v/>
      </c>
      <c r="AI102" s="131" t="str">
        <f>IF(ISBLANK(AI73),"",IF(AND($U$21=Donnees!$A$21,IF(OR(AND(AI100&gt;=AI101,AI73&gt;=1),AND(AI100&lt;AI101,AI99&gt;=1,AI73&lt;=12)),Donnees!$C$4,)),Donnees!$C$4,Donnees!$C$5))</f>
        <v/>
      </c>
      <c r="AJ102" s="131" t="str">
        <f>IF(ISBLANK(AJ73),"",IF(AND($U$21=Donnees!$A$21,IF(OR(AND(AJ100&gt;=AJ101,AJ73&gt;=1),AND(AJ100&lt;AJ101,AJ99&gt;=1,AJ73&lt;=12)),Donnees!$C$4,)),Donnees!$C$4,Donnees!$C$5))</f>
        <v/>
      </c>
      <c r="AK102" s="130" t="str">
        <f>IF(ISBLANK(AK73),"",IF(AND($U$21=Donnees!$A$21,IF(OR(AND(AK100&gt;=AK101,AK73&gt;=1),AND(AK100&lt;AK101,AK99&gt;=1,AK73&lt;=12)),Donnees!$C$4,)),Donnees!$C$4,Donnees!$C$5))</f>
        <v/>
      </c>
      <c r="AL102" s="131" t="str">
        <f>IF(ISBLANK(AL73),"",IF(AND($U$21=Donnees!$A$21,IF(OR(AND(AL100&gt;=AL101,AL73&gt;=1),AND(AL100&lt;AL101,AL99&gt;=1,AL73&lt;=12)),Donnees!$C$4,)),Donnees!$C$4,Donnees!$C$5))</f>
        <v/>
      </c>
      <c r="AM102" s="131" t="str">
        <f>IF(ISBLANK(AM73),"",IF(AND($U$21=Donnees!$A$21,IF(OR(AND(AM100&gt;=AM101,AM73&gt;=1),AND(AM100&lt;AM101,AM99&gt;=1,AM73&lt;=12)),Donnees!$C$4,)),Donnees!$C$4,Donnees!$C$5))</f>
        <v/>
      </c>
      <c r="AN102" s="131" t="str">
        <f>IF(ISBLANK(AN73),"",IF(AND($U$21=Donnees!$A$21,IF(OR(AND(AN100&gt;=AN101,AN73&gt;=1),AND(AN100&lt;AN101,AN99&gt;=1,AN73&lt;=12)),Donnees!$C$4,)),Donnees!$C$4,Donnees!$C$5))</f>
        <v/>
      </c>
      <c r="AO102" s="130" t="str">
        <f>IF(ISBLANK(AO73),"",IF(AND($U$21=Donnees!$A$21,IF(OR(AND(AO100&gt;=AO101,AO73&gt;=1),AND(AO100&lt;AO101,AO99&gt;=1,AO73&lt;=12)),Donnees!$C$4,)),Donnees!$C$4,Donnees!$C$5))</f>
        <v/>
      </c>
      <c r="AP102" s="131" t="str">
        <f>IF(ISBLANK(AP73),"",IF(AND($U$21=Donnees!$A$21,IF(OR(AND(AP100&gt;=AP101,AP73&gt;=1),AND(AP100&lt;AP101,AP99&gt;=1,AP73&lt;=12)),Donnees!$C$4,)),Donnees!$C$4,Donnees!$C$5))</f>
        <v/>
      </c>
      <c r="AQ102" s="131" t="str">
        <f>IF(ISBLANK(AQ73),"",IF(AND($U$21=Donnees!$A$21,IF(OR(AND(AQ100&gt;=AQ101,AQ73&gt;=1),AND(AQ100&lt;AQ101,AQ99&gt;=1,AQ73&lt;=12)),Donnees!$C$4,)),Donnees!$C$4,Donnees!$C$5))</f>
        <v/>
      </c>
      <c r="AR102" s="131" t="str">
        <f>IF(ISBLANK(AR73),"",IF(AND($U$21=Donnees!$A$21,IF(OR(AND(AR100&gt;=AR101,AR73&gt;=1),AND(AR100&lt;AR101,AR99&gt;=1,AR73&lt;=12)),Donnees!$C$4,)),Donnees!$C$4,Donnees!$C$5))</f>
        <v/>
      </c>
      <c r="AS102" s="130" t="str">
        <f>IF(ISBLANK(AS73),"",IF(AND($U$21=Donnees!$A$21,IF(OR(AND(AS100&gt;=AS101,AS73&gt;=1),AND(AS100&lt;AS101,AS99&gt;=1,AS73&lt;=12)),Donnees!$C$4,)),Donnees!$C$4,Donnees!$C$5))</f>
        <v/>
      </c>
      <c r="AT102" s="131" t="str">
        <f>IF(ISBLANK(AT73),"",IF(AND($U$21=Donnees!$A$21,IF(OR(AND(AT100&gt;=AT101,AT73&gt;=1),AND(AT100&lt;AT101,AT99&gt;=1,AT73&lt;=12)),Donnees!$C$4,)),Donnees!$C$4,Donnees!$C$5))</f>
        <v/>
      </c>
      <c r="AU102" s="131" t="str">
        <f>IF(ISBLANK(AU73),"",IF(AND($U$21=Donnees!$A$21,IF(OR(AND(AU100&gt;=AU101,AU73&gt;=1),AND(AU100&lt;AU101,AU99&gt;=1,AU73&lt;=12)),Donnees!$C$4,)),Donnees!$C$4,Donnees!$C$5))</f>
        <v/>
      </c>
      <c r="AV102" s="131" t="str">
        <f>IF(ISBLANK(AV73),"",IF(AND($U$21=Donnees!$A$21,IF(OR(AND(AV100&gt;=AV101,AV73&gt;=1),AND(AV100&lt;AV101,AV99&gt;=1,AV73&lt;=12)),Donnees!$C$4,)),Donnees!$C$4,Donnees!$C$5))</f>
        <v/>
      </c>
      <c r="AW102" s="130" t="str">
        <f>IF(ISBLANK(AW73),"",IF(AND($U$21=Donnees!$A$21,IF(OR(AND(AW100&gt;=AW101,AW73&gt;=1),AND(AW100&lt;AW101,AW99&gt;=1,AW73&lt;=12)),Donnees!$C$4,)),Donnees!$C$4,Donnees!$C$5))</f>
        <v/>
      </c>
      <c r="AX102" s="131" t="str">
        <f>IF(ISBLANK(AX73),"",IF(AND($U$21=Donnees!$A$21,IF(OR(AND(AX100&gt;=AX101,AX73&gt;=1),AND(AX100&lt;AX101,AX99&gt;=1,AX73&lt;=12)),Donnees!$C$4,)),Donnees!$C$4,Donnees!$C$5))</f>
        <v/>
      </c>
      <c r="AY102" s="131" t="str">
        <f>IF(ISBLANK(AY73),"",IF(AND($U$21=Donnees!$A$21,IF(OR(AND(AY100&gt;=AY101,AY73&gt;=1),AND(AY100&lt;AY101,AY99&gt;=1,AY73&lt;=12)),Donnees!$C$4,)),Donnees!$C$4,Donnees!$C$5))</f>
        <v/>
      </c>
      <c r="AZ102" s="131" t="str">
        <f>IF(ISBLANK(AZ73),"",IF(AND($U$21=Donnees!$A$21,IF(OR(AND(AZ100&gt;=AZ101,AZ73&gt;=1),AND(AZ100&lt;AZ101,AZ99&gt;=1,AZ73&lt;=12)),Donnees!$C$4,)),Donnees!$C$4,Donnees!$C$5))</f>
        <v/>
      </c>
      <c r="BA102" s="130" t="str">
        <f>IF(ISBLANK(BA73),"",IF(AND($U$21=Donnees!$A$21,IF(OR(AND(BA100&gt;=BA101,BA73&gt;=1),AND(BA100&lt;BA101,BA99&gt;=1,BA73&lt;=12)),Donnees!$C$4,)),Donnees!$C$4,Donnees!$C$5))</f>
        <v/>
      </c>
      <c r="BB102" s="131" t="str">
        <f>IF(ISBLANK(BB73),"",IF(AND($U$21=Donnees!$A$21,IF(OR(AND(BB100&gt;=BB101,BB73&gt;=1),AND(BB100&lt;BB101,BB99&gt;=1,BB73&lt;=12)),Donnees!$C$4,)),Donnees!$C$4,Donnees!$C$5))</f>
        <v/>
      </c>
      <c r="BC102" s="131" t="str">
        <f>IF(ISBLANK(BC73),"",IF(AND($U$21=Donnees!$A$21,IF(OR(AND(BC100&gt;=BC101,BC73&gt;=1),AND(BC100&lt;BC101,BC99&gt;=1,BC73&lt;=12)),Donnees!$C$4,)),Donnees!$C$4,Donnees!$C$5))</f>
        <v/>
      </c>
      <c r="BD102" s="132" t="str">
        <f>IF(ISBLANK(BD73),"",IF(AND($U$21=Donnees!$A$21,IF(OR(AND(BD100&gt;=BD101,BD73&gt;=1),AND(BD100&lt;BD101,BD99&gt;=1,BD73&lt;=12)),Donnees!$C$4,)),Donnees!$C$4,Donnees!$C$5))</f>
        <v/>
      </c>
      <c r="BE102" s="131" t="str">
        <f>IF(ISBLANK(BE73),"",IF(AND($U$21=Donnees!$A$21,IF(OR(AND(BE100&gt;=BE101,BE73&gt;=1),AND(BE100&lt;BE101,BE99&gt;=1,BE73&lt;=12)),Donnees!$C$4,)),Donnees!$C$4,Donnees!$C$5))</f>
        <v/>
      </c>
      <c r="BF102" s="131" t="str">
        <f>IF(ISBLANK(BF73),"",IF(AND($U$21=Donnees!$A$21,IF(OR(AND(BF100&gt;=BF101,BF73&gt;=1),AND(BF100&lt;BF101,BF99&gt;=1,BF73&lt;=12)),Donnees!$C$4,)),Donnees!$C$4,Donnees!$C$5))</f>
        <v/>
      </c>
      <c r="BG102" s="131" t="str">
        <f>IF(ISBLANK(BG73),"",IF(AND($U$21=Donnees!$A$21,IF(OR(AND(BG100&gt;=BG101,BG73&gt;=1),AND(BG100&lt;BG101,BG99&gt;=1,BG73&lt;=12)),Donnees!$C$4,)),Donnees!$C$4,Donnees!$C$5))</f>
        <v/>
      </c>
      <c r="BH102" s="132" t="str">
        <f>IF(ISBLANK(BH73),"",IF(AND($U$21=Donnees!$A$21,IF(OR(AND(BH100&gt;=BH101,BH73&gt;=1),AND(BH100&lt;BH101,BH99&gt;=1,BH73&lt;=12)),Donnees!$C$4,)),Donnees!$C$4,Donnees!$C$5))</f>
        <v/>
      </c>
      <c r="BI102" s="131" t="str">
        <f>IF(ISBLANK(BI73),"",IF(AND($U$21=Donnees!$A$21,IF(OR(AND(BI100&gt;=BI101,BI73&gt;=1),AND(BI100&lt;BI101,BI99&gt;=1,BI73&lt;=12)),Donnees!$C$4,)),Donnees!$C$4,Donnees!$C$5))</f>
        <v/>
      </c>
      <c r="BJ102" s="131" t="str">
        <f>IF(ISBLANK(BJ73),"",IF(AND($U$21=Donnees!$A$21,IF(OR(AND(BJ100&gt;=BJ101,BJ73&gt;=1),AND(BJ100&lt;BJ101,BJ99&gt;=1,BJ73&lt;=12)),Donnees!$C$4,)),Donnees!$C$4,Donnees!$C$5))</f>
        <v/>
      </c>
      <c r="BK102" s="131" t="str">
        <f>IF(ISBLANK(BK73),"",IF(AND($U$21=Donnees!$A$21,IF(OR(AND(BK100&gt;=BK101,BK73&gt;=1),AND(BK100&lt;BK101,BK99&gt;=1,BK73&lt;=12)),Donnees!$C$4,)),Donnees!$C$4,Donnees!$C$5))</f>
        <v/>
      </c>
      <c r="BL102" s="132" t="str">
        <f>IF(ISBLANK(BL73),"",IF(AND($U$21=Donnees!$A$21,IF(OR(AND(BL100&gt;=BL101,BL73&gt;=1),AND(BL100&lt;BL101,BL99&gt;=1,BL73&lt;=12)),Donnees!$C$4,)),Donnees!$C$4,Donnees!$C$5))</f>
        <v/>
      </c>
      <c r="BM102" s="131" t="str">
        <f>IF(ISBLANK(BM73),"",IF(AND($U$21=Donnees!$A$21,IF(OR(AND(BM100&gt;=BM101,BM73&gt;=1),AND(BM100&lt;BM101,BM99&gt;=1,BM73&lt;=12)),Donnees!$C$4,)),Donnees!$C$4,Donnees!$C$5))</f>
        <v/>
      </c>
      <c r="BN102" s="131" t="str">
        <f>IF(ISBLANK(BN73),"",IF(AND($U$21=Donnees!$A$21,IF(OR(AND(BN100&gt;=BN101,BN73&gt;=1),AND(BN100&lt;BN101,BN99&gt;=1,BN73&lt;=12)),Donnees!$C$4,)),Donnees!$C$4,Donnees!$C$5))</f>
        <v/>
      </c>
      <c r="BO102" s="131" t="str">
        <f>IF(ISBLANK(BO73),"",IF(AND($U$21=Donnees!$A$21,IF(OR(AND(BO100&gt;=BO101,BO73&gt;=1),AND(BO100&lt;BO101,BO99&gt;=1,BO73&lt;=12)),Donnees!$C$4,)),Donnees!$C$4,Donnees!$C$5))</f>
        <v/>
      </c>
      <c r="BP102" s="132" t="str">
        <f>IF(ISBLANK(BP73),"",IF(AND($U$21=Donnees!$A$21,IF(OR(AND(BP100&gt;=BP101,BP73&gt;=1),AND(BP100&lt;BP101,BP99&gt;=1,BP73&lt;=12)),Donnees!$C$4,)),Donnees!$C$4,Donnees!$C$5))</f>
        <v/>
      </c>
      <c r="BQ102" s="131" t="str">
        <f>IF(ISBLANK(BQ73),"",IF(AND($U$21=Donnees!$A$21,IF(OR(AND(BQ100&gt;=BQ101,BQ73&gt;=1),AND(BQ100&lt;BQ101,BQ99&gt;=1,BQ73&lt;=12)),Donnees!$C$4,)),Donnees!$C$4,Donnees!$C$5))</f>
        <v/>
      </c>
      <c r="BR102" s="131" t="str">
        <f>IF(ISBLANK(BR73),"",IF(AND($U$21=Donnees!$A$21,IF(OR(AND(BR100&gt;=BR101,BR73&gt;=1),AND(BR100&lt;BR101,BR99&gt;=1,BR73&lt;=12)),Donnees!$C$4,)),Donnees!$C$4,Donnees!$C$5))</f>
        <v/>
      </c>
      <c r="BS102" s="131" t="str">
        <f>IF(ISBLANK(BS73),"",IF(AND($U$21=Donnees!$A$21,IF(OR(AND(BS100&gt;=BS101,BS73&gt;=1),AND(BS100&lt;BS101,BS99&gt;=1,BS73&lt;=12)),Donnees!$C$4,)),Donnees!$C$4,Donnees!$C$5))</f>
        <v/>
      </c>
      <c r="BT102" s="132" t="str">
        <f>IF(ISBLANK(BT73),"",IF(AND($U$21=Donnees!$A$21,IF(OR(AND(BT100&gt;=BT101,BT73&gt;=1),AND(BT100&lt;BT101,BT99&gt;=1,BT73&lt;=12)),Donnees!$C$4,)),Donnees!$C$4,Donnees!$C$5))</f>
        <v/>
      </c>
      <c r="BU102" s="131" t="str">
        <f>IF(ISBLANK(BU73),"",IF(AND($U$21=Donnees!$A$21,IF(OR(AND(BU100&gt;=BU101,BU73&gt;=1),AND(BU100&lt;BU101,BU99&gt;=1,BU73&lt;=12)),Donnees!$C$4,)),Donnees!$C$4,Donnees!$C$5))</f>
        <v/>
      </c>
      <c r="BV102" s="131" t="str">
        <f>IF(ISBLANK(BV73),"",IF(AND($U$21=Donnees!$A$21,IF(OR(AND(BV100&gt;=BV101,BV73&gt;=1),AND(BV100&lt;BV101,BV99&gt;=1,BV73&lt;=12)),Donnees!$C$4,)),Donnees!$C$4,Donnees!$C$5))</f>
        <v/>
      </c>
      <c r="BW102" s="131" t="str">
        <f>IF(ISBLANK(BW73),"",IF(AND($U$21=Donnees!$A$21,IF(OR(AND(BW100&gt;=BW101,BW73&gt;=1),AND(BW100&lt;BW101,BW99&gt;=1,BW73&lt;=12)),Donnees!$C$4,)),Donnees!$C$4,Donnees!$C$5))</f>
        <v/>
      </c>
      <c r="BX102" s="132" t="str">
        <f>IF(ISBLANK(BX73),"",IF(AND($U$21=Donnees!$A$21,IF(OR(AND(BX100&gt;=BX101,BX73&gt;=1),AND(BX100&lt;BX101,BX99&gt;=1,BX73&lt;=12)),Donnees!$C$4,)),Donnees!$C$4,Donnees!$C$5))</f>
        <v/>
      </c>
      <c r="BY102" s="687"/>
      <c r="BZ102" s="145"/>
      <c r="CA102" s="145"/>
      <c r="CB102" s="145"/>
      <c r="CC102" s="1235"/>
      <c r="CD102" s="1237"/>
    </row>
    <row r="103" spans="1:82" s="39" customFormat="1" ht="11.25" customHeight="1" x14ac:dyDescent="0.2">
      <c r="A103" s="158" t="str">
        <f t="shared" si="11"/>
        <v>Lundi</v>
      </c>
      <c r="B103" s="158"/>
      <c r="C103" s="158"/>
      <c r="D103" s="158"/>
      <c r="E103" s="158"/>
      <c r="F103" s="158"/>
      <c r="I103" s="158"/>
      <c r="J103" s="170"/>
      <c r="K103" s="158"/>
      <c r="L103" s="395"/>
      <c r="N103" s="40"/>
      <c r="O103" s="40"/>
      <c r="P103" s="41"/>
      <c r="Q103" s="42" t="str">
        <f>IF(AND($U$21=Donnees!$A$11),IF(AND(Q100&lt;Q101,Q73&lt;=12,Q99&gt;=1),Donnees!$C$6,""),"")</f>
        <v/>
      </c>
      <c r="R103" s="42" t="str">
        <f>IF(AND($U$21=Donnees!$A$11),IF(AND(R100&lt;R101,R73&lt;=12,R99&gt;=1),Donnees!$C$6,""),"")</f>
        <v/>
      </c>
      <c r="S103" s="42" t="str">
        <f>IF(AND($U$21=Donnees!$A$11),IF(AND(S100&lt;S101,S73&lt;=12,S99&gt;=1),Donnees!$C$6,""),"")</f>
        <v/>
      </c>
      <c r="T103" s="42" t="str">
        <f>IF(AND($U$21=Donnees!$A$11),IF(AND(T100&lt;T101,T73&lt;=12,T99&gt;=1),Donnees!$C$6,""),"")</f>
        <v/>
      </c>
      <c r="U103" s="42" t="str">
        <f>IF(AND($U$21=Donnees!$A$11),IF(AND(U100&lt;U101,U73&lt;=12,U99&gt;=1),Donnees!$C$6,""),"")</f>
        <v/>
      </c>
      <c r="V103" s="42" t="str">
        <f>IF(AND($U$21=Donnees!$A$11),IF(AND(V100&lt;V101,V73&lt;=12,V99&gt;=1),Donnees!$C$6,""),"")</f>
        <v/>
      </c>
      <c r="W103" s="42" t="str">
        <f>IF(AND($U$21=Donnees!$A$11),IF(AND(W100&lt;W101,W73&lt;=12,W99&gt;=1),Donnees!$C$6,""),"")</f>
        <v/>
      </c>
      <c r="X103" s="42" t="str">
        <f>IF(AND($U$21=Donnees!$A$11),IF(AND(X100&lt;X101,X73&lt;=12,X99&gt;=1),Donnees!$C$6,""),"")</f>
        <v/>
      </c>
      <c r="Y103" s="42" t="str">
        <f>IF(AND($U$21=Donnees!$A$11),IF(AND(Y100&lt;Y101,Y73&lt;=12,Y99&gt;=1),Donnees!$C$6,""),"")</f>
        <v/>
      </c>
      <c r="Z103" s="42" t="str">
        <f>IF(AND($U$21=Donnees!$A$11),IF(AND(Z100&lt;Z101,Z73&lt;=12,Z99&gt;=1),Donnees!$C$6,""),"")</f>
        <v/>
      </c>
      <c r="AA103" s="42" t="str">
        <f>IF(AND($U$21=Donnees!$A$11),IF(AND(AA100&lt;AA101,AA73&lt;=12,AA99&gt;=1),Donnees!$C$6,""),"")</f>
        <v/>
      </c>
      <c r="AB103" s="42" t="str">
        <f>IF(AND($U$21=Donnees!$A$11),IF(AND(AB100&lt;AB101,AB73&lt;=12,AB99&gt;=1),Donnees!$C$6,""),"")</f>
        <v/>
      </c>
      <c r="AC103" s="42" t="str">
        <f>IF(AND($U$21=Donnees!$A$11),IF(AND(AC100&lt;AC101,AC73&lt;=12,AC99&gt;=1),Donnees!$C$6,""),"")</f>
        <v/>
      </c>
      <c r="AD103" s="42" t="str">
        <f>IF(AND($U$21=Donnees!$A$11),IF(AND(AD100&lt;AD101,AD73&lt;=12,AD99&gt;=1),Donnees!$C$6,""),"")</f>
        <v/>
      </c>
      <c r="AE103" s="42" t="str">
        <f>IF(AND($U$21=Donnees!$A$11),IF(AND(AE100&lt;AE101,AE73&lt;=12,AE99&gt;=1),Donnees!$C$6,""),"")</f>
        <v/>
      </c>
      <c r="AF103" s="42" t="str">
        <f>IF(AND($U$21=Donnees!$A$11),IF(AND(AF100&lt;AF101,AF73&lt;=12,AF99&gt;=1),Donnees!$C$6,""),"")</f>
        <v/>
      </c>
      <c r="AG103" s="42" t="str">
        <f>IF(AND($U$21=Donnees!$A$11),IF(AND(AG100&lt;AG101,AG73&lt;=12,AG99&gt;=1),Donnees!$C$6,""),"")</f>
        <v/>
      </c>
      <c r="AH103" s="42" t="str">
        <f>IF(AND($U$21=Donnees!$A$11),IF(AND(AH100&lt;AH101,AH73&lt;=12,AH99&gt;=1),Donnees!$C$6,""),"")</f>
        <v/>
      </c>
      <c r="AI103" s="42" t="str">
        <f>IF(AND($U$21=Donnees!$A$11),IF(AND(AI100&lt;AI101,AI73&lt;=12,AI99&gt;=1),Donnees!$C$6,""),"")</f>
        <v/>
      </c>
      <c r="AJ103" s="42" t="str">
        <f>IF(AND($U$21=Donnees!$A$11),IF(AND(AJ100&lt;AJ101,AJ73&lt;=12,AJ99&gt;=1),Donnees!$C$6,""),"")</f>
        <v/>
      </c>
      <c r="AK103" s="42" t="str">
        <f>IF(AND($U$21=Donnees!$A$11),IF(AND(AK100&lt;AK101,AK73&lt;=12,AK99&gt;=1),Donnees!$C$6,""),"")</f>
        <v/>
      </c>
      <c r="AL103" s="42" t="str">
        <f>IF(AND($U$21=Donnees!$A$11),IF(AND(AL100&lt;AL101,AL73&lt;=12,AL99&gt;=1),Donnees!$C$6,""),"")</f>
        <v/>
      </c>
      <c r="AM103" s="42" t="str">
        <f>IF(AND($U$21=Donnees!$A$11),IF(AND(AM100&lt;AM101,AM73&lt;=12,AM99&gt;=1),Donnees!$C$6,""),"")</f>
        <v/>
      </c>
      <c r="AN103" s="42" t="str">
        <f>IF(AND($U$21=Donnees!$A$11),IF(AND(AN100&lt;AN101,AN73&lt;=12,AN99&gt;=1),Donnees!$C$6,""),"")</f>
        <v/>
      </c>
      <c r="AO103" s="42" t="str">
        <f>IF(AND($U$21=Donnees!$A$11),IF(AND(AO100&lt;AO101,AO73&lt;=12,AO99&gt;=1),Donnees!$C$6,""),"")</f>
        <v/>
      </c>
      <c r="AP103" s="42" t="str">
        <f>IF(AND($U$21=Donnees!$A$11),IF(AND(AP100&lt;AP101,AP73&lt;=12,AP99&gt;=1),Donnees!$C$6,""),"")</f>
        <v/>
      </c>
      <c r="AQ103" s="42" t="str">
        <f>IF(AND($U$21=Donnees!$A$11),IF(AND(AQ100&lt;AQ101,AQ73&lt;=12,AQ99&gt;=1),Donnees!$C$6,""),"")</f>
        <v/>
      </c>
      <c r="AR103" s="42" t="str">
        <f>IF(AND($U$21=Donnees!$A$11),IF(AND(AR100&lt;AR101,AR73&lt;=12,AR99&gt;=1),Donnees!$C$6,""),"")</f>
        <v/>
      </c>
      <c r="AS103" s="42" t="str">
        <f>IF(AND($U$21=Donnees!$A$11),IF(AND(AS100&lt;AS101,AS73&lt;=12,AS99&gt;=1),Donnees!$C$6,""),"")</f>
        <v/>
      </c>
      <c r="AT103" s="42" t="str">
        <f>IF(AND($U$21=Donnees!$A$11),IF(AND(AT100&lt;AT101,AT73&lt;=12,AT99&gt;=1),Donnees!$C$6,""),"")</f>
        <v/>
      </c>
      <c r="AU103" s="42" t="str">
        <f>IF(AND($U$21=Donnees!$A$11),IF(AND(AU100&lt;AU101,AU73&lt;=12,AU99&gt;=1),Donnees!$C$6,""),"")</f>
        <v/>
      </c>
      <c r="AV103" s="42" t="str">
        <f>IF(AND($U$21=Donnees!$A$11),IF(AND(AV100&lt;AV101,AV73&lt;=12,AV99&gt;=1),Donnees!$C$6,""),"")</f>
        <v/>
      </c>
      <c r="AW103" s="42" t="str">
        <f>IF(AND($U$21=Donnees!$A$11),IF(AND(AW100&lt;AW101,AW73&lt;=12,AW99&gt;=1),Donnees!$C$6,""),"")</f>
        <v/>
      </c>
      <c r="AX103" s="42" t="str">
        <f>IF(AND($U$21=Donnees!$A$11),IF(AND(AX100&lt;AX101,AX73&lt;=12,AX99&gt;=1),Donnees!$C$6,""),"")</f>
        <v/>
      </c>
      <c r="AY103" s="42" t="str">
        <f>IF(AND($U$21=Donnees!$A$11),IF(AND(AY100&lt;AY101,AY73&lt;=12,AY99&gt;=1),Donnees!$C$6,""),"")</f>
        <v/>
      </c>
      <c r="AZ103" s="42" t="str">
        <f>IF(AND($U$21=Donnees!$A$11),IF(AND(AZ100&lt;AZ101,AZ73&lt;=12,AZ99&gt;=1),Donnees!$C$6,""),"")</f>
        <v/>
      </c>
      <c r="BA103" s="42" t="str">
        <f>IF(AND($U$21=Donnees!$A$11),IF(AND(BA100&lt;BA101,BA73&lt;=12,BA99&gt;=1),Donnees!$C$6,""),"")</f>
        <v/>
      </c>
      <c r="BB103" s="42" t="str">
        <f>IF(AND($U$21=Donnees!$A$11),IF(AND(BB100&lt;BB101,BB73&lt;=12,BB99&gt;=1),Donnees!$C$6,""),"")</f>
        <v/>
      </c>
      <c r="BC103" s="42" t="str">
        <f>IF(AND($U$21=Donnees!$A$11),IF(AND(BC100&lt;BC101,BC73&lt;=12,BC99&gt;=1),Donnees!$C$6,""),"")</f>
        <v/>
      </c>
      <c r="BD103" s="42" t="str">
        <f>IF(AND($U$21=Donnees!$A$11),IF(AND(BD100&lt;BD101,BD73&lt;=12,BD99&gt;=1),Donnees!$C$6,""),"")</f>
        <v/>
      </c>
      <c r="BE103" s="42" t="str">
        <f>IF(AND($U$21=Donnees!$A$11),IF(AND(BE100&lt;BE101,BE73&lt;=12,BE99&gt;=1),Donnees!$C$6,""),"")</f>
        <v/>
      </c>
      <c r="BF103" s="42" t="str">
        <f>IF(AND($U$21=Donnees!$A$11),IF(AND(BF100&lt;BF101,BF73&lt;=12,BF99&gt;=1),Donnees!$C$6,""),"")</f>
        <v/>
      </c>
      <c r="BG103" s="42" t="str">
        <f>IF(AND($U$21=Donnees!$A$11),IF(AND(BG100&lt;BG101,BG73&lt;=12,BG99&gt;=1),Donnees!$C$6,""),"")</f>
        <v/>
      </c>
      <c r="BH103" s="42" t="str">
        <f>IF(AND($U$21=Donnees!$A$11),IF(AND(BH100&lt;BH101,BH73&lt;=12,BH99&gt;=1),Donnees!$C$6,""),"")</f>
        <v/>
      </c>
      <c r="BI103" s="42" t="str">
        <f>IF(AND($U$21=Donnees!$A$11),IF(AND(BI100&lt;BI101,BI73&lt;=12,BI99&gt;=1),Donnees!$C$6,""),"")</f>
        <v/>
      </c>
      <c r="BJ103" s="42" t="str">
        <f>IF(AND($U$21=Donnees!$A$11),IF(AND(BJ100&lt;BJ101,BJ73&lt;=12,BJ99&gt;=1),Donnees!$C$6,""),"")</f>
        <v/>
      </c>
      <c r="BK103" s="42" t="str">
        <f>IF(AND($U$21=Donnees!$A$11),IF(AND(BK100&lt;BK101,BK73&lt;=12,BK99&gt;=1),Donnees!$C$6,""),"")</f>
        <v/>
      </c>
      <c r="BL103" s="42" t="str">
        <f>IF(AND($U$21=Donnees!$A$11),IF(AND(BL100&lt;BL101,BL73&lt;=12,BL99&gt;=1),Donnees!$C$6,""),"")</f>
        <v/>
      </c>
      <c r="BM103" s="42" t="str">
        <f>IF(AND($U$21=Donnees!$A$11),IF(AND(BM100&lt;BM101,BM73&lt;=12,BM99&gt;=1),Donnees!$C$6,""),"")</f>
        <v/>
      </c>
      <c r="BN103" s="42" t="str">
        <f>IF(AND($U$21=Donnees!$A$11),IF(AND(BN100&lt;BN101,BN73&lt;=12,BN99&gt;=1),Donnees!$C$6,""),"")</f>
        <v/>
      </c>
      <c r="BO103" s="42" t="str">
        <f>IF(AND($U$21=Donnees!$A$11),IF(AND(BO100&lt;BO101,BO73&lt;=12,BO99&gt;=1),Donnees!$C$6,""),"")</f>
        <v/>
      </c>
      <c r="BP103" s="42" t="str">
        <f>IF(AND($U$21=Donnees!$A$11),IF(AND(BP100&lt;BP101,BP73&lt;=12,BP99&gt;=1),Donnees!$C$6,""),"")</f>
        <v/>
      </c>
      <c r="BQ103" s="42" t="str">
        <f>IF(AND($U$21=Donnees!$A$11),IF(AND(BQ100&lt;BQ101,BQ73&lt;=12,BQ99&gt;=1),Donnees!$C$6,""),"")</f>
        <v/>
      </c>
      <c r="BR103" s="42" t="str">
        <f>IF(AND($U$21=Donnees!$A$11),IF(AND(BR100&lt;BR101,BR73&lt;=12,BR99&gt;=1),Donnees!$C$6,""),"")</f>
        <v/>
      </c>
      <c r="BS103" s="42" t="str">
        <f>IF(AND($U$21=Donnees!$A$11),IF(AND(BS100&lt;BS101,BS73&lt;=12,BS99&gt;=1),Donnees!$C$6,""),"")</f>
        <v/>
      </c>
      <c r="BT103" s="42" t="str">
        <f>IF(AND($U$21=Donnees!$A$11),IF(AND(BT100&lt;BT101,BT73&lt;=12,BT99&gt;=1),Donnees!$C$6,""),"")</f>
        <v/>
      </c>
      <c r="BU103" s="42" t="str">
        <f>IF(AND($U$21=Donnees!$A$11),IF(AND(BU100&lt;BU101,BU73&lt;=12,BU99&gt;=1),Donnees!$C$6,""),"")</f>
        <v/>
      </c>
      <c r="BV103" s="42" t="str">
        <f>IF(AND($U$21=Donnees!$A$11),IF(AND(BV100&lt;BV101,BV73&lt;=12,BV99&gt;=1),Donnees!$C$6,""),"")</f>
        <v/>
      </c>
      <c r="BW103" s="42" t="str">
        <f>IF(AND($U$21=Donnees!$A$11),IF(AND(BW100&lt;BW101,BW73&lt;=12,BW99&gt;=1),Donnees!$C$6,""),"")</f>
        <v/>
      </c>
      <c r="BX103" s="42" t="str">
        <f>IF(AND($U$21=Donnees!$A$11),IF(AND(BX100&lt;BX101,BX73&lt;=12,BX99&gt;=1),Donnees!$C$6,""),"")</f>
        <v/>
      </c>
      <c r="BY103" s="43"/>
      <c r="CC103" s="653" t="str">
        <f>IF(H43&gt;0,Donnees!$C$6,IF(COUNTIF(Q103:BX103,Donnees!$C$6)&gt;0,Donnees!$C$6,""))</f>
        <v/>
      </c>
      <c r="CD103" s="154" t="str">
        <f>IF(CC103=Donnees!$C$6,Donnees!$B$56,"")</f>
        <v/>
      </c>
    </row>
    <row r="104" spans="1:82" ht="42" customHeight="1" x14ac:dyDescent="0.2">
      <c r="A104" s="158" t="str">
        <f t="shared" si="11"/>
        <v>Lundi</v>
      </c>
      <c r="B104" s="158"/>
      <c r="C104" s="158"/>
      <c r="D104" s="158"/>
      <c r="E104" s="158"/>
      <c r="F104" s="158"/>
      <c r="G104" s="158"/>
      <c r="H104" s="158"/>
      <c r="I104" s="158"/>
      <c r="J104" s="170"/>
      <c r="K104" s="158"/>
      <c r="L104" s="395"/>
      <c r="N104" s="1"/>
      <c r="O104" s="50"/>
      <c r="P104" s="49" t="s">
        <v>50</v>
      </c>
      <c r="Q104" s="1211"/>
      <c r="R104" s="1212"/>
      <c r="S104" s="1212"/>
      <c r="T104" s="1212"/>
      <c r="U104" s="1212"/>
      <c r="V104" s="1212"/>
      <c r="W104" s="1212"/>
      <c r="X104" s="1212"/>
      <c r="Y104" s="1212"/>
      <c r="Z104" s="1212"/>
      <c r="AA104" s="1212"/>
      <c r="AB104" s="1212"/>
      <c r="AC104" s="1212"/>
      <c r="AD104" s="1212"/>
      <c r="AE104" s="1212"/>
      <c r="AF104" s="1212"/>
      <c r="AG104" s="1212"/>
      <c r="AH104" s="1212"/>
      <c r="AI104" s="1212"/>
      <c r="AJ104" s="1212"/>
      <c r="AK104" s="1212"/>
      <c r="AL104" s="1212"/>
      <c r="AM104" s="1212"/>
      <c r="AN104" s="1212"/>
      <c r="AO104" s="1212"/>
      <c r="AP104" s="1212"/>
      <c r="AQ104" s="1212"/>
      <c r="AR104" s="1212"/>
      <c r="AS104" s="1212"/>
      <c r="AT104" s="1212"/>
      <c r="AU104" s="1212"/>
      <c r="AV104" s="1212"/>
      <c r="AW104" s="1212"/>
      <c r="AX104" s="1212"/>
      <c r="AY104" s="1212"/>
      <c r="AZ104" s="1212"/>
      <c r="BA104" s="1212"/>
      <c r="BB104" s="1212"/>
      <c r="BC104" s="1212"/>
      <c r="BD104" s="1212"/>
      <c r="BE104" s="1212"/>
      <c r="BF104" s="1212"/>
      <c r="BG104" s="1212"/>
      <c r="BH104" s="1212"/>
      <c r="BI104" s="1212"/>
      <c r="BJ104" s="1212"/>
      <c r="BK104" s="1212"/>
      <c r="BL104" s="1212"/>
      <c r="BM104" s="1212"/>
      <c r="BN104" s="1212"/>
      <c r="BO104" s="1212"/>
      <c r="BP104" s="1212"/>
      <c r="BQ104" s="1212"/>
      <c r="BR104" s="1212"/>
      <c r="BS104" s="1212"/>
      <c r="BT104" s="1212"/>
      <c r="BU104" s="1212"/>
      <c r="BV104" s="1212"/>
      <c r="BW104" s="1212"/>
      <c r="BX104" s="1213"/>
      <c r="BY104" s="38"/>
    </row>
    <row r="105" spans="1:82" ht="30" customHeight="1" x14ac:dyDescent="0.25">
      <c r="J105" s="170"/>
      <c r="N105" s="1"/>
      <c r="O105" s="50"/>
      <c r="P105" s="49"/>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38"/>
    </row>
    <row r="106" spans="1:82" ht="19.5" thickBot="1" x14ac:dyDescent="0.35">
      <c r="J106" s="170"/>
      <c r="P106" s="134" t="s">
        <v>16</v>
      </c>
      <c r="CC106" s="363" t="s">
        <v>89</v>
      </c>
      <c r="CD106" s="364" t="s">
        <v>149</v>
      </c>
    </row>
    <row r="107" spans="1:82" ht="21" customHeight="1" thickBot="1" x14ac:dyDescent="0.25">
      <c r="A107" s="157" t="str">
        <f>P106</f>
        <v>Mardi</v>
      </c>
      <c r="B107" s="157"/>
      <c r="C107" s="157"/>
      <c r="D107" s="157"/>
      <c r="E107" s="157"/>
      <c r="F107" s="157"/>
      <c r="G107" s="157"/>
      <c r="H107" s="157"/>
      <c r="I107" s="157"/>
      <c r="J107" s="170"/>
      <c r="K107" s="168">
        <f>CB107</f>
        <v>0</v>
      </c>
      <c r="L107" s="1233" t="s">
        <v>164</v>
      </c>
      <c r="P107" s="651" t="s">
        <v>29</v>
      </c>
      <c r="Q107" s="690"/>
      <c r="R107" s="691"/>
      <c r="S107" s="162"/>
      <c r="T107" s="164"/>
      <c r="U107" s="161"/>
      <c r="V107" s="692"/>
      <c r="W107" s="691"/>
      <c r="X107" s="163"/>
      <c r="Y107" s="161"/>
      <c r="Z107" s="692"/>
      <c r="AA107" s="691"/>
      <c r="AB107" s="163"/>
      <c r="AC107" s="161"/>
      <c r="AD107" s="692"/>
      <c r="AE107" s="691"/>
      <c r="AF107" s="163"/>
      <c r="AG107" s="690"/>
      <c r="AH107" s="691"/>
      <c r="AI107" s="691"/>
      <c r="AJ107" s="163"/>
      <c r="AK107" s="690"/>
      <c r="AL107" s="691"/>
      <c r="AM107" s="162"/>
      <c r="AN107" s="164"/>
      <c r="AO107" s="161"/>
      <c r="AP107" s="692"/>
      <c r="AQ107" s="691"/>
      <c r="AR107" s="163"/>
      <c r="AS107" s="161"/>
      <c r="AT107" s="692"/>
      <c r="AU107" s="691"/>
      <c r="AV107" s="163"/>
      <c r="AW107" s="161"/>
      <c r="AX107" s="692"/>
      <c r="AY107" s="691"/>
      <c r="AZ107" s="163"/>
      <c r="BA107" s="690"/>
      <c r="BB107" s="691"/>
      <c r="BC107" s="691"/>
      <c r="BD107" s="163"/>
      <c r="BE107" s="161"/>
      <c r="BF107" s="692"/>
      <c r="BG107" s="691"/>
      <c r="BH107" s="163"/>
      <c r="BI107" s="690"/>
      <c r="BJ107" s="691"/>
      <c r="BK107" s="691"/>
      <c r="BL107" s="163"/>
      <c r="BM107" s="161"/>
      <c r="BN107" s="162"/>
      <c r="BO107" s="162"/>
      <c r="BP107" s="163"/>
      <c r="BQ107" s="161"/>
      <c r="BR107" s="162"/>
      <c r="BS107" s="162"/>
      <c r="BT107" s="163"/>
      <c r="BU107" s="161"/>
      <c r="BV107" s="164"/>
      <c r="BW107" s="162"/>
      <c r="BX107" s="163"/>
      <c r="BY107" s="825"/>
      <c r="BZ107" s="826"/>
      <c r="CA107" s="827" t="s">
        <v>110</v>
      </c>
      <c r="CB107" s="828">
        <f>MAX(Q107:BX107)</f>
        <v>0</v>
      </c>
      <c r="CC107" s="900" t="str">
        <f>IF(SUM(Q107:BX107)=0,"",IF(CB107&lt;=$U$27,Donnees!$C$4,Donnees!$C$5))</f>
        <v/>
      </c>
      <c r="CD107" s="904" t="str">
        <f>IF(CC107=Donnees!$C$5,Donnees!$B$39,"")</f>
        <v/>
      </c>
    </row>
    <row r="108" spans="1:82" s="37" customFormat="1" ht="28.5" customHeight="1" thickBot="1" x14ac:dyDescent="0.25">
      <c r="A108" s="158" t="str">
        <f>A107</f>
        <v>Mardi</v>
      </c>
      <c r="B108" s="158"/>
      <c r="C108" s="158"/>
      <c r="D108" s="158"/>
      <c r="E108" s="158"/>
      <c r="F108" s="158"/>
      <c r="G108" s="158"/>
      <c r="H108" s="158"/>
      <c r="I108" s="158"/>
      <c r="J108" s="170"/>
      <c r="K108" s="158"/>
      <c r="L108" s="1233"/>
      <c r="N108" s="589"/>
      <c r="O108" s="590"/>
      <c r="P108" s="311" t="s">
        <v>86</v>
      </c>
      <c r="Q108" s="595" t="s">
        <v>1</v>
      </c>
      <c r="R108" s="596"/>
      <c r="S108" s="596"/>
      <c r="T108" s="597"/>
      <c r="U108" s="311" t="s">
        <v>2</v>
      </c>
      <c r="V108" s="311"/>
      <c r="W108" s="311"/>
      <c r="X108" s="311"/>
      <c r="Y108" s="595" t="s">
        <v>3</v>
      </c>
      <c r="Z108" s="596"/>
      <c r="AA108" s="596"/>
      <c r="AB108" s="597"/>
      <c r="AC108" s="311" t="s">
        <v>4</v>
      </c>
      <c r="AD108" s="311"/>
      <c r="AE108" s="311"/>
      <c r="AF108" s="311"/>
      <c r="AG108" s="595" t="s">
        <v>5</v>
      </c>
      <c r="AH108" s="596"/>
      <c r="AI108" s="596"/>
      <c r="AJ108" s="597"/>
      <c r="AK108" s="311" t="s">
        <v>6</v>
      </c>
      <c r="AL108" s="311"/>
      <c r="AM108" s="773"/>
      <c r="AN108" s="311"/>
      <c r="AO108" s="595" t="s">
        <v>7</v>
      </c>
      <c r="AP108" s="596"/>
      <c r="AQ108" s="596"/>
      <c r="AR108" s="597"/>
      <c r="AS108" s="311" t="s">
        <v>8</v>
      </c>
      <c r="AT108" s="311"/>
      <c r="AU108" s="311"/>
      <c r="AV108" s="311"/>
      <c r="AW108" s="595" t="s">
        <v>9</v>
      </c>
      <c r="AX108" s="596"/>
      <c r="AY108" s="596"/>
      <c r="AZ108" s="597"/>
      <c r="BA108" s="311" t="s">
        <v>10</v>
      </c>
      <c r="BB108" s="311"/>
      <c r="BC108" s="311"/>
      <c r="BD108" s="311"/>
      <c r="BE108" s="595" t="s">
        <v>11</v>
      </c>
      <c r="BF108" s="596"/>
      <c r="BG108" s="596"/>
      <c r="BH108" s="597"/>
      <c r="BI108" s="311" t="s">
        <v>12</v>
      </c>
      <c r="BJ108" s="311"/>
      <c r="BK108" s="311"/>
      <c r="BL108" s="311"/>
      <c r="BM108" s="595" t="s">
        <v>13</v>
      </c>
      <c r="BN108" s="596"/>
      <c r="BO108" s="596"/>
      <c r="BP108" s="597"/>
      <c r="BQ108" s="311" t="s">
        <v>14</v>
      </c>
      <c r="BR108" s="311"/>
      <c r="BS108" s="311"/>
      <c r="BT108" s="311"/>
      <c r="BU108" s="595" t="s">
        <v>15</v>
      </c>
      <c r="BV108" s="596"/>
      <c r="BW108" s="596"/>
      <c r="BX108" s="597"/>
      <c r="BY108" s="901" t="s">
        <v>32</v>
      </c>
      <c r="BZ108" s="901" t="s">
        <v>30</v>
      </c>
      <c r="CA108" s="901" t="s">
        <v>56</v>
      </c>
      <c r="CB108" s="901" t="s">
        <v>31</v>
      </c>
      <c r="CC108" s="363" t="s">
        <v>89</v>
      </c>
      <c r="CD108" s="364" t="s">
        <v>150</v>
      </c>
    </row>
    <row r="109" spans="1:82" ht="12.75" customHeight="1" x14ac:dyDescent="0.2">
      <c r="A109" s="158" t="str">
        <f>A108</f>
        <v>Mardi</v>
      </c>
      <c r="B109" s="166" t="str">
        <f t="shared" ref="B109:B128" si="20">O109</f>
        <v/>
      </c>
      <c r="C109" s="167">
        <f>BY109</f>
        <v>0</v>
      </c>
      <c r="D109" s="167">
        <f t="shared" ref="D109:F128" si="21">BZ109</f>
        <v>0</v>
      </c>
      <c r="E109" s="167">
        <f t="shared" si="21"/>
        <v>0</v>
      </c>
      <c r="F109" s="167">
        <f t="shared" si="21"/>
        <v>0</v>
      </c>
      <c r="G109" s="159"/>
      <c r="H109" s="159"/>
      <c r="I109" s="159"/>
      <c r="J109" s="170" t="str">
        <f>IF(OR(CC109=Donnees!$C$5,CC109=Donnees!$E$5),1,"")</f>
        <v/>
      </c>
      <c r="K109" s="159"/>
      <c r="L109" s="1233"/>
      <c r="N109" s="591">
        <f>$N$34</f>
        <v>1</v>
      </c>
      <c r="O109" s="31" t="str">
        <f>$O$34</f>
        <v/>
      </c>
      <c r="P109" s="32">
        <f>$P$34</f>
        <v>0</v>
      </c>
      <c r="Q109" s="73"/>
      <c r="R109" s="74"/>
      <c r="S109" s="74"/>
      <c r="T109" s="75"/>
      <c r="U109" s="73"/>
      <c r="V109" s="74"/>
      <c r="W109" s="74"/>
      <c r="X109" s="76"/>
      <c r="Y109" s="689"/>
      <c r="Z109" s="74"/>
      <c r="AA109" s="74"/>
      <c r="AB109" s="77"/>
      <c r="AC109" s="689"/>
      <c r="AD109" s="74"/>
      <c r="AE109" s="78"/>
      <c r="AF109" s="76"/>
      <c r="AG109" s="73"/>
      <c r="AH109" s="74"/>
      <c r="AI109" s="74"/>
      <c r="AJ109" s="76"/>
      <c r="AK109" s="73"/>
      <c r="AL109" s="76"/>
      <c r="AM109" s="772"/>
      <c r="AN109" s="75"/>
      <c r="AO109" s="73"/>
      <c r="AP109" s="74"/>
      <c r="AQ109" s="74"/>
      <c r="AR109" s="76"/>
      <c r="AS109" s="73"/>
      <c r="AT109" s="74"/>
      <c r="AU109" s="74"/>
      <c r="AV109" s="77"/>
      <c r="AW109" s="78"/>
      <c r="AX109" s="74"/>
      <c r="AY109" s="74"/>
      <c r="AZ109" s="77"/>
      <c r="BA109" s="73"/>
      <c r="BB109" s="74"/>
      <c r="BC109" s="74"/>
      <c r="BD109" s="77"/>
      <c r="BE109" s="73"/>
      <c r="BF109" s="74"/>
      <c r="BG109" s="74"/>
      <c r="BH109" s="77"/>
      <c r="BI109" s="73"/>
      <c r="BJ109" s="74"/>
      <c r="BK109" s="74"/>
      <c r="BL109" s="77"/>
      <c r="BM109" s="73"/>
      <c r="BN109" s="74"/>
      <c r="BO109" s="74"/>
      <c r="BP109" s="77"/>
      <c r="BQ109" s="78"/>
      <c r="BR109" s="74"/>
      <c r="BS109" s="74"/>
      <c r="BT109" s="75"/>
      <c r="BU109" s="73"/>
      <c r="BV109" s="78"/>
      <c r="BW109" s="74"/>
      <c r="BX109" s="79"/>
      <c r="BY109" s="598">
        <f>COUNTIF(Q109:BX109,"1")/4</f>
        <v>0</v>
      </c>
      <c r="BZ109" s="599">
        <f>COUNTIF(Q109:BX109,"h")/4</f>
        <v>0</v>
      </c>
      <c r="CA109" s="600">
        <f>COUNTIF(Q109:BX109,"s")/4</f>
        <v>0</v>
      </c>
      <c r="CB109" s="601">
        <f>SUM(BY109:CA109)</f>
        <v>0</v>
      </c>
      <c r="CC109" s="1017" t="str">
        <f>IF(CB109=0,"",IF(BY109&gt;$AZ$27,Donnees!$C$5,IF(AND(VLOOKUP(P109,ControleGroupes!$CG$16:$FK$65,80,FALSE)&gt;8.5,VLOOKUP(P109,ControleGroupes!$A$16:$CD$65,78,FALSE)&gt;0),Donnees!$E$5,IF(AND(VLOOKUP(P109,ControleGroupes!$CG$16:$FK$65,80,FALSE)&gt;9,VLOOKUP(P109,ControleGroupes!$A$16:$CD$65,78,FALSE)=0),Donnees!$E$5,Donnees!$C$4))))</f>
        <v/>
      </c>
      <c r="CD109" s="1016" t="str">
        <f>IF(CC109=Donnees!$C$5,Donnees!$B$40,IF(CC109=Donnees!$E$5,Donnees!$B$58,""))</f>
        <v/>
      </c>
    </row>
    <row r="110" spans="1:82" ht="12.75" x14ac:dyDescent="0.2">
      <c r="A110" s="158" t="str">
        <f t="shared" ref="A110:A138" si="22">A109</f>
        <v>Mardi</v>
      </c>
      <c r="B110" s="166" t="str">
        <f t="shared" si="20"/>
        <v/>
      </c>
      <c r="C110" s="167">
        <f t="shared" ref="C110:C128" si="23">BY110</f>
        <v>0</v>
      </c>
      <c r="D110" s="167">
        <f t="shared" si="21"/>
        <v>0</v>
      </c>
      <c r="E110" s="167">
        <f t="shared" si="21"/>
        <v>0</v>
      </c>
      <c r="F110" s="167">
        <f t="shared" si="21"/>
        <v>0</v>
      </c>
      <c r="G110" s="159"/>
      <c r="H110" s="159"/>
      <c r="I110" s="159"/>
      <c r="J110" s="170" t="str">
        <f>IF(OR(CC110=Donnees!$C$5,CC110=Donnees!$E$5),1,"")</f>
        <v/>
      </c>
      <c r="K110" s="159"/>
      <c r="L110" s="1233"/>
      <c r="N110" s="591">
        <f>$N$35</f>
        <v>2</v>
      </c>
      <c r="O110" s="33" t="str">
        <f>$O$35</f>
        <v/>
      </c>
      <c r="P110" s="34">
        <f>$P$35</f>
        <v>0</v>
      </c>
      <c r="Q110" s="372"/>
      <c r="R110" s="372"/>
      <c r="S110" s="372"/>
      <c r="T110" s="82"/>
      <c r="U110" s="376"/>
      <c r="V110" s="372"/>
      <c r="W110" s="372"/>
      <c r="X110" s="82"/>
      <c r="Y110" s="688"/>
      <c r="Z110" s="372"/>
      <c r="AA110" s="372"/>
      <c r="AB110" s="82"/>
      <c r="AC110" s="688"/>
      <c r="AD110" s="372"/>
      <c r="AE110" s="376"/>
      <c r="AF110" s="82"/>
      <c r="AG110" s="376"/>
      <c r="AH110" s="372"/>
      <c r="AI110" s="372"/>
      <c r="AJ110" s="82"/>
      <c r="AK110" s="376"/>
      <c r="AL110" s="372"/>
      <c r="AM110" s="772"/>
      <c r="AN110" s="82"/>
      <c r="AO110" s="376"/>
      <c r="AP110" s="372"/>
      <c r="AQ110" s="372"/>
      <c r="AR110" s="82"/>
      <c r="AS110" s="376"/>
      <c r="AT110" s="372"/>
      <c r="AU110" s="372"/>
      <c r="AV110" s="82"/>
      <c r="AW110" s="80"/>
      <c r="AX110" s="372"/>
      <c r="AY110" s="375"/>
      <c r="AZ110" s="82"/>
      <c r="BA110" s="80"/>
      <c r="BB110" s="375"/>
      <c r="BC110" s="374"/>
      <c r="BD110" s="82"/>
      <c r="BE110" s="376"/>
      <c r="BF110" s="372"/>
      <c r="BG110" s="372"/>
      <c r="BH110" s="82"/>
      <c r="BI110" s="376"/>
      <c r="BJ110" s="372"/>
      <c r="BK110" s="372"/>
      <c r="BL110" s="82"/>
      <c r="BM110" s="376"/>
      <c r="BN110" s="372"/>
      <c r="BO110" s="372"/>
      <c r="BP110" s="82"/>
      <c r="BQ110" s="376"/>
      <c r="BR110" s="372"/>
      <c r="BS110" s="372"/>
      <c r="BT110" s="81"/>
      <c r="BU110" s="80"/>
      <c r="BV110" s="376"/>
      <c r="BW110" s="372"/>
      <c r="BX110" s="375"/>
      <c r="BY110" s="602">
        <f t="shared" ref="BY110:BY128" si="24">COUNTIF(Q110:BX110,"1")/4</f>
        <v>0</v>
      </c>
      <c r="BZ110" s="603">
        <f t="shared" ref="BZ110:BZ111" si="25">COUNTIF(Q110:BX110,"h")/4</f>
        <v>0</v>
      </c>
      <c r="CA110" s="604">
        <f t="shared" ref="CA110" si="26">COUNTIF(Q110:BX110,"s")/4</f>
        <v>0</v>
      </c>
      <c r="CB110" s="605">
        <f t="shared" ref="CB110:CB128" si="27">SUM(BY110:CA110)</f>
        <v>0</v>
      </c>
      <c r="CC110" s="1017" t="str">
        <f>IF(CB110=0,"",IF(BY110&gt;$AZ$27,Donnees!$C$5,IF(AND(VLOOKUP(P110,ControleGroupes!$CG$16:$FK$65,80,FALSE)&gt;8.5,VLOOKUP(P110,ControleGroupes!$A$16:$CD$65,78,FALSE)&gt;0),Donnees!$E$5,IF(AND(VLOOKUP(P110,ControleGroupes!$CG$16:$FK$65,80,FALSE)&gt;9,VLOOKUP(P110,ControleGroupes!$A$16:$CD$65,78,FALSE)=0),Donnees!$E$5,Donnees!$C$4))))</f>
        <v/>
      </c>
      <c r="CD110" s="1016" t="str">
        <f>IF(CC110=Donnees!$C$5,Donnees!$B$40,IF(CC110=Donnees!$E$5,Donnees!$B$58,""))</f>
        <v/>
      </c>
    </row>
    <row r="111" spans="1:82" ht="12.75" x14ac:dyDescent="0.2">
      <c r="A111" s="158" t="str">
        <f t="shared" si="22"/>
        <v>Mardi</v>
      </c>
      <c r="B111" s="166" t="str">
        <f t="shared" si="20"/>
        <v/>
      </c>
      <c r="C111" s="167">
        <f t="shared" si="23"/>
        <v>0</v>
      </c>
      <c r="D111" s="167">
        <f t="shared" si="21"/>
        <v>0</v>
      </c>
      <c r="E111" s="167">
        <f t="shared" si="21"/>
        <v>0</v>
      </c>
      <c r="F111" s="167">
        <f t="shared" si="21"/>
        <v>0</v>
      </c>
      <c r="G111" s="159"/>
      <c r="H111" s="159"/>
      <c r="I111" s="159"/>
      <c r="J111" s="170" t="str">
        <f>IF(OR(CC111=Donnees!$C$5,CC111=Donnees!$E$5),1,"")</f>
        <v/>
      </c>
      <c r="K111" s="159"/>
      <c r="L111" s="1233"/>
      <c r="N111" s="591">
        <f>$N$36</f>
        <v>3</v>
      </c>
      <c r="O111" s="33" t="str">
        <f>$O$36</f>
        <v/>
      </c>
      <c r="P111" s="34">
        <f>$P$36</f>
        <v>0</v>
      </c>
      <c r="Q111" s="80"/>
      <c r="R111" s="372"/>
      <c r="S111" s="372"/>
      <c r="T111" s="82"/>
      <c r="U111" s="376"/>
      <c r="V111" s="372"/>
      <c r="W111" s="372"/>
      <c r="X111" s="82"/>
      <c r="Y111" s="774"/>
      <c r="Z111" s="372"/>
      <c r="AA111" s="375"/>
      <c r="AB111" s="82"/>
      <c r="AC111" s="688"/>
      <c r="AD111" s="372"/>
      <c r="AE111" s="372"/>
      <c r="AF111" s="82"/>
      <c r="AG111" s="376"/>
      <c r="AH111" s="372"/>
      <c r="AI111" s="372"/>
      <c r="AJ111" s="82"/>
      <c r="AK111" s="376"/>
      <c r="AL111" s="374"/>
      <c r="AM111" s="372"/>
      <c r="AN111" s="82"/>
      <c r="AO111" s="376"/>
      <c r="AP111" s="372"/>
      <c r="AQ111" s="372"/>
      <c r="AR111" s="82"/>
      <c r="AS111" s="376"/>
      <c r="AT111" s="372"/>
      <c r="AU111" s="372"/>
      <c r="AV111" s="82"/>
      <c r="AW111" s="376"/>
      <c r="AX111" s="372"/>
      <c r="AY111" s="372"/>
      <c r="AZ111" s="82"/>
      <c r="BA111" s="376"/>
      <c r="BB111" s="372"/>
      <c r="BC111" s="372"/>
      <c r="BD111" s="82"/>
      <c r="BE111" s="376"/>
      <c r="BF111" s="372"/>
      <c r="BG111" s="372"/>
      <c r="BH111" s="82"/>
      <c r="BI111" s="376"/>
      <c r="BJ111" s="372"/>
      <c r="BK111" s="372"/>
      <c r="BL111" s="82"/>
      <c r="BM111" s="376"/>
      <c r="BN111" s="372"/>
      <c r="BO111" s="372"/>
      <c r="BP111" s="82"/>
      <c r="BQ111" s="376"/>
      <c r="BR111" s="372"/>
      <c r="BS111" s="372"/>
      <c r="BT111" s="81"/>
      <c r="BU111" s="80"/>
      <c r="BV111" s="376"/>
      <c r="BW111" s="372"/>
      <c r="BX111" s="375"/>
      <c r="BY111" s="602">
        <f t="shared" si="24"/>
        <v>0</v>
      </c>
      <c r="BZ111" s="603">
        <f t="shared" si="25"/>
        <v>0</v>
      </c>
      <c r="CA111" s="604">
        <f>COUNTIF(Q111:BX111,"s")/4</f>
        <v>0</v>
      </c>
      <c r="CB111" s="605">
        <f t="shared" si="27"/>
        <v>0</v>
      </c>
      <c r="CC111" s="1017" t="str">
        <f>IF(CB111=0,"",IF(BY111&gt;$AZ$27,Donnees!$C$5,IF(AND(VLOOKUP(P111,ControleGroupes!$CG$16:$FK$65,80,FALSE)&gt;8.5,VLOOKUP(P111,ControleGroupes!$A$16:$CD$65,78,FALSE)&gt;0),Donnees!$E$5,IF(AND(VLOOKUP(P111,ControleGroupes!$CG$16:$FK$65,80,FALSE)&gt;9,VLOOKUP(P111,ControleGroupes!$A$16:$CD$65,78,FALSE)=0),Donnees!$E$5,Donnees!$C$4))))</f>
        <v/>
      </c>
      <c r="CD111" s="1016" t="str">
        <f>IF(CC111=Donnees!$C$5,Donnees!$B$40,IF(CC111=Donnees!$E$5,Donnees!$B$58,""))</f>
        <v/>
      </c>
    </row>
    <row r="112" spans="1:82" ht="12.75" x14ac:dyDescent="0.2">
      <c r="A112" s="158" t="str">
        <f t="shared" si="22"/>
        <v>Mardi</v>
      </c>
      <c r="B112" s="166" t="str">
        <f t="shared" si="20"/>
        <v/>
      </c>
      <c r="C112" s="167">
        <f t="shared" si="23"/>
        <v>0</v>
      </c>
      <c r="D112" s="167">
        <f t="shared" si="21"/>
        <v>0</v>
      </c>
      <c r="E112" s="167">
        <f t="shared" si="21"/>
        <v>0</v>
      </c>
      <c r="F112" s="167">
        <f t="shared" si="21"/>
        <v>0</v>
      </c>
      <c r="G112" s="159"/>
      <c r="H112" s="159"/>
      <c r="I112" s="159"/>
      <c r="J112" s="170" t="str">
        <f>IF(OR(CC112=Donnees!$C$5,CC112=Donnees!$E$5),1,"")</f>
        <v/>
      </c>
      <c r="K112" s="159"/>
      <c r="L112" s="1233"/>
      <c r="N112" s="591">
        <f>$N$37</f>
        <v>4</v>
      </c>
      <c r="O112" s="33" t="str">
        <f>$O$37</f>
        <v/>
      </c>
      <c r="P112" s="34">
        <f>$P$37</f>
        <v>0</v>
      </c>
      <c r="Q112" s="80"/>
      <c r="R112" s="372"/>
      <c r="S112" s="372"/>
      <c r="T112" s="81"/>
      <c r="U112" s="372"/>
      <c r="V112" s="372"/>
      <c r="W112" s="372"/>
      <c r="X112" s="374"/>
      <c r="Y112" s="80"/>
      <c r="Z112" s="372"/>
      <c r="AA112" s="372"/>
      <c r="AB112" s="82"/>
      <c r="AC112" s="376"/>
      <c r="AD112" s="372"/>
      <c r="AE112" s="372"/>
      <c r="AF112" s="82"/>
      <c r="AG112" s="372"/>
      <c r="AH112" s="372"/>
      <c r="AI112" s="372"/>
      <c r="AJ112" s="374"/>
      <c r="AK112" s="80"/>
      <c r="AL112" s="372"/>
      <c r="AM112" s="372"/>
      <c r="AN112" s="82"/>
      <c r="AO112" s="376"/>
      <c r="AP112" s="372"/>
      <c r="AQ112" s="372"/>
      <c r="AR112" s="82"/>
      <c r="AS112" s="372"/>
      <c r="AT112" s="372"/>
      <c r="AU112" s="372"/>
      <c r="AV112" s="82"/>
      <c r="AW112" s="376"/>
      <c r="AX112" s="372"/>
      <c r="AY112" s="372"/>
      <c r="AZ112" s="82"/>
      <c r="BA112" s="80"/>
      <c r="BB112" s="372"/>
      <c r="BC112" s="372"/>
      <c r="BD112" s="82"/>
      <c r="BE112" s="376"/>
      <c r="BF112" s="372"/>
      <c r="BG112" s="372"/>
      <c r="BH112" s="82"/>
      <c r="BI112" s="376"/>
      <c r="BJ112" s="372"/>
      <c r="BK112" s="372"/>
      <c r="BL112" s="82"/>
      <c r="BM112" s="80"/>
      <c r="BN112" s="372"/>
      <c r="BO112" s="372"/>
      <c r="BP112" s="82"/>
      <c r="BQ112" s="376"/>
      <c r="BR112" s="372"/>
      <c r="BS112" s="372"/>
      <c r="BT112" s="81"/>
      <c r="BU112" s="80"/>
      <c r="BV112" s="376"/>
      <c r="BW112" s="372"/>
      <c r="BX112" s="375"/>
      <c r="BY112" s="602">
        <f t="shared" si="24"/>
        <v>0</v>
      </c>
      <c r="BZ112" s="603">
        <f>COUNTIF(Q112:BX112,"h")/4</f>
        <v>0</v>
      </c>
      <c r="CA112" s="604">
        <f t="shared" ref="CA112:CA128" si="28">COUNTIF(Q112:BX112,"s")/4</f>
        <v>0</v>
      </c>
      <c r="CB112" s="605">
        <f t="shared" si="27"/>
        <v>0</v>
      </c>
      <c r="CC112" s="1017" t="str">
        <f>IF(CB112=0,"",IF(BY112&gt;$AZ$27,Donnees!$C$5,IF(AND(VLOOKUP(P112,ControleGroupes!$CG$16:$FK$65,80,FALSE)&gt;8.5,VLOOKUP(P112,ControleGroupes!$A$16:$CD$65,78,FALSE)&gt;0),Donnees!$E$5,IF(AND(VLOOKUP(P112,ControleGroupes!$CG$16:$FK$65,80,FALSE)&gt;9,VLOOKUP(P112,ControleGroupes!$A$16:$CD$65,78,FALSE)=0),Donnees!$E$5,Donnees!$C$4))))</f>
        <v/>
      </c>
      <c r="CD112" s="1016" t="str">
        <f>IF(CC112=Donnees!$C$5,Donnees!$B$40,IF(CC112=Donnees!$E$5,Donnees!$B$58,""))</f>
        <v/>
      </c>
    </row>
    <row r="113" spans="1:82" ht="12.75" x14ac:dyDescent="0.2">
      <c r="A113" s="158" t="str">
        <f t="shared" si="22"/>
        <v>Mardi</v>
      </c>
      <c r="B113" s="166" t="str">
        <f t="shared" si="20"/>
        <v/>
      </c>
      <c r="C113" s="167">
        <f t="shared" si="23"/>
        <v>0</v>
      </c>
      <c r="D113" s="167">
        <f t="shared" si="21"/>
        <v>0</v>
      </c>
      <c r="E113" s="167">
        <f t="shared" si="21"/>
        <v>0</v>
      </c>
      <c r="F113" s="167">
        <f t="shared" si="21"/>
        <v>0</v>
      </c>
      <c r="G113" s="159"/>
      <c r="H113" s="159"/>
      <c r="I113" s="159"/>
      <c r="J113" s="170" t="str">
        <f>IF(OR(CC113=Donnees!$C$5,CC113=Donnees!$E$5),1,"")</f>
        <v/>
      </c>
      <c r="K113" s="159"/>
      <c r="L113" s="1233"/>
      <c r="N113" s="591">
        <f>$N$38</f>
        <v>5</v>
      </c>
      <c r="O113" s="33" t="str">
        <f>$O$38</f>
        <v/>
      </c>
      <c r="P113" s="34">
        <f>$P$38</f>
        <v>0</v>
      </c>
      <c r="Q113" s="80"/>
      <c r="R113" s="372"/>
      <c r="S113" s="372"/>
      <c r="T113" s="81"/>
      <c r="U113" s="80"/>
      <c r="V113" s="372"/>
      <c r="W113" s="372"/>
      <c r="X113" s="375"/>
      <c r="Y113" s="80"/>
      <c r="Z113" s="372"/>
      <c r="AA113" s="372"/>
      <c r="AB113" s="82"/>
      <c r="AC113" s="80"/>
      <c r="AD113" s="372"/>
      <c r="AE113" s="372"/>
      <c r="AF113" s="82"/>
      <c r="AG113" s="80"/>
      <c r="AH113" s="372"/>
      <c r="AI113" s="372"/>
      <c r="AJ113" s="375"/>
      <c r="AK113" s="80"/>
      <c r="AL113" s="372"/>
      <c r="AM113" s="372"/>
      <c r="AN113" s="82"/>
      <c r="AO113" s="80"/>
      <c r="AP113" s="372"/>
      <c r="AQ113" s="372"/>
      <c r="AR113" s="82"/>
      <c r="AS113" s="80"/>
      <c r="AT113" s="372"/>
      <c r="AU113" s="372"/>
      <c r="AV113" s="375"/>
      <c r="AW113" s="80"/>
      <c r="AX113" s="372"/>
      <c r="AY113" s="372"/>
      <c r="AZ113" s="82"/>
      <c r="BA113" s="80"/>
      <c r="BB113" s="372"/>
      <c r="BC113" s="372"/>
      <c r="BD113" s="82"/>
      <c r="BE113" s="80"/>
      <c r="BF113" s="372"/>
      <c r="BG113" s="372"/>
      <c r="BH113" s="82"/>
      <c r="BI113" s="80"/>
      <c r="BJ113" s="372"/>
      <c r="BK113" s="372"/>
      <c r="BL113" s="82"/>
      <c r="BM113" s="80"/>
      <c r="BN113" s="372"/>
      <c r="BO113" s="372"/>
      <c r="BP113" s="82"/>
      <c r="BQ113" s="376"/>
      <c r="BR113" s="372"/>
      <c r="BS113" s="372"/>
      <c r="BT113" s="81"/>
      <c r="BU113" s="80"/>
      <c r="BV113" s="376"/>
      <c r="BW113" s="372"/>
      <c r="BX113" s="375"/>
      <c r="BY113" s="602">
        <f t="shared" si="24"/>
        <v>0</v>
      </c>
      <c r="BZ113" s="603">
        <f t="shared" ref="BZ113:BZ128" si="29">COUNTIF(Q113:BX113,"h")/4</f>
        <v>0</v>
      </c>
      <c r="CA113" s="604">
        <f t="shared" si="28"/>
        <v>0</v>
      </c>
      <c r="CB113" s="605">
        <f t="shared" si="27"/>
        <v>0</v>
      </c>
      <c r="CC113" s="1017" t="str">
        <f>IF(CB113=0,"",IF(BY113&gt;$AZ$27,Donnees!$C$5,IF(AND(VLOOKUP(P113,ControleGroupes!$CG$16:$FK$65,80,FALSE)&gt;8.5,VLOOKUP(P113,ControleGroupes!$A$16:$CD$65,78,FALSE)&gt;0),Donnees!$E$5,IF(AND(VLOOKUP(P113,ControleGroupes!$CG$16:$FK$65,80,FALSE)&gt;9,VLOOKUP(P113,ControleGroupes!$A$16:$CD$65,78,FALSE)=0),Donnees!$E$5,Donnees!$C$4))))</f>
        <v/>
      </c>
      <c r="CD113" s="1016" t="str">
        <f>IF(CC113=Donnees!$C$5,Donnees!$B$40,IF(CC113=Donnees!$E$5,Donnees!$B$58,""))</f>
        <v/>
      </c>
    </row>
    <row r="114" spans="1:82" ht="12.75" x14ac:dyDescent="0.2">
      <c r="A114" s="158" t="str">
        <f t="shared" si="22"/>
        <v>Mardi</v>
      </c>
      <c r="B114" s="166" t="str">
        <f t="shared" si="20"/>
        <v/>
      </c>
      <c r="C114" s="167">
        <f t="shared" si="23"/>
        <v>0</v>
      </c>
      <c r="D114" s="167">
        <f t="shared" si="21"/>
        <v>0</v>
      </c>
      <c r="E114" s="167">
        <f t="shared" si="21"/>
        <v>0</v>
      </c>
      <c r="F114" s="167">
        <f t="shared" si="21"/>
        <v>0</v>
      </c>
      <c r="G114" s="159"/>
      <c r="H114" s="159"/>
      <c r="I114" s="159"/>
      <c r="J114" s="170" t="str">
        <f>IF(OR(CC114=Donnees!$C$5,CC114=Donnees!$E$5),1,"")</f>
        <v/>
      </c>
      <c r="K114" s="159"/>
      <c r="L114" s="1233"/>
      <c r="N114" s="591">
        <f>$N$39</f>
        <v>6</v>
      </c>
      <c r="O114" s="33" t="str">
        <f>$O$39</f>
        <v/>
      </c>
      <c r="P114" s="34">
        <f>$P$39</f>
        <v>0</v>
      </c>
      <c r="Q114" s="80"/>
      <c r="R114" s="372"/>
      <c r="S114" s="372"/>
      <c r="T114" s="81"/>
      <c r="U114" s="80"/>
      <c r="V114" s="372"/>
      <c r="W114" s="372"/>
      <c r="X114" s="375"/>
      <c r="Y114" s="80"/>
      <c r="Z114" s="372"/>
      <c r="AA114" s="372"/>
      <c r="AB114" s="82"/>
      <c r="AC114" s="80"/>
      <c r="AD114" s="372"/>
      <c r="AE114" s="372"/>
      <c r="AF114" s="82"/>
      <c r="AG114" s="80"/>
      <c r="AH114" s="372"/>
      <c r="AI114" s="372"/>
      <c r="AJ114" s="375"/>
      <c r="AK114" s="80"/>
      <c r="AL114" s="372"/>
      <c r="AM114" s="372"/>
      <c r="AN114" s="82"/>
      <c r="AO114" s="80"/>
      <c r="AP114" s="372"/>
      <c r="AQ114" s="372"/>
      <c r="AR114" s="82"/>
      <c r="AS114" s="80"/>
      <c r="AT114" s="372"/>
      <c r="AU114" s="372"/>
      <c r="AV114" s="375"/>
      <c r="AW114" s="80"/>
      <c r="AX114" s="372"/>
      <c r="AY114" s="372"/>
      <c r="AZ114" s="82"/>
      <c r="BA114" s="80"/>
      <c r="BB114" s="372"/>
      <c r="BC114" s="372"/>
      <c r="BD114" s="82"/>
      <c r="BE114" s="80"/>
      <c r="BF114" s="372"/>
      <c r="BG114" s="372"/>
      <c r="BH114" s="82"/>
      <c r="BI114" s="80"/>
      <c r="BJ114" s="372"/>
      <c r="BK114" s="372"/>
      <c r="BL114" s="82"/>
      <c r="BM114" s="80"/>
      <c r="BN114" s="372"/>
      <c r="BO114" s="372"/>
      <c r="BP114" s="82"/>
      <c r="BQ114" s="376"/>
      <c r="BR114" s="372"/>
      <c r="BS114" s="372"/>
      <c r="BT114" s="81"/>
      <c r="BU114" s="80"/>
      <c r="BV114" s="376"/>
      <c r="BW114" s="372"/>
      <c r="BX114" s="375"/>
      <c r="BY114" s="602">
        <f t="shared" si="24"/>
        <v>0</v>
      </c>
      <c r="BZ114" s="603">
        <f t="shared" si="29"/>
        <v>0</v>
      </c>
      <c r="CA114" s="604">
        <f t="shared" si="28"/>
        <v>0</v>
      </c>
      <c r="CB114" s="605">
        <f t="shared" si="27"/>
        <v>0</v>
      </c>
      <c r="CC114" s="1017" t="str">
        <f>IF(CB114=0,"",IF(BY114&gt;$AZ$27,Donnees!$C$5,IF(AND(VLOOKUP(P114,ControleGroupes!$CG$16:$FK$65,80,FALSE)&gt;8.5,VLOOKUP(P114,ControleGroupes!$A$16:$CD$65,78,FALSE)&gt;0),Donnees!$E$5,IF(AND(VLOOKUP(P114,ControleGroupes!$CG$16:$FK$65,80,FALSE)&gt;9,VLOOKUP(P114,ControleGroupes!$A$16:$CD$65,78,FALSE)=0),Donnees!$E$5,Donnees!$C$4))))</f>
        <v/>
      </c>
      <c r="CD114" s="1016" t="str">
        <f>IF(CC114=Donnees!$C$5,Donnees!$B$40,IF(CC114=Donnees!$E$5,Donnees!$B$58,""))</f>
        <v/>
      </c>
    </row>
    <row r="115" spans="1:82" ht="12.75" x14ac:dyDescent="0.2">
      <c r="A115" s="158" t="str">
        <f t="shared" si="22"/>
        <v>Mardi</v>
      </c>
      <c r="B115" s="166" t="str">
        <f t="shared" si="20"/>
        <v/>
      </c>
      <c r="C115" s="167">
        <f t="shared" si="23"/>
        <v>0</v>
      </c>
      <c r="D115" s="167">
        <f t="shared" si="21"/>
        <v>0</v>
      </c>
      <c r="E115" s="167">
        <f t="shared" si="21"/>
        <v>0</v>
      </c>
      <c r="F115" s="167">
        <f t="shared" si="21"/>
        <v>0</v>
      </c>
      <c r="G115" s="159"/>
      <c r="H115" s="159"/>
      <c r="I115" s="159"/>
      <c r="J115" s="170" t="str">
        <f>IF(OR(CC115=Donnees!$C$5,CC115=Donnees!$E$5),1,"")</f>
        <v/>
      </c>
      <c r="K115" s="159"/>
      <c r="L115" s="1233"/>
      <c r="N115" s="591">
        <f>$N$40</f>
        <v>7</v>
      </c>
      <c r="O115" s="33" t="str">
        <f>$O$40</f>
        <v/>
      </c>
      <c r="P115" s="34">
        <f>$P$40</f>
        <v>0</v>
      </c>
      <c r="Q115" s="80"/>
      <c r="R115" s="372"/>
      <c r="S115" s="372"/>
      <c r="T115" s="81"/>
      <c r="U115" s="80"/>
      <c r="V115" s="372"/>
      <c r="W115" s="372"/>
      <c r="X115" s="375"/>
      <c r="Y115" s="80"/>
      <c r="Z115" s="372"/>
      <c r="AA115" s="372"/>
      <c r="AB115" s="82"/>
      <c r="AC115" s="80"/>
      <c r="AD115" s="372"/>
      <c r="AE115" s="372"/>
      <c r="AF115" s="82"/>
      <c r="AG115" s="80"/>
      <c r="AH115" s="372"/>
      <c r="AI115" s="372"/>
      <c r="AJ115" s="82"/>
      <c r="AK115" s="80"/>
      <c r="AL115" s="372"/>
      <c r="AM115" s="372"/>
      <c r="AN115" s="82"/>
      <c r="AO115" s="80"/>
      <c r="AP115" s="372"/>
      <c r="AQ115" s="372"/>
      <c r="AR115" s="82"/>
      <c r="AS115" s="80"/>
      <c r="AT115" s="372"/>
      <c r="AU115" s="372"/>
      <c r="AV115" s="374"/>
      <c r="AW115" s="80"/>
      <c r="AX115" s="372"/>
      <c r="AY115" s="372"/>
      <c r="AZ115" s="82"/>
      <c r="BA115" s="80"/>
      <c r="BB115" s="372"/>
      <c r="BC115" s="372"/>
      <c r="BD115" s="82"/>
      <c r="BE115" s="80"/>
      <c r="BF115" s="372"/>
      <c r="BG115" s="372"/>
      <c r="BH115" s="82"/>
      <c r="BI115" s="80"/>
      <c r="BJ115" s="372"/>
      <c r="BK115" s="372"/>
      <c r="BL115" s="82"/>
      <c r="BM115" s="80"/>
      <c r="BN115" s="372"/>
      <c r="BO115" s="372"/>
      <c r="BP115" s="82"/>
      <c r="BQ115" s="376"/>
      <c r="BR115" s="372"/>
      <c r="BS115" s="372"/>
      <c r="BT115" s="81"/>
      <c r="BU115" s="80"/>
      <c r="BV115" s="376"/>
      <c r="BW115" s="372"/>
      <c r="BX115" s="375"/>
      <c r="BY115" s="602">
        <f t="shared" si="24"/>
        <v>0</v>
      </c>
      <c r="BZ115" s="603">
        <f t="shared" si="29"/>
        <v>0</v>
      </c>
      <c r="CA115" s="604">
        <f t="shared" si="28"/>
        <v>0</v>
      </c>
      <c r="CB115" s="605">
        <f t="shared" si="27"/>
        <v>0</v>
      </c>
      <c r="CC115" s="1017" t="str">
        <f>IF(CB115=0,"",IF(BY115&gt;$AZ$27,Donnees!$C$5,IF(AND(VLOOKUP(P115,ControleGroupes!$CG$16:$FK$65,80,FALSE)&gt;8.5,VLOOKUP(P115,ControleGroupes!$A$16:$CD$65,78,FALSE)&gt;0),Donnees!$E$5,IF(AND(VLOOKUP(P115,ControleGroupes!$CG$16:$FK$65,80,FALSE)&gt;9,VLOOKUP(P115,ControleGroupes!$A$16:$CD$65,78,FALSE)=0),Donnees!$E$5,Donnees!$C$4))))</f>
        <v/>
      </c>
      <c r="CD115" s="1016" t="str">
        <f>IF(CC115=Donnees!$C$5,Donnees!$B$40,IF(CC115=Donnees!$E$5,Donnees!$B$58,""))</f>
        <v/>
      </c>
    </row>
    <row r="116" spans="1:82" ht="12.75" x14ac:dyDescent="0.2">
      <c r="A116" s="158" t="str">
        <f t="shared" si="22"/>
        <v>Mardi</v>
      </c>
      <c r="B116" s="166" t="str">
        <f t="shared" si="20"/>
        <v/>
      </c>
      <c r="C116" s="167">
        <f t="shared" si="23"/>
        <v>0</v>
      </c>
      <c r="D116" s="167">
        <f t="shared" si="21"/>
        <v>0</v>
      </c>
      <c r="E116" s="167">
        <f t="shared" si="21"/>
        <v>0</v>
      </c>
      <c r="F116" s="167">
        <f t="shared" si="21"/>
        <v>0</v>
      </c>
      <c r="G116" s="159"/>
      <c r="H116" s="159"/>
      <c r="I116" s="159"/>
      <c r="J116" s="170" t="str">
        <f>IF(OR(CC116=Donnees!$C$5,CC116=Donnees!$E$5),1,"")</f>
        <v/>
      </c>
      <c r="K116" s="159"/>
      <c r="L116" s="1233"/>
      <c r="N116" s="591">
        <f>$N$41</f>
        <v>8</v>
      </c>
      <c r="O116" s="33" t="str">
        <f>$O$41</f>
        <v/>
      </c>
      <c r="P116" s="34">
        <f>$P$41</f>
        <v>0</v>
      </c>
      <c r="Q116" s="80"/>
      <c r="R116" s="372"/>
      <c r="S116" s="372"/>
      <c r="T116" s="81"/>
      <c r="U116" s="80"/>
      <c r="V116" s="372"/>
      <c r="W116" s="372"/>
      <c r="X116" s="375"/>
      <c r="Y116" s="80"/>
      <c r="Z116" s="372"/>
      <c r="AA116" s="372"/>
      <c r="AB116" s="82"/>
      <c r="AC116" s="80"/>
      <c r="AD116" s="372"/>
      <c r="AE116" s="372"/>
      <c r="AF116" s="82"/>
      <c r="AG116" s="80"/>
      <c r="AH116" s="372"/>
      <c r="AI116" s="372"/>
      <c r="AJ116" s="82"/>
      <c r="AK116" s="80"/>
      <c r="AL116" s="372"/>
      <c r="AM116" s="372"/>
      <c r="AN116" s="82"/>
      <c r="AO116" s="80"/>
      <c r="AP116" s="372"/>
      <c r="AQ116" s="372"/>
      <c r="AR116" s="82"/>
      <c r="AS116" s="80"/>
      <c r="AT116" s="372"/>
      <c r="AU116" s="372"/>
      <c r="AV116" s="374"/>
      <c r="AW116" s="80"/>
      <c r="AX116" s="372"/>
      <c r="AY116" s="372"/>
      <c r="AZ116" s="82"/>
      <c r="BA116" s="80"/>
      <c r="BB116" s="372"/>
      <c r="BC116" s="372"/>
      <c r="BD116" s="82"/>
      <c r="BE116" s="80"/>
      <c r="BF116" s="372"/>
      <c r="BG116" s="372"/>
      <c r="BH116" s="82"/>
      <c r="BI116" s="80"/>
      <c r="BJ116" s="372"/>
      <c r="BK116" s="372"/>
      <c r="BL116" s="82"/>
      <c r="BM116" s="80"/>
      <c r="BN116" s="372"/>
      <c r="BO116" s="372"/>
      <c r="BP116" s="82"/>
      <c r="BQ116" s="376"/>
      <c r="BR116" s="372"/>
      <c r="BS116" s="372"/>
      <c r="BT116" s="81"/>
      <c r="BU116" s="80"/>
      <c r="BV116" s="376"/>
      <c r="BW116" s="372"/>
      <c r="BX116" s="375"/>
      <c r="BY116" s="602">
        <f t="shared" si="24"/>
        <v>0</v>
      </c>
      <c r="BZ116" s="603">
        <f t="shared" si="29"/>
        <v>0</v>
      </c>
      <c r="CA116" s="604">
        <f t="shared" si="28"/>
        <v>0</v>
      </c>
      <c r="CB116" s="605">
        <f t="shared" si="27"/>
        <v>0</v>
      </c>
      <c r="CC116" s="1017" t="str">
        <f>IF(CB116=0,"",IF(BY116&gt;$AZ$27,Donnees!$C$5,IF(AND(VLOOKUP(P116,ControleGroupes!$CG$16:$FK$65,80,FALSE)&gt;8.5,VLOOKUP(P116,ControleGroupes!$A$16:$CD$65,78,FALSE)&gt;0),Donnees!$E$5,IF(AND(VLOOKUP(P116,ControleGroupes!$CG$16:$FK$65,80,FALSE)&gt;9,VLOOKUP(P116,ControleGroupes!$A$16:$CD$65,78,FALSE)=0),Donnees!$E$5,Donnees!$C$4))))</f>
        <v/>
      </c>
      <c r="CD116" s="1016" t="str">
        <f>IF(CC116=Donnees!$C$5,Donnees!$B$40,IF(CC116=Donnees!$E$5,Donnees!$B$58,""))</f>
        <v/>
      </c>
    </row>
    <row r="117" spans="1:82" ht="12.75" x14ac:dyDescent="0.2">
      <c r="A117" s="158" t="str">
        <f t="shared" si="22"/>
        <v>Mardi</v>
      </c>
      <c r="B117" s="166" t="str">
        <f t="shared" si="20"/>
        <v/>
      </c>
      <c r="C117" s="167">
        <f t="shared" si="23"/>
        <v>0</v>
      </c>
      <c r="D117" s="167">
        <f t="shared" si="21"/>
        <v>0</v>
      </c>
      <c r="E117" s="167">
        <f t="shared" si="21"/>
        <v>0</v>
      </c>
      <c r="F117" s="167">
        <f t="shared" si="21"/>
        <v>0</v>
      </c>
      <c r="G117" s="159"/>
      <c r="H117" s="159"/>
      <c r="I117" s="159"/>
      <c r="J117" s="170" t="str">
        <f>IF(OR(CC117=Donnees!$C$5,CC117=Donnees!$E$5),1,"")</f>
        <v/>
      </c>
      <c r="K117" s="159"/>
      <c r="L117" s="1233"/>
      <c r="N117" s="591">
        <f>$N$42</f>
        <v>9</v>
      </c>
      <c r="O117" s="33" t="str">
        <f>$O$42</f>
        <v/>
      </c>
      <c r="P117" s="34">
        <f>$P$42</f>
        <v>0</v>
      </c>
      <c r="Q117" s="83"/>
      <c r="R117" s="84"/>
      <c r="S117" s="84"/>
      <c r="T117" s="85"/>
      <c r="U117" s="83"/>
      <c r="V117" s="84"/>
      <c r="W117" s="84"/>
      <c r="X117" s="86"/>
      <c r="Y117" s="80"/>
      <c r="Z117" s="372"/>
      <c r="AA117" s="372"/>
      <c r="AB117" s="82"/>
      <c r="AC117" s="80"/>
      <c r="AD117" s="372"/>
      <c r="AE117" s="372"/>
      <c r="AF117" s="82"/>
      <c r="AG117" s="80"/>
      <c r="AH117" s="372"/>
      <c r="AI117" s="372"/>
      <c r="AJ117" s="82"/>
      <c r="AK117" s="80"/>
      <c r="AL117" s="372"/>
      <c r="AM117" s="372"/>
      <c r="AN117" s="82"/>
      <c r="AO117" s="80"/>
      <c r="AP117" s="372"/>
      <c r="AQ117" s="372"/>
      <c r="AR117" s="82"/>
      <c r="AS117" s="80"/>
      <c r="AT117" s="372"/>
      <c r="AU117" s="372"/>
      <c r="AV117" s="374"/>
      <c r="AW117" s="80"/>
      <c r="AX117" s="372"/>
      <c r="AY117" s="372"/>
      <c r="AZ117" s="82"/>
      <c r="BA117" s="80"/>
      <c r="BB117" s="372"/>
      <c r="BC117" s="372"/>
      <c r="BD117" s="82"/>
      <c r="BE117" s="80"/>
      <c r="BF117" s="372"/>
      <c r="BG117" s="372"/>
      <c r="BH117" s="82"/>
      <c r="BI117" s="80"/>
      <c r="BJ117" s="372"/>
      <c r="BK117" s="372"/>
      <c r="BL117" s="82"/>
      <c r="BM117" s="80"/>
      <c r="BN117" s="372"/>
      <c r="BO117" s="372"/>
      <c r="BP117" s="82"/>
      <c r="BQ117" s="87"/>
      <c r="BR117" s="84"/>
      <c r="BS117" s="84"/>
      <c r="BT117" s="85"/>
      <c r="BU117" s="83"/>
      <c r="BV117" s="87"/>
      <c r="BW117" s="84"/>
      <c r="BX117" s="86"/>
      <c r="BY117" s="602">
        <f t="shared" si="24"/>
        <v>0</v>
      </c>
      <c r="BZ117" s="603">
        <f t="shared" si="29"/>
        <v>0</v>
      </c>
      <c r="CA117" s="604">
        <f t="shared" si="28"/>
        <v>0</v>
      </c>
      <c r="CB117" s="605">
        <f t="shared" si="27"/>
        <v>0</v>
      </c>
      <c r="CC117" s="1017" t="str">
        <f>IF(CB117=0,"",IF(BY117&gt;$AZ$27,Donnees!$C$5,IF(AND(VLOOKUP(P117,ControleGroupes!$CG$16:$FK$65,80,FALSE)&gt;8.5,VLOOKUP(P117,ControleGroupes!$A$16:$CD$65,78,FALSE)&gt;0),Donnees!$E$5,IF(AND(VLOOKUP(P117,ControleGroupes!$CG$16:$FK$65,80,FALSE)&gt;9,VLOOKUP(P117,ControleGroupes!$A$16:$CD$65,78,FALSE)=0),Donnees!$E$5,Donnees!$C$4))))</f>
        <v/>
      </c>
      <c r="CD117" s="1016" t="str">
        <f>IF(CC117=Donnees!$C$5,Donnees!$B$40,IF(CC117=Donnees!$E$5,Donnees!$B$58,""))</f>
        <v/>
      </c>
    </row>
    <row r="118" spans="1:82" ht="12.75" x14ac:dyDescent="0.2">
      <c r="A118" s="158" t="str">
        <f t="shared" si="22"/>
        <v>Mardi</v>
      </c>
      <c r="B118" s="166" t="str">
        <f t="shared" si="20"/>
        <v/>
      </c>
      <c r="C118" s="167">
        <f t="shared" si="23"/>
        <v>0</v>
      </c>
      <c r="D118" s="167">
        <f t="shared" si="21"/>
        <v>0</v>
      </c>
      <c r="E118" s="167">
        <f t="shared" si="21"/>
        <v>0</v>
      </c>
      <c r="F118" s="167">
        <f t="shared" si="21"/>
        <v>0</v>
      </c>
      <c r="G118" s="159"/>
      <c r="H118" s="159"/>
      <c r="I118" s="159"/>
      <c r="J118" s="170" t="str">
        <f>IF(OR(CC118=Donnees!$C$5,CC118=Donnees!$E$5),1,"")</f>
        <v/>
      </c>
      <c r="K118" s="159"/>
      <c r="L118" s="1233"/>
      <c r="N118" s="591">
        <f>$N$43</f>
        <v>10</v>
      </c>
      <c r="O118" s="33" t="str">
        <f>$O$43</f>
        <v/>
      </c>
      <c r="P118" s="34">
        <f>$P$43</f>
        <v>0</v>
      </c>
      <c r="Q118" s="83"/>
      <c r="R118" s="84"/>
      <c r="S118" s="84"/>
      <c r="T118" s="85"/>
      <c r="U118" s="83"/>
      <c r="V118" s="84"/>
      <c r="W118" s="84"/>
      <c r="X118" s="86"/>
      <c r="Y118" s="80"/>
      <c r="Z118" s="372"/>
      <c r="AA118" s="372"/>
      <c r="AB118" s="82"/>
      <c r="AC118" s="80"/>
      <c r="AD118" s="372"/>
      <c r="AE118" s="372"/>
      <c r="AF118" s="82"/>
      <c r="AG118" s="80"/>
      <c r="AH118" s="372"/>
      <c r="AI118" s="372"/>
      <c r="AJ118" s="82"/>
      <c r="AK118" s="80"/>
      <c r="AL118" s="372"/>
      <c r="AM118" s="372"/>
      <c r="AN118" s="82"/>
      <c r="AO118" s="80"/>
      <c r="AP118" s="372"/>
      <c r="AQ118" s="372"/>
      <c r="AR118" s="82"/>
      <c r="AS118" s="80"/>
      <c r="AT118" s="372"/>
      <c r="AU118" s="372"/>
      <c r="AV118" s="374"/>
      <c r="AW118" s="80"/>
      <c r="AX118" s="372"/>
      <c r="AY118" s="372"/>
      <c r="AZ118" s="82"/>
      <c r="BA118" s="80"/>
      <c r="BB118" s="372"/>
      <c r="BC118" s="372"/>
      <c r="BD118" s="82"/>
      <c r="BE118" s="80"/>
      <c r="BF118" s="372"/>
      <c r="BG118" s="372"/>
      <c r="BH118" s="82"/>
      <c r="BI118" s="80"/>
      <c r="BJ118" s="372"/>
      <c r="BK118" s="372"/>
      <c r="BL118" s="82"/>
      <c r="BM118" s="80"/>
      <c r="BN118" s="372"/>
      <c r="BO118" s="372"/>
      <c r="BP118" s="82"/>
      <c r="BQ118" s="87"/>
      <c r="BR118" s="84"/>
      <c r="BS118" s="84"/>
      <c r="BT118" s="85"/>
      <c r="BU118" s="83"/>
      <c r="BV118" s="87"/>
      <c r="BW118" s="84"/>
      <c r="BX118" s="86"/>
      <c r="BY118" s="602">
        <f t="shared" si="24"/>
        <v>0</v>
      </c>
      <c r="BZ118" s="603">
        <f t="shared" si="29"/>
        <v>0</v>
      </c>
      <c r="CA118" s="604">
        <f t="shared" si="28"/>
        <v>0</v>
      </c>
      <c r="CB118" s="605">
        <f t="shared" si="27"/>
        <v>0</v>
      </c>
      <c r="CC118" s="1017" t="str">
        <f>IF(CB118=0,"",IF(BY118&gt;$AZ$27,Donnees!$C$5,IF(AND(VLOOKUP(P118,ControleGroupes!$CG$16:$FK$65,80,FALSE)&gt;8.5,VLOOKUP(P118,ControleGroupes!$A$16:$CD$65,78,FALSE)&gt;0),Donnees!$E$5,IF(AND(VLOOKUP(P118,ControleGroupes!$CG$16:$FK$65,80,FALSE)&gt;9,VLOOKUP(P118,ControleGroupes!$A$16:$CD$65,78,FALSE)=0),Donnees!$E$5,Donnees!$C$4))))</f>
        <v/>
      </c>
      <c r="CD118" s="1016" t="str">
        <f>IF(CC118=Donnees!$C$5,Donnees!$B$40,IF(CC118=Donnees!$E$5,Donnees!$B$58,""))</f>
        <v/>
      </c>
    </row>
    <row r="119" spans="1:82" ht="12.75" x14ac:dyDescent="0.2">
      <c r="A119" s="158" t="str">
        <f t="shared" si="22"/>
        <v>Mardi</v>
      </c>
      <c r="B119" s="166" t="str">
        <f t="shared" si="20"/>
        <v/>
      </c>
      <c r="C119" s="167">
        <f t="shared" si="23"/>
        <v>0</v>
      </c>
      <c r="D119" s="167">
        <f t="shared" si="21"/>
        <v>0</v>
      </c>
      <c r="E119" s="167">
        <f t="shared" si="21"/>
        <v>0</v>
      </c>
      <c r="F119" s="167">
        <f t="shared" si="21"/>
        <v>0</v>
      </c>
      <c r="G119" s="159"/>
      <c r="H119" s="159"/>
      <c r="I119" s="159"/>
      <c r="J119" s="170" t="str">
        <f>IF(OR(CC119=Donnees!$C$5,CC119=Donnees!$E$5),1,"")</f>
        <v/>
      </c>
      <c r="K119" s="159"/>
      <c r="L119" s="1233"/>
      <c r="N119" s="591">
        <f>$N$44</f>
        <v>11</v>
      </c>
      <c r="O119" s="33" t="str">
        <f>$O$44</f>
        <v/>
      </c>
      <c r="P119" s="34">
        <f>$P$44</f>
        <v>0</v>
      </c>
      <c r="Q119" s="83"/>
      <c r="R119" s="84"/>
      <c r="S119" s="84"/>
      <c r="T119" s="85"/>
      <c r="U119" s="83"/>
      <c r="V119" s="84"/>
      <c r="W119" s="84"/>
      <c r="X119" s="86"/>
      <c r="Y119" s="80"/>
      <c r="Z119" s="372"/>
      <c r="AA119" s="372"/>
      <c r="AB119" s="82"/>
      <c r="AC119" s="80"/>
      <c r="AD119" s="372"/>
      <c r="AE119" s="372"/>
      <c r="AF119" s="82"/>
      <c r="AG119" s="80"/>
      <c r="AH119" s="372"/>
      <c r="AI119" s="372"/>
      <c r="AJ119" s="82"/>
      <c r="AK119" s="80"/>
      <c r="AL119" s="372"/>
      <c r="AM119" s="372"/>
      <c r="AN119" s="82"/>
      <c r="AO119" s="80"/>
      <c r="AP119" s="372"/>
      <c r="AQ119" s="372"/>
      <c r="AR119" s="82"/>
      <c r="AS119" s="80"/>
      <c r="AT119" s="372"/>
      <c r="AU119" s="372"/>
      <c r="AV119" s="374"/>
      <c r="AW119" s="80"/>
      <c r="AX119" s="372"/>
      <c r="AY119" s="372"/>
      <c r="AZ119" s="82"/>
      <c r="BA119" s="80"/>
      <c r="BB119" s="372"/>
      <c r="BC119" s="372"/>
      <c r="BD119" s="82"/>
      <c r="BE119" s="80"/>
      <c r="BF119" s="372"/>
      <c r="BG119" s="372"/>
      <c r="BH119" s="82"/>
      <c r="BI119" s="80"/>
      <c r="BJ119" s="372"/>
      <c r="BK119" s="372"/>
      <c r="BL119" s="82"/>
      <c r="BM119" s="80"/>
      <c r="BN119" s="372"/>
      <c r="BO119" s="372"/>
      <c r="BP119" s="82"/>
      <c r="BQ119" s="87"/>
      <c r="BR119" s="84"/>
      <c r="BS119" s="84"/>
      <c r="BT119" s="85"/>
      <c r="BU119" s="83"/>
      <c r="BV119" s="87"/>
      <c r="BW119" s="84"/>
      <c r="BX119" s="86"/>
      <c r="BY119" s="602">
        <f t="shared" si="24"/>
        <v>0</v>
      </c>
      <c r="BZ119" s="603">
        <f t="shared" si="29"/>
        <v>0</v>
      </c>
      <c r="CA119" s="604">
        <f t="shared" si="28"/>
        <v>0</v>
      </c>
      <c r="CB119" s="605">
        <f t="shared" si="27"/>
        <v>0</v>
      </c>
      <c r="CC119" s="1017" t="str">
        <f>IF(CB119=0,"",IF(BY119&gt;$AZ$27,Donnees!$C$5,IF(AND(VLOOKUP(P119,ControleGroupes!$CG$16:$FK$65,80,FALSE)&gt;8.5,VLOOKUP(P119,ControleGroupes!$A$16:$CD$65,78,FALSE)&gt;0),Donnees!$E$5,IF(AND(VLOOKUP(P119,ControleGroupes!$CG$16:$FK$65,80,FALSE)&gt;9,VLOOKUP(P119,ControleGroupes!$A$16:$CD$65,78,FALSE)=0),Donnees!$E$5,Donnees!$C$4))))</f>
        <v/>
      </c>
      <c r="CD119" s="1016" t="str">
        <f>IF(CC119=Donnees!$C$5,Donnees!$B$40,IF(CC119=Donnees!$E$5,Donnees!$B$58,""))</f>
        <v/>
      </c>
    </row>
    <row r="120" spans="1:82" ht="12.75" x14ac:dyDescent="0.2">
      <c r="A120" s="158" t="str">
        <f t="shared" si="22"/>
        <v>Mardi</v>
      </c>
      <c r="B120" s="166" t="str">
        <f t="shared" si="20"/>
        <v/>
      </c>
      <c r="C120" s="167">
        <f t="shared" si="23"/>
        <v>0</v>
      </c>
      <c r="D120" s="167">
        <f t="shared" si="21"/>
        <v>0</v>
      </c>
      <c r="E120" s="167">
        <f t="shared" si="21"/>
        <v>0</v>
      </c>
      <c r="F120" s="167">
        <f t="shared" si="21"/>
        <v>0</v>
      </c>
      <c r="G120" s="159"/>
      <c r="H120" s="159"/>
      <c r="I120" s="159"/>
      <c r="J120" s="170" t="str">
        <f>IF(OR(CC120=Donnees!$C$5,CC120=Donnees!$E$5),1,"")</f>
        <v/>
      </c>
      <c r="K120" s="159"/>
      <c r="L120" s="1233"/>
      <c r="N120" s="591">
        <f>$N$45</f>
        <v>12</v>
      </c>
      <c r="O120" s="33" t="str">
        <f>$O$45</f>
        <v/>
      </c>
      <c r="P120" s="34">
        <f>$P$45</f>
        <v>0</v>
      </c>
      <c r="Q120" s="83"/>
      <c r="R120" s="84"/>
      <c r="S120" s="84"/>
      <c r="T120" s="85"/>
      <c r="U120" s="83"/>
      <c r="V120" s="84"/>
      <c r="W120" s="84"/>
      <c r="X120" s="86"/>
      <c r="Y120" s="80"/>
      <c r="Z120" s="372"/>
      <c r="AA120" s="372"/>
      <c r="AB120" s="82"/>
      <c r="AC120" s="80"/>
      <c r="AD120" s="372"/>
      <c r="AE120" s="372"/>
      <c r="AF120" s="82"/>
      <c r="AG120" s="80"/>
      <c r="AH120" s="372"/>
      <c r="AI120" s="372"/>
      <c r="AJ120" s="82"/>
      <c r="AK120" s="80"/>
      <c r="AL120" s="372"/>
      <c r="AM120" s="372"/>
      <c r="AN120" s="82"/>
      <c r="AO120" s="80"/>
      <c r="AP120" s="372"/>
      <c r="AQ120" s="372"/>
      <c r="AR120" s="82"/>
      <c r="AS120" s="80"/>
      <c r="AT120" s="372"/>
      <c r="AU120" s="372"/>
      <c r="AV120" s="374"/>
      <c r="AW120" s="80"/>
      <c r="AX120" s="372"/>
      <c r="AY120" s="372"/>
      <c r="AZ120" s="82"/>
      <c r="BA120" s="80"/>
      <c r="BB120" s="372"/>
      <c r="BC120" s="372"/>
      <c r="BD120" s="82"/>
      <c r="BE120" s="80"/>
      <c r="BF120" s="372"/>
      <c r="BG120" s="372"/>
      <c r="BH120" s="82"/>
      <c r="BI120" s="80"/>
      <c r="BJ120" s="372"/>
      <c r="BK120" s="372"/>
      <c r="BL120" s="82"/>
      <c r="BM120" s="80"/>
      <c r="BN120" s="372"/>
      <c r="BO120" s="372"/>
      <c r="BP120" s="82"/>
      <c r="BQ120" s="87"/>
      <c r="BR120" s="84"/>
      <c r="BS120" s="84"/>
      <c r="BT120" s="85"/>
      <c r="BU120" s="83"/>
      <c r="BV120" s="87"/>
      <c r="BW120" s="84"/>
      <c r="BX120" s="86"/>
      <c r="BY120" s="602">
        <f t="shared" si="24"/>
        <v>0</v>
      </c>
      <c r="BZ120" s="603">
        <f t="shared" si="29"/>
        <v>0</v>
      </c>
      <c r="CA120" s="604">
        <f t="shared" si="28"/>
        <v>0</v>
      </c>
      <c r="CB120" s="605">
        <f t="shared" si="27"/>
        <v>0</v>
      </c>
      <c r="CC120" s="1017" t="str">
        <f>IF(CB120=0,"",IF(BY120&gt;$AZ$27,Donnees!$C$5,IF(AND(VLOOKUP(P120,ControleGroupes!$CG$16:$FK$65,80,FALSE)&gt;8.5,VLOOKUP(P120,ControleGroupes!$A$16:$CD$65,78,FALSE)&gt;0),Donnees!$E$5,IF(AND(VLOOKUP(P120,ControleGroupes!$CG$16:$FK$65,80,FALSE)&gt;9,VLOOKUP(P120,ControleGroupes!$A$16:$CD$65,78,FALSE)=0),Donnees!$E$5,Donnees!$C$4))))</f>
        <v/>
      </c>
      <c r="CD120" s="1016" t="str">
        <f>IF(CC120=Donnees!$C$5,Donnees!$B$40,IF(CC120=Donnees!$E$5,Donnees!$B$58,""))</f>
        <v/>
      </c>
    </row>
    <row r="121" spans="1:82" ht="12.75" x14ac:dyDescent="0.2">
      <c r="A121" s="158" t="str">
        <f t="shared" si="22"/>
        <v>Mardi</v>
      </c>
      <c r="B121" s="166" t="str">
        <f t="shared" si="20"/>
        <v/>
      </c>
      <c r="C121" s="167">
        <f t="shared" si="23"/>
        <v>0</v>
      </c>
      <c r="D121" s="167">
        <f t="shared" si="21"/>
        <v>0</v>
      </c>
      <c r="E121" s="167">
        <f t="shared" si="21"/>
        <v>0</v>
      </c>
      <c r="F121" s="167">
        <f t="shared" si="21"/>
        <v>0</v>
      </c>
      <c r="G121" s="159"/>
      <c r="H121" s="159"/>
      <c r="I121" s="159"/>
      <c r="J121" s="170" t="str">
        <f>IF(OR(CC121=Donnees!$C$5,CC121=Donnees!$E$5),1,"")</f>
        <v/>
      </c>
      <c r="K121" s="159"/>
      <c r="L121" s="1233"/>
      <c r="N121" s="591">
        <f>$N$46</f>
        <v>13</v>
      </c>
      <c r="O121" s="33" t="str">
        <f>$O$46</f>
        <v/>
      </c>
      <c r="P121" s="34">
        <f>$P$46</f>
        <v>0</v>
      </c>
      <c r="Q121" s="83"/>
      <c r="R121" s="84"/>
      <c r="S121" s="84"/>
      <c r="T121" s="85"/>
      <c r="U121" s="83"/>
      <c r="V121" s="84"/>
      <c r="W121" s="84"/>
      <c r="X121" s="86"/>
      <c r="Y121" s="80"/>
      <c r="Z121" s="372"/>
      <c r="AA121" s="372"/>
      <c r="AB121" s="82"/>
      <c r="AC121" s="80"/>
      <c r="AD121" s="372"/>
      <c r="AE121" s="372"/>
      <c r="AF121" s="82"/>
      <c r="AG121" s="80"/>
      <c r="AH121" s="372"/>
      <c r="AI121" s="372"/>
      <c r="AJ121" s="82"/>
      <c r="AK121" s="80"/>
      <c r="AL121" s="372"/>
      <c r="AM121" s="372"/>
      <c r="AN121" s="82"/>
      <c r="AO121" s="80"/>
      <c r="AP121" s="372"/>
      <c r="AQ121" s="372"/>
      <c r="AR121" s="82"/>
      <c r="AS121" s="80"/>
      <c r="AT121" s="372"/>
      <c r="AU121" s="372"/>
      <c r="AV121" s="374"/>
      <c r="AW121" s="80"/>
      <c r="AX121" s="372"/>
      <c r="AY121" s="372"/>
      <c r="AZ121" s="82"/>
      <c r="BA121" s="80"/>
      <c r="BB121" s="372"/>
      <c r="BC121" s="372"/>
      <c r="BD121" s="82"/>
      <c r="BE121" s="80"/>
      <c r="BF121" s="372"/>
      <c r="BG121" s="372"/>
      <c r="BH121" s="82"/>
      <c r="BI121" s="80"/>
      <c r="BJ121" s="372"/>
      <c r="BK121" s="372"/>
      <c r="BL121" s="82"/>
      <c r="BM121" s="80"/>
      <c r="BN121" s="372"/>
      <c r="BO121" s="372"/>
      <c r="BP121" s="82"/>
      <c r="BQ121" s="87"/>
      <c r="BR121" s="84"/>
      <c r="BS121" s="84"/>
      <c r="BT121" s="85"/>
      <c r="BU121" s="83"/>
      <c r="BV121" s="87"/>
      <c r="BW121" s="84"/>
      <c r="BX121" s="86"/>
      <c r="BY121" s="602">
        <f t="shared" si="24"/>
        <v>0</v>
      </c>
      <c r="BZ121" s="603">
        <f t="shared" si="29"/>
        <v>0</v>
      </c>
      <c r="CA121" s="604">
        <f t="shared" si="28"/>
        <v>0</v>
      </c>
      <c r="CB121" s="605">
        <f t="shared" si="27"/>
        <v>0</v>
      </c>
      <c r="CC121" s="1017" t="str">
        <f>IF(CB121=0,"",IF(BY121&gt;$AZ$27,Donnees!$C$5,IF(AND(VLOOKUP(P121,ControleGroupes!$CG$16:$FK$65,80,FALSE)&gt;8.5,VLOOKUP(P121,ControleGroupes!$A$16:$CD$65,78,FALSE)&gt;0),Donnees!$E$5,IF(AND(VLOOKUP(P121,ControleGroupes!$CG$16:$FK$65,80,FALSE)&gt;9,VLOOKUP(P121,ControleGroupes!$A$16:$CD$65,78,FALSE)=0),Donnees!$E$5,Donnees!$C$4))))</f>
        <v/>
      </c>
      <c r="CD121" s="1016" t="str">
        <f>IF(CC121=Donnees!$C$5,Donnees!$B$40,IF(CC121=Donnees!$E$5,Donnees!$B$58,""))</f>
        <v/>
      </c>
    </row>
    <row r="122" spans="1:82" ht="12.75" x14ac:dyDescent="0.2">
      <c r="A122" s="158" t="str">
        <f t="shared" si="22"/>
        <v>Mardi</v>
      </c>
      <c r="B122" s="166" t="str">
        <f t="shared" si="20"/>
        <v/>
      </c>
      <c r="C122" s="167">
        <f t="shared" si="23"/>
        <v>0</v>
      </c>
      <c r="D122" s="167">
        <f t="shared" si="21"/>
        <v>0</v>
      </c>
      <c r="E122" s="167">
        <f t="shared" si="21"/>
        <v>0</v>
      </c>
      <c r="F122" s="167">
        <f t="shared" si="21"/>
        <v>0</v>
      </c>
      <c r="G122" s="159"/>
      <c r="H122" s="159"/>
      <c r="I122" s="159"/>
      <c r="J122" s="170" t="str">
        <f>IF(OR(CC122=Donnees!$C$5,CC122=Donnees!$E$5),1,"")</f>
        <v/>
      </c>
      <c r="K122" s="159"/>
      <c r="L122" s="1233"/>
      <c r="N122" s="591">
        <f>$N$47</f>
        <v>14</v>
      </c>
      <c r="O122" s="33" t="str">
        <f>$O$47</f>
        <v/>
      </c>
      <c r="P122" s="34">
        <f>$P$47</f>
        <v>0</v>
      </c>
      <c r="Q122" s="83"/>
      <c r="R122" s="84"/>
      <c r="S122" s="84"/>
      <c r="T122" s="85"/>
      <c r="U122" s="83"/>
      <c r="V122" s="84"/>
      <c r="W122" s="84"/>
      <c r="X122" s="86"/>
      <c r="Y122" s="80"/>
      <c r="Z122" s="372"/>
      <c r="AA122" s="372"/>
      <c r="AB122" s="82"/>
      <c r="AC122" s="80"/>
      <c r="AD122" s="372"/>
      <c r="AE122" s="372"/>
      <c r="AF122" s="82"/>
      <c r="AG122" s="80"/>
      <c r="AH122" s="372"/>
      <c r="AI122" s="372"/>
      <c r="AJ122" s="82"/>
      <c r="AK122" s="80"/>
      <c r="AL122" s="372"/>
      <c r="AM122" s="372"/>
      <c r="AN122" s="82"/>
      <c r="AO122" s="80"/>
      <c r="AP122" s="372"/>
      <c r="AQ122" s="372"/>
      <c r="AR122" s="82"/>
      <c r="AS122" s="80"/>
      <c r="AT122" s="372"/>
      <c r="AU122" s="372"/>
      <c r="AV122" s="374"/>
      <c r="AW122" s="80"/>
      <c r="AX122" s="372"/>
      <c r="AY122" s="372"/>
      <c r="AZ122" s="82"/>
      <c r="BA122" s="80"/>
      <c r="BB122" s="372"/>
      <c r="BC122" s="372"/>
      <c r="BD122" s="82"/>
      <c r="BE122" s="80"/>
      <c r="BF122" s="372"/>
      <c r="BG122" s="372"/>
      <c r="BH122" s="82"/>
      <c r="BI122" s="80"/>
      <c r="BJ122" s="372"/>
      <c r="BK122" s="372"/>
      <c r="BL122" s="82"/>
      <c r="BM122" s="80"/>
      <c r="BN122" s="372"/>
      <c r="BO122" s="372"/>
      <c r="BP122" s="82"/>
      <c r="BQ122" s="87"/>
      <c r="BR122" s="84"/>
      <c r="BS122" s="84"/>
      <c r="BT122" s="85"/>
      <c r="BU122" s="83"/>
      <c r="BV122" s="87"/>
      <c r="BW122" s="84"/>
      <c r="BX122" s="86"/>
      <c r="BY122" s="602">
        <f t="shared" si="24"/>
        <v>0</v>
      </c>
      <c r="BZ122" s="603">
        <f t="shared" si="29"/>
        <v>0</v>
      </c>
      <c r="CA122" s="604">
        <f t="shared" si="28"/>
        <v>0</v>
      </c>
      <c r="CB122" s="605">
        <f t="shared" si="27"/>
        <v>0</v>
      </c>
      <c r="CC122" s="1017" t="str">
        <f>IF(CB122=0,"",IF(BY122&gt;$AZ$27,Donnees!$C$5,IF(AND(VLOOKUP(P122,ControleGroupes!$CG$16:$FK$65,80,FALSE)&gt;8.5,VLOOKUP(P122,ControleGroupes!$A$16:$CD$65,78,FALSE)&gt;0),Donnees!$E$5,IF(AND(VLOOKUP(P122,ControleGroupes!$CG$16:$FK$65,80,FALSE)&gt;9,VLOOKUP(P122,ControleGroupes!$A$16:$CD$65,78,FALSE)=0),Donnees!$E$5,Donnees!$C$4))))</f>
        <v/>
      </c>
      <c r="CD122" s="1016" t="str">
        <f>IF(CC122=Donnees!$C$5,Donnees!$B$40,IF(CC122=Donnees!$E$5,Donnees!$B$58,""))</f>
        <v/>
      </c>
    </row>
    <row r="123" spans="1:82" ht="12.75" x14ac:dyDescent="0.2">
      <c r="A123" s="158" t="str">
        <f t="shared" si="22"/>
        <v>Mardi</v>
      </c>
      <c r="B123" s="166" t="str">
        <f t="shared" si="20"/>
        <v/>
      </c>
      <c r="C123" s="167">
        <f t="shared" si="23"/>
        <v>0</v>
      </c>
      <c r="D123" s="167">
        <f t="shared" si="21"/>
        <v>0</v>
      </c>
      <c r="E123" s="167">
        <f t="shared" si="21"/>
        <v>0</v>
      </c>
      <c r="F123" s="167">
        <f t="shared" si="21"/>
        <v>0</v>
      </c>
      <c r="G123" s="159"/>
      <c r="H123" s="159"/>
      <c r="I123" s="159"/>
      <c r="J123" s="170" t="str">
        <f>IF(OR(CC123=Donnees!$C$5,CC123=Donnees!$E$5),1,"")</f>
        <v/>
      </c>
      <c r="K123" s="159"/>
      <c r="L123" s="1233"/>
      <c r="N123" s="591">
        <f>$N$48</f>
        <v>15</v>
      </c>
      <c r="O123" s="33" t="str">
        <f>$O$48</f>
        <v/>
      </c>
      <c r="P123" s="34">
        <f>$P$48</f>
        <v>0</v>
      </c>
      <c r="Q123" s="83"/>
      <c r="R123" s="84"/>
      <c r="S123" s="84"/>
      <c r="T123" s="85"/>
      <c r="U123" s="83"/>
      <c r="V123" s="84"/>
      <c r="W123" s="84"/>
      <c r="X123" s="86"/>
      <c r="Y123" s="80"/>
      <c r="Z123" s="372"/>
      <c r="AA123" s="372"/>
      <c r="AB123" s="82"/>
      <c r="AC123" s="80"/>
      <c r="AD123" s="372"/>
      <c r="AE123" s="372"/>
      <c r="AF123" s="82"/>
      <c r="AG123" s="80"/>
      <c r="AH123" s="372"/>
      <c r="AI123" s="372"/>
      <c r="AJ123" s="82"/>
      <c r="AK123" s="80"/>
      <c r="AL123" s="372"/>
      <c r="AM123" s="372"/>
      <c r="AN123" s="82"/>
      <c r="AO123" s="80"/>
      <c r="AP123" s="372"/>
      <c r="AQ123" s="372"/>
      <c r="AR123" s="82"/>
      <c r="AS123" s="80"/>
      <c r="AT123" s="372"/>
      <c r="AU123" s="372"/>
      <c r="AV123" s="374"/>
      <c r="AW123" s="80"/>
      <c r="AX123" s="372"/>
      <c r="AY123" s="372"/>
      <c r="AZ123" s="82"/>
      <c r="BA123" s="80"/>
      <c r="BB123" s="372"/>
      <c r="BC123" s="372"/>
      <c r="BD123" s="82"/>
      <c r="BE123" s="80"/>
      <c r="BF123" s="372"/>
      <c r="BG123" s="372"/>
      <c r="BH123" s="82"/>
      <c r="BI123" s="80"/>
      <c r="BJ123" s="372"/>
      <c r="BK123" s="372"/>
      <c r="BL123" s="82"/>
      <c r="BM123" s="80"/>
      <c r="BN123" s="372"/>
      <c r="BO123" s="372"/>
      <c r="BP123" s="82"/>
      <c r="BQ123" s="87"/>
      <c r="BR123" s="84"/>
      <c r="BS123" s="84"/>
      <c r="BT123" s="85"/>
      <c r="BU123" s="83"/>
      <c r="BV123" s="87"/>
      <c r="BW123" s="84"/>
      <c r="BX123" s="86"/>
      <c r="BY123" s="602">
        <f t="shared" si="24"/>
        <v>0</v>
      </c>
      <c r="BZ123" s="603">
        <f t="shared" si="29"/>
        <v>0</v>
      </c>
      <c r="CA123" s="604">
        <f t="shared" si="28"/>
        <v>0</v>
      </c>
      <c r="CB123" s="605">
        <f t="shared" si="27"/>
        <v>0</v>
      </c>
      <c r="CC123" s="1017" t="str">
        <f>IF(CB123=0,"",IF(BY123&gt;$AZ$27,Donnees!$C$5,IF(AND(VLOOKUP(P123,ControleGroupes!$CG$16:$FK$65,80,FALSE)&gt;8.5,VLOOKUP(P123,ControleGroupes!$A$16:$CD$65,78,FALSE)&gt;0),Donnees!$E$5,IF(AND(VLOOKUP(P123,ControleGroupes!$CG$16:$FK$65,80,FALSE)&gt;9,VLOOKUP(P123,ControleGroupes!$A$16:$CD$65,78,FALSE)=0),Donnees!$E$5,Donnees!$C$4))))</f>
        <v/>
      </c>
      <c r="CD123" s="1016" t="str">
        <f>IF(CC123=Donnees!$C$5,Donnees!$B$40,IF(CC123=Donnees!$E$5,Donnees!$B$58,""))</f>
        <v/>
      </c>
    </row>
    <row r="124" spans="1:82" ht="12.75" x14ac:dyDescent="0.2">
      <c r="A124" s="158" t="str">
        <f t="shared" si="22"/>
        <v>Mardi</v>
      </c>
      <c r="B124" s="166" t="str">
        <f t="shared" si="20"/>
        <v/>
      </c>
      <c r="C124" s="167">
        <f t="shared" si="23"/>
        <v>0</v>
      </c>
      <c r="D124" s="167">
        <f t="shared" si="21"/>
        <v>0</v>
      </c>
      <c r="E124" s="167">
        <f t="shared" si="21"/>
        <v>0</v>
      </c>
      <c r="F124" s="167">
        <f t="shared" si="21"/>
        <v>0</v>
      </c>
      <c r="G124" s="159"/>
      <c r="H124" s="159"/>
      <c r="I124" s="159"/>
      <c r="J124" s="170" t="str">
        <f>IF(OR(CC124=Donnees!$C$5,CC124=Donnees!$E$5),1,"")</f>
        <v/>
      </c>
      <c r="K124" s="159"/>
      <c r="L124" s="1233"/>
      <c r="N124" s="591">
        <f>$N$49</f>
        <v>16</v>
      </c>
      <c r="O124" s="33" t="str">
        <f>$O$49</f>
        <v/>
      </c>
      <c r="P124" s="34">
        <f>$P$49</f>
        <v>0</v>
      </c>
      <c r="Q124" s="83"/>
      <c r="R124" s="84"/>
      <c r="S124" s="84"/>
      <c r="T124" s="85"/>
      <c r="U124" s="83"/>
      <c r="V124" s="84"/>
      <c r="W124" s="84"/>
      <c r="X124" s="86"/>
      <c r="Y124" s="80"/>
      <c r="Z124" s="372"/>
      <c r="AA124" s="372"/>
      <c r="AB124" s="82"/>
      <c r="AC124" s="80"/>
      <c r="AD124" s="372"/>
      <c r="AE124" s="372"/>
      <c r="AF124" s="82"/>
      <c r="AG124" s="80"/>
      <c r="AH124" s="372"/>
      <c r="AI124" s="372"/>
      <c r="AJ124" s="82"/>
      <c r="AK124" s="80"/>
      <c r="AL124" s="372"/>
      <c r="AM124" s="372"/>
      <c r="AN124" s="82"/>
      <c r="AO124" s="80"/>
      <c r="AP124" s="372"/>
      <c r="AQ124" s="372"/>
      <c r="AR124" s="82"/>
      <c r="AS124" s="80"/>
      <c r="AT124" s="372"/>
      <c r="AU124" s="372"/>
      <c r="AV124" s="374"/>
      <c r="AW124" s="80"/>
      <c r="AX124" s="372"/>
      <c r="AY124" s="372"/>
      <c r="AZ124" s="82"/>
      <c r="BA124" s="80"/>
      <c r="BB124" s="372"/>
      <c r="BC124" s="372"/>
      <c r="BD124" s="82"/>
      <c r="BE124" s="80"/>
      <c r="BF124" s="372"/>
      <c r="BG124" s="372"/>
      <c r="BH124" s="82"/>
      <c r="BI124" s="80"/>
      <c r="BJ124" s="372"/>
      <c r="BK124" s="372"/>
      <c r="BL124" s="82"/>
      <c r="BM124" s="80"/>
      <c r="BN124" s="372"/>
      <c r="BO124" s="372"/>
      <c r="BP124" s="82"/>
      <c r="BQ124" s="87"/>
      <c r="BR124" s="84"/>
      <c r="BS124" s="84"/>
      <c r="BT124" s="85"/>
      <c r="BU124" s="83"/>
      <c r="BV124" s="87"/>
      <c r="BW124" s="84"/>
      <c r="BX124" s="86"/>
      <c r="BY124" s="602">
        <f t="shared" si="24"/>
        <v>0</v>
      </c>
      <c r="BZ124" s="603">
        <f t="shared" si="29"/>
        <v>0</v>
      </c>
      <c r="CA124" s="604">
        <f t="shared" si="28"/>
        <v>0</v>
      </c>
      <c r="CB124" s="605">
        <f t="shared" si="27"/>
        <v>0</v>
      </c>
      <c r="CC124" s="1017" t="str">
        <f>IF(CB124=0,"",IF(BY124&gt;$AZ$27,Donnees!$C$5,IF(AND(VLOOKUP(P124,ControleGroupes!$CG$16:$FK$65,80,FALSE)&gt;8.5,VLOOKUP(P124,ControleGroupes!$A$16:$CD$65,78,FALSE)&gt;0),Donnees!$E$5,IF(AND(VLOOKUP(P124,ControleGroupes!$CG$16:$FK$65,80,FALSE)&gt;9,VLOOKUP(P124,ControleGroupes!$A$16:$CD$65,78,FALSE)=0),Donnees!$E$5,Donnees!$C$4))))</f>
        <v/>
      </c>
      <c r="CD124" s="1016" t="str">
        <f>IF(CC124=Donnees!$C$5,Donnees!$B$40,IF(CC124=Donnees!$E$5,Donnees!$B$58,""))</f>
        <v/>
      </c>
    </row>
    <row r="125" spans="1:82" ht="12.75" x14ac:dyDescent="0.2">
      <c r="A125" s="158" t="str">
        <f t="shared" si="22"/>
        <v>Mardi</v>
      </c>
      <c r="B125" s="166" t="str">
        <f t="shared" si="20"/>
        <v/>
      </c>
      <c r="C125" s="167">
        <f t="shared" si="23"/>
        <v>0</v>
      </c>
      <c r="D125" s="167">
        <f t="shared" si="21"/>
        <v>0</v>
      </c>
      <c r="E125" s="167">
        <f t="shared" si="21"/>
        <v>0</v>
      </c>
      <c r="F125" s="167">
        <f t="shared" si="21"/>
        <v>0</v>
      </c>
      <c r="G125" s="159"/>
      <c r="H125" s="159"/>
      <c r="I125" s="159"/>
      <c r="J125" s="170" t="str">
        <f>IF(OR(CC125=Donnees!$C$5,CC125=Donnees!$E$5),1,"")</f>
        <v/>
      </c>
      <c r="K125" s="159"/>
      <c r="L125" s="1233"/>
      <c r="N125" s="591">
        <f>$N$50</f>
        <v>17</v>
      </c>
      <c r="O125" s="33" t="str">
        <f>$O$50</f>
        <v/>
      </c>
      <c r="P125" s="34">
        <f>$P$50</f>
        <v>0</v>
      </c>
      <c r="Q125" s="83"/>
      <c r="R125" s="84"/>
      <c r="S125" s="84"/>
      <c r="T125" s="85"/>
      <c r="U125" s="83"/>
      <c r="V125" s="84"/>
      <c r="W125" s="84"/>
      <c r="X125" s="86"/>
      <c r="Y125" s="80"/>
      <c r="Z125" s="372"/>
      <c r="AA125" s="372"/>
      <c r="AB125" s="82"/>
      <c r="AC125" s="80"/>
      <c r="AD125" s="372"/>
      <c r="AE125" s="372"/>
      <c r="AF125" s="82"/>
      <c r="AG125" s="80"/>
      <c r="AH125" s="372"/>
      <c r="AI125" s="372"/>
      <c r="AJ125" s="82"/>
      <c r="AK125" s="80"/>
      <c r="AL125" s="372"/>
      <c r="AM125" s="372"/>
      <c r="AN125" s="82"/>
      <c r="AO125" s="80"/>
      <c r="AP125" s="372"/>
      <c r="AQ125" s="372"/>
      <c r="AR125" s="82"/>
      <c r="AS125" s="80"/>
      <c r="AT125" s="372"/>
      <c r="AU125" s="372"/>
      <c r="AV125" s="374"/>
      <c r="AW125" s="80"/>
      <c r="AX125" s="372"/>
      <c r="AY125" s="372"/>
      <c r="AZ125" s="82"/>
      <c r="BA125" s="80"/>
      <c r="BB125" s="372"/>
      <c r="BC125" s="372"/>
      <c r="BD125" s="82"/>
      <c r="BE125" s="80"/>
      <c r="BF125" s="372"/>
      <c r="BG125" s="372"/>
      <c r="BH125" s="82"/>
      <c r="BI125" s="80"/>
      <c r="BJ125" s="372"/>
      <c r="BK125" s="372"/>
      <c r="BL125" s="82"/>
      <c r="BM125" s="80"/>
      <c r="BN125" s="372"/>
      <c r="BO125" s="372"/>
      <c r="BP125" s="82"/>
      <c r="BQ125" s="87"/>
      <c r="BR125" s="84"/>
      <c r="BS125" s="84"/>
      <c r="BT125" s="85"/>
      <c r="BU125" s="83"/>
      <c r="BV125" s="87"/>
      <c r="BW125" s="84"/>
      <c r="BX125" s="86"/>
      <c r="BY125" s="602">
        <f t="shared" si="24"/>
        <v>0</v>
      </c>
      <c r="BZ125" s="603">
        <f t="shared" si="29"/>
        <v>0</v>
      </c>
      <c r="CA125" s="604">
        <f t="shared" si="28"/>
        <v>0</v>
      </c>
      <c r="CB125" s="605">
        <f t="shared" si="27"/>
        <v>0</v>
      </c>
      <c r="CC125" s="1017" t="str">
        <f>IF(CB125=0,"",IF(BY125&gt;$AZ$27,Donnees!$C$5,IF(AND(VLOOKUP(P125,ControleGroupes!$CG$16:$FK$65,80,FALSE)&gt;8.5,VLOOKUP(P125,ControleGroupes!$A$16:$CD$65,78,FALSE)&gt;0),Donnees!$E$5,IF(AND(VLOOKUP(P125,ControleGroupes!$CG$16:$FK$65,80,FALSE)&gt;9,VLOOKUP(P125,ControleGroupes!$A$16:$CD$65,78,FALSE)=0),Donnees!$E$5,Donnees!$C$4))))</f>
        <v/>
      </c>
      <c r="CD125" s="1016" t="str">
        <f>IF(CC125=Donnees!$C$5,Donnees!$B$40,IF(CC125=Donnees!$E$5,Donnees!$B$58,""))</f>
        <v/>
      </c>
    </row>
    <row r="126" spans="1:82" ht="12.75" x14ac:dyDescent="0.2">
      <c r="A126" s="158" t="str">
        <f t="shared" si="22"/>
        <v>Mardi</v>
      </c>
      <c r="B126" s="166" t="str">
        <f t="shared" si="20"/>
        <v/>
      </c>
      <c r="C126" s="167">
        <f t="shared" si="23"/>
        <v>0</v>
      </c>
      <c r="D126" s="167">
        <f t="shared" si="21"/>
        <v>0</v>
      </c>
      <c r="E126" s="167">
        <f t="shared" si="21"/>
        <v>0</v>
      </c>
      <c r="F126" s="167">
        <f t="shared" si="21"/>
        <v>0</v>
      </c>
      <c r="G126" s="159"/>
      <c r="H126" s="159"/>
      <c r="I126" s="159"/>
      <c r="J126" s="170" t="str">
        <f>IF(OR(CC126=Donnees!$C$5,CC126=Donnees!$E$5),1,"")</f>
        <v/>
      </c>
      <c r="K126" s="159"/>
      <c r="L126" s="1233"/>
      <c r="N126" s="591">
        <f>$N$51</f>
        <v>18</v>
      </c>
      <c r="O126" s="33" t="str">
        <f>$O$51</f>
        <v/>
      </c>
      <c r="P126" s="34">
        <f>$P$51</f>
        <v>0</v>
      </c>
      <c r="Q126" s="83"/>
      <c r="R126" s="84"/>
      <c r="S126" s="84"/>
      <c r="T126" s="85"/>
      <c r="U126" s="83"/>
      <c r="V126" s="84"/>
      <c r="W126" s="84"/>
      <c r="X126" s="86"/>
      <c r="Y126" s="80"/>
      <c r="Z126" s="372"/>
      <c r="AA126" s="372"/>
      <c r="AB126" s="82"/>
      <c r="AC126" s="80"/>
      <c r="AD126" s="372"/>
      <c r="AE126" s="372"/>
      <c r="AF126" s="82"/>
      <c r="AG126" s="80"/>
      <c r="AH126" s="372"/>
      <c r="AI126" s="372"/>
      <c r="AJ126" s="82"/>
      <c r="AK126" s="80"/>
      <c r="AL126" s="372"/>
      <c r="AM126" s="372"/>
      <c r="AN126" s="82"/>
      <c r="AO126" s="80"/>
      <c r="AP126" s="372"/>
      <c r="AQ126" s="372"/>
      <c r="AR126" s="82"/>
      <c r="AS126" s="80"/>
      <c r="AT126" s="372"/>
      <c r="AU126" s="372"/>
      <c r="AV126" s="374"/>
      <c r="AW126" s="80"/>
      <c r="AX126" s="372"/>
      <c r="AY126" s="372"/>
      <c r="AZ126" s="82"/>
      <c r="BA126" s="80"/>
      <c r="BB126" s="372"/>
      <c r="BC126" s="372"/>
      <c r="BD126" s="82"/>
      <c r="BE126" s="80"/>
      <c r="BF126" s="372"/>
      <c r="BG126" s="372"/>
      <c r="BH126" s="82"/>
      <c r="BI126" s="80"/>
      <c r="BJ126" s="372"/>
      <c r="BK126" s="372"/>
      <c r="BL126" s="82"/>
      <c r="BM126" s="80"/>
      <c r="BN126" s="372"/>
      <c r="BO126" s="372"/>
      <c r="BP126" s="82"/>
      <c r="BQ126" s="87"/>
      <c r="BR126" s="84"/>
      <c r="BS126" s="84"/>
      <c r="BT126" s="85"/>
      <c r="BU126" s="83"/>
      <c r="BV126" s="87"/>
      <c r="BW126" s="84"/>
      <c r="BX126" s="86"/>
      <c r="BY126" s="602">
        <f t="shared" si="24"/>
        <v>0</v>
      </c>
      <c r="BZ126" s="603">
        <f t="shared" si="29"/>
        <v>0</v>
      </c>
      <c r="CA126" s="604">
        <f t="shared" si="28"/>
        <v>0</v>
      </c>
      <c r="CB126" s="605">
        <f t="shared" si="27"/>
        <v>0</v>
      </c>
      <c r="CC126" s="1017" t="str">
        <f>IF(CB126=0,"",IF(BY126&gt;$AZ$27,Donnees!$C$5,IF(AND(VLOOKUP(P126,ControleGroupes!$CG$16:$FK$65,80,FALSE)&gt;8.5,VLOOKUP(P126,ControleGroupes!$A$16:$CD$65,78,FALSE)&gt;0),Donnees!$E$5,IF(AND(VLOOKUP(P126,ControleGroupes!$CG$16:$FK$65,80,FALSE)&gt;9,VLOOKUP(P126,ControleGroupes!$A$16:$CD$65,78,FALSE)=0),Donnees!$E$5,Donnees!$C$4))))</f>
        <v/>
      </c>
      <c r="CD126" s="1016" t="str">
        <f>IF(CC126=Donnees!$C$5,Donnees!$B$40,IF(CC126=Donnees!$E$5,Donnees!$B$58,""))</f>
        <v/>
      </c>
    </row>
    <row r="127" spans="1:82" ht="12.75" x14ac:dyDescent="0.2">
      <c r="A127" s="158" t="str">
        <f t="shared" si="22"/>
        <v>Mardi</v>
      </c>
      <c r="B127" s="166" t="str">
        <f t="shared" si="20"/>
        <v/>
      </c>
      <c r="C127" s="167">
        <f t="shared" si="23"/>
        <v>0</v>
      </c>
      <c r="D127" s="167">
        <f t="shared" si="21"/>
        <v>0</v>
      </c>
      <c r="E127" s="167">
        <f t="shared" si="21"/>
        <v>0</v>
      </c>
      <c r="F127" s="167">
        <f t="shared" si="21"/>
        <v>0</v>
      </c>
      <c r="G127" s="159"/>
      <c r="H127" s="159"/>
      <c r="I127" s="159"/>
      <c r="J127" s="170" t="str">
        <f>IF(OR(CC127=Donnees!$C$5,CC127=Donnees!$E$5),1,"")</f>
        <v/>
      </c>
      <c r="K127" s="159"/>
      <c r="L127" s="1233"/>
      <c r="N127" s="591">
        <f>$N$52</f>
        <v>19</v>
      </c>
      <c r="O127" s="33" t="str">
        <f>$O$52</f>
        <v/>
      </c>
      <c r="P127" s="34">
        <f>$P$52</f>
        <v>0</v>
      </c>
      <c r="Q127" s="80"/>
      <c r="R127" s="372"/>
      <c r="S127" s="372"/>
      <c r="T127" s="81"/>
      <c r="U127" s="80"/>
      <c r="V127" s="372"/>
      <c r="W127" s="372"/>
      <c r="X127" s="375"/>
      <c r="Y127" s="80"/>
      <c r="Z127" s="372"/>
      <c r="AA127" s="372"/>
      <c r="AB127" s="82"/>
      <c r="AC127" s="80"/>
      <c r="AD127" s="372"/>
      <c r="AE127" s="372"/>
      <c r="AF127" s="82"/>
      <c r="AG127" s="80"/>
      <c r="AH127" s="372"/>
      <c r="AI127" s="372"/>
      <c r="AJ127" s="82"/>
      <c r="AK127" s="80"/>
      <c r="AL127" s="372"/>
      <c r="AM127" s="372"/>
      <c r="AN127" s="82"/>
      <c r="AO127" s="80"/>
      <c r="AP127" s="372"/>
      <c r="AQ127" s="372"/>
      <c r="AR127" s="82"/>
      <c r="AS127" s="80"/>
      <c r="AT127" s="372"/>
      <c r="AU127" s="372"/>
      <c r="AV127" s="374"/>
      <c r="AW127" s="80"/>
      <c r="AX127" s="372"/>
      <c r="AY127" s="372"/>
      <c r="AZ127" s="82"/>
      <c r="BA127" s="80"/>
      <c r="BB127" s="372"/>
      <c r="BC127" s="372"/>
      <c r="BD127" s="82"/>
      <c r="BE127" s="80"/>
      <c r="BF127" s="372"/>
      <c r="BG127" s="372"/>
      <c r="BH127" s="82"/>
      <c r="BI127" s="80"/>
      <c r="BJ127" s="372"/>
      <c r="BK127" s="372"/>
      <c r="BL127" s="82"/>
      <c r="BM127" s="80"/>
      <c r="BN127" s="372"/>
      <c r="BO127" s="372"/>
      <c r="BP127" s="82"/>
      <c r="BQ127" s="376"/>
      <c r="BR127" s="372"/>
      <c r="BS127" s="372"/>
      <c r="BT127" s="81"/>
      <c r="BU127" s="80"/>
      <c r="BV127" s="376"/>
      <c r="BW127" s="372"/>
      <c r="BX127" s="375"/>
      <c r="BY127" s="602">
        <f t="shared" si="24"/>
        <v>0</v>
      </c>
      <c r="BZ127" s="603">
        <f t="shared" si="29"/>
        <v>0</v>
      </c>
      <c r="CA127" s="604">
        <f t="shared" si="28"/>
        <v>0</v>
      </c>
      <c r="CB127" s="605">
        <f t="shared" si="27"/>
        <v>0</v>
      </c>
      <c r="CC127" s="1017" t="str">
        <f>IF(CB127=0,"",IF(BY127&gt;$AZ$27,Donnees!$C$5,IF(AND(VLOOKUP(P127,ControleGroupes!$CG$16:$FK$65,80,FALSE)&gt;8.5,VLOOKUP(P127,ControleGroupes!$A$16:$CD$65,78,FALSE)&gt;0),Donnees!$E$5,IF(AND(VLOOKUP(P127,ControleGroupes!$CG$16:$FK$65,80,FALSE)&gt;9,VLOOKUP(P127,ControleGroupes!$A$16:$CD$65,78,FALSE)=0),Donnees!$E$5,Donnees!$C$4))))</f>
        <v/>
      </c>
      <c r="CD127" s="1016" t="str">
        <f>IF(CC127=Donnees!$C$5,Donnees!$B$40,IF(CC127=Donnees!$E$5,Donnees!$B$58,""))</f>
        <v/>
      </c>
    </row>
    <row r="128" spans="1:82" ht="13.5" thickBot="1" x14ac:dyDescent="0.25">
      <c r="A128" s="158" t="str">
        <f t="shared" si="22"/>
        <v>Mardi</v>
      </c>
      <c r="B128" s="166" t="str">
        <f t="shared" si="20"/>
        <v/>
      </c>
      <c r="C128" s="167">
        <f t="shared" si="23"/>
        <v>0</v>
      </c>
      <c r="D128" s="167">
        <f t="shared" si="21"/>
        <v>0</v>
      </c>
      <c r="E128" s="167">
        <f t="shared" si="21"/>
        <v>0</v>
      </c>
      <c r="F128" s="167">
        <f t="shared" si="21"/>
        <v>0</v>
      </c>
      <c r="G128" s="159"/>
      <c r="H128" s="159"/>
      <c r="I128" s="159"/>
      <c r="J128" s="170" t="str">
        <f>IF(OR(CC128=Donnees!$C$5,CC128=Donnees!$E$5),1,"")</f>
        <v/>
      </c>
      <c r="K128" s="159"/>
      <c r="L128" s="1233"/>
      <c r="N128" s="591">
        <f>$N$53</f>
        <v>20</v>
      </c>
      <c r="O128" s="35" t="str">
        <f>$O$53</f>
        <v/>
      </c>
      <c r="P128" s="36">
        <f>$P$53</f>
        <v>0</v>
      </c>
      <c r="Q128" s="88"/>
      <c r="R128" s="89"/>
      <c r="S128" s="89"/>
      <c r="T128" s="90"/>
      <c r="U128" s="88"/>
      <c r="V128" s="89"/>
      <c r="W128" s="89"/>
      <c r="X128" s="91"/>
      <c r="Y128" s="92"/>
      <c r="Z128" s="93"/>
      <c r="AA128" s="93"/>
      <c r="AB128" s="94"/>
      <c r="AC128" s="92"/>
      <c r="AD128" s="93"/>
      <c r="AE128" s="93"/>
      <c r="AF128" s="94"/>
      <c r="AG128" s="92"/>
      <c r="AH128" s="93"/>
      <c r="AI128" s="93"/>
      <c r="AJ128" s="94"/>
      <c r="AK128" s="92"/>
      <c r="AL128" s="93"/>
      <c r="AM128" s="93"/>
      <c r="AN128" s="94"/>
      <c r="AO128" s="92"/>
      <c r="AP128" s="93"/>
      <c r="AQ128" s="93"/>
      <c r="AR128" s="94"/>
      <c r="AS128" s="92"/>
      <c r="AT128" s="93"/>
      <c r="AU128" s="93"/>
      <c r="AV128" s="95"/>
      <c r="AW128" s="92"/>
      <c r="AX128" s="93"/>
      <c r="AY128" s="93"/>
      <c r="AZ128" s="94"/>
      <c r="BA128" s="92"/>
      <c r="BB128" s="93"/>
      <c r="BC128" s="93"/>
      <c r="BD128" s="94"/>
      <c r="BE128" s="92"/>
      <c r="BF128" s="93"/>
      <c r="BG128" s="93"/>
      <c r="BH128" s="94"/>
      <c r="BI128" s="92"/>
      <c r="BJ128" s="93"/>
      <c r="BK128" s="93"/>
      <c r="BL128" s="94"/>
      <c r="BM128" s="92"/>
      <c r="BN128" s="93"/>
      <c r="BO128" s="93"/>
      <c r="BP128" s="94"/>
      <c r="BQ128" s="96"/>
      <c r="BR128" s="89"/>
      <c r="BS128" s="89"/>
      <c r="BT128" s="90"/>
      <c r="BU128" s="88"/>
      <c r="BV128" s="96"/>
      <c r="BW128" s="89"/>
      <c r="BX128" s="91"/>
      <c r="BY128" s="606">
        <f t="shared" si="24"/>
        <v>0</v>
      </c>
      <c r="BZ128" s="607">
        <f t="shared" si="29"/>
        <v>0</v>
      </c>
      <c r="CA128" s="608">
        <f t="shared" si="28"/>
        <v>0</v>
      </c>
      <c r="CB128" s="609">
        <f t="shared" si="27"/>
        <v>0</v>
      </c>
      <c r="CC128" s="1017" t="str">
        <f>IF(CB128=0,"",IF(BY128&gt;$AZ$27,Donnees!$C$5,IF(AND(VLOOKUP(P128,ControleGroupes!$CG$16:$FK$65,80,FALSE)&gt;8.5,VLOOKUP(P128,ControleGroupes!$A$16:$CD$65,78,FALSE)&gt;0),Donnees!$E$5,IF(AND(VLOOKUP(P128,ControleGroupes!$CG$16:$FK$65,80,FALSE)&gt;9,VLOOKUP(P128,ControleGroupes!$A$16:$CD$65,78,FALSE)=0),Donnees!$E$5,Donnees!$C$4))))</f>
        <v/>
      </c>
      <c r="CD128" s="1016" t="str">
        <f>IF(CC128=Donnees!$C$5,Donnees!$B$40,IF(CC128=Donnees!$E$5,Donnees!$B$58,""))</f>
        <v/>
      </c>
    </row>
    <row r="129" spans="1:82" ht="16.5" thickBot="1" x14ac:dyDescent="0.25">
      <c r="A129" s="158" t="str">
        <f t="shared" si="22"/>
        <v>Mardi</v>
      </c>
      <c r="B129" s="158"/>
      <c r="C129" s="158"/>
      <c r="D129" s="158"/>
      <c r="E129" s="158"/>
      <c r="F129" s="158"/>
      <c r="G129" s="158"/>
      <c r="H129" s="158"/>
      <c r="I129" s="158"/>
      <c r="J129" s="170"/>
      <c r="K129" s="158"/>
      <c r="L129" s="395"/>
      <c r="N129" s="591"/>
      <c r="O129" s="3"/>
      <c r="P129" s="137"/>
      <c r="Q129" s="613"/>
      <c r="R129" s="614"/>
      <c r="S129" s="614"/>
      <c r="T129" s="615"/>
      <c r="U129" s="17"/>
      <c r="V129" s="17"/>
      <c r="W129" s="17"/>
      <c r="X129" s="17"/>
      <c r="Y129" s="613"/>
      <c r="Z129" s="614"/>
      <c r="AA129" s="614"/>
      <c r="AB129" s="615"/>
      <c r="AC129" s="17"/>
      <c r="AD129" s="17"/>
      <c r="AE129" s="17"/>
      <c r="AF129" s="17"/>
      <c r="AG129" s="613"/>
      <c r="AH129" s="614"/>
      <c r="AI129" s="614"/>
      <c r="AJ129" s="615"/>
      <c r="AK129" s="17"/>
      <c r="AL129" s="17"/>
      <c r="AM129" s="17"/>
      <c r="AN129" s="17"/>
      <c r="AO129" s="613"/>
      <c r="AP129" s="614"/>
      <c r="AQ129" s="614"/>
      <c r="AR129" s="615"/>
      <c r="AS129" s="17"/>
      <c r="AT129" s="17"/>
      <c r="AU129" s="17"/>
      <c r="AV129" s="17"/>
      <c r="AW129" s="613"/>
      <c r="AX129" s="614"/>
      <c r="AY129" s="614"/>
      <c r="AZ129" s="615"/>
      <c r="BA129" s="17"/>
      <c r="BB129" s="17"/>
      <c r="BC129" s="17"/>
      <c r="BD129" s="17"/>
      <c r="BE129" s="613"/>
      <c r="BF129" s="614"/>
      <c r="BG129" s="614"/>
      <c r="BH129" s="615"/>
      <c r="BI129" s="17"/>
      <c r="BJ129" s="17"/>
      <c r="BK129" s="17"/>
      <c r="BL129" s="17"/>
      <c r="BM129" s="613"/>
      <c r="BN129" s="614"/>
      <c r="BO129" s="614"/>
      <c r="BP129" s="615"/>
      <c r="BQ129" s="613"/>
      <c r="BR129" s="614"/>
      <c r="BS129" s="614"/>
      <c r="BT129" s="615"/>
      <c r="BU129" s="614"/>
      <c r="BV129" s="614"/>
      <c r="BW129" s="614"/>
      <c r="BX129" s="614"/>
      <c r="BY129" s="610">
        <f>SUM(BY109:BY128)</f>
        <v>0</v>
      </c>
      <c r="BZ129" s="611">
        <f>SUM(BZ109:BZ128)</f>
        <v>0</v>
      </c>
      <c r="CA129" s="611">
        <f>SUM(CA109:CA128)</f>
        <v>0</v>
      </c>
      <c r="CB129" s="612">
        <f>SUM(CB109:CB128)</f>
        <v>0</v>
      </c>
      <c r="CC129" s="365" t="s">
        <v>89</v>
      </c>
      <c r="CD129" s="364" t="s">
        <v>151</v>
      </c>
    </row>
    <row r="130" spans="1:82" ht="18.75" customHeight="1" x14ac:dyDescent="0.2">
      <c r="A130" s="158" t="str">
        <f t="shared" si="22"/>
        <v>Mardi</v>
      </c>
      <c r="B130" s="158"/>
      <c r="C130" s="158"/>
      <c r="D130" s="158"/>
      <c r="E130" s="158"/>
      <c r="F130" s="158"/>
      <c r="G130" s="158"/>
      <c r="H130" s="158"/>
      <c r="I130" s="158"/>
      <c r="J130" s="170"/>
      <c r="K130" s="158"/>
      <c r="L130" s="395"/>
      <c r="N130" s="1241" t="s">
        <v>148</v>
      </c>
      <c r="O130" s="1241"/>
      <c r="P130" s="592" t="s">
        <v>31</v>
      </c>
      <c r="Q130" s="138">
        <f t="shared" ref="Q130:BX130" si="30">COUNTIF(Q109:Q128,"1")</f>
        <v>0</v>
      </c>
      <c r="R130" s="139">
        <f t="shared" si="30"/>
        <v>0</v>
      </c>
      <c r="S130" s="139">
        <f t="shared" si="30"/>
        <v>0</v>
      </c>
      <c r="T130" s="140">
        <f t="shared" si="30"/>
        <v>0</v>
      </c>
      <c r="U130" s="139">
        <f t="shared" si="30"/>
        <v>0</v>
      </c>
      <c r="V130" s="139">
        <f t="shared" si="30"/>
        <v>0</v>
      </c>
      <c r="W130" s="139">
        <f t="shared" si="30"/>
        <v>0</v>
      </c>
      <c r="X130" s="139">
        <f t="shared" si="30"/>
        <v>0</v>
      </c>
      <c r="Y130" s="138">
        <f t="shared" si="30"/>
        <v>0</v>
      </c>
      <c r="Z130" s="139">
        <f t="shared" si="30"/>
        <v>0</v>
      </c>
      <c r="AA130" s="139">
        <f t="shared" si="30"/>
        <v>0</v>
      </c>
      <c r="AB130" s="140">
        <f t="shared" si="30"/>
        <v>0</v>
      </c>
      <c r="AC130" s="139">
        <f t="shared" si="30"/>
        <v>0</v>
      </c>
      <c r="AD130" s="139">
        <f t="shared" si="30"/>
        <v>0</v>
      </c>
      <c r="AE130" s="139">
        <f t="shared" si="30"/>
        <v>0</v>
      </c>
      <c r="AF130" s="139">
        <f t="shared" si="30"/>
        <v>0</v>
      </c>
      <c r="AG130" s="138">
        <f t="shared" si="30"/>
        <v>0</v>
      </c>
      <c r="AH130" s="139">
        <f t="shared" si="30"/>
        <v>0</v>
      </c>
      <c r="AI130" s="139">
        <f t="shared" si="30"/>
        <v>0</v>
      </c>
      <c r="AJ130" s="140">
        <f t="shared" si="30"/>
        <v>0</v>
      </c>
      <c r="AK130" s="139">
        <f t="shared" si="30"/>
        <v>0</v>
      </c>
      <c r="AL130" s="139">
        <f t="shared" si="30"/>
        <v>0</v>
      </c>
      <c r="AM130" s="139">
        <f t="shared" si="30"/>
        <v>0</v>
      </c>
      <c r="AN130" s="139">
        <f t="shared" si="30"/>
        <v>0</v>
      </c>
      <c r="AO130" s="138">
        <f t="shared" si="30"/>
        <v>0</v>
      </c>
      <c r="AP130" s="139">
        <f t="shared" si="30"/>
        <v>0</v>
      </c>
      <c r="AQ130" s="139">
        <f t="shared" si="30"/>
        <v>0</v>
      </c>
      <c r="AR130" s="140">
        <f t="shared" si="30"/>
        <v>0</v>
      </c>
      <c r="AS130" s="139">
        <f t="shared" si="30"/>
        <v>0</v>
      </c>
      <c r="AT130" s="139">
        <f t="shared" si="30"/>
        <v>0</v>
      </c>
      <c r="AU130" s="139">
        <f t="shared" si="30"/>
        <v>0</v>
      </c>
      <c r="AV130" s="139">
        <f t="shared" si="30"/>
        <v>0</v>
      </c>
      <c r="AW130" s="138">
        <f t="shared" si="30"/>
        <v>0</v>
      </c>
      <c r="AX130" s="139">
        <f t="shared" si="30"/>
        <v>0</v>
      </c>
      <c r="AY130" s="139">
        <f t="shared" si="30"/>
        <v>0</v>
      </c>
      <c r="AZ130" s="140">
        <f t="shared" si="30"/>
        <v>0</v>
      </c>
      <c r="BA130" s="139">
        <f t="shared" si="30"/>
        <v>0</v>
      </c>
      <c r="BB130" s="139">
        <f t="shared" si="30"/>
        <v>0</v>
      </c>
      <c r="BC130" s="139">
        <f t="shared" si="30"/>
        <v>0</v>
      </c>
      <c r="BD130" s="139">
        <f t="shared" si="30"/>
        <v>0</v>
      </c>
      <c r="BE130" s="138">
        <f t="shared" si="30"/>
        <v>0</v>
      </c>
      <c r="BF130" s="139">
        <f t="shared" si="30"/>
        <v>0</v>
      </c>
      <c r="BG130" s="139">
        <f t="shared" si="30"/>
        <v>0</v>
      </c>
      <c r="BH130" s="140">
        <f t="shared" si="30"/>
        <v>0</v>
      </c>
      <c r="BI130" s="139">
        <f t="shared" si="30"/>
        <v>0</v>
      </c>
      <c r="BJ130" s="139">
        <f t="shared" si="30"/>
        <v>0</v>
      </c>
      <c r="BK130" s="139">
        <f t="shared" si="30"/>
        <v>0</v>
      </c>
      <c r="BL130" s="139">
        <f t="shared" si="30"/>
        <v>0</v>
      </c>
      <c r="BM130" s="138">
        <f t="shared" si="30"/>
        <v>0</v>
      </c>
      <c r="BN130" s="139">
        <f t="shared" si="30"/>
        <v>0</v>
      </c>
      <c r="BO130" s="139">
        <f t="shared" si="30"/>
        <v>0</v>
      </c>
      <c r="BP130" s="140">
        <f t="shared" si="30"/>
        <v>0</v>
      </c>
      <c r="BQ130" s="139">
        <f t="shared" si="30"/>
        <v>0</v>
      </c>
      <c r="BR130" s="139">
        <f t="shared" si="30"/>
        <v>0</v>
      </c>
      <c r="BS130" s="139">
        <f t="shared" si="30"/>
        <v>0</v>
      </c>
      <c r="BT130" s="139">
        <f t="shared" si="30"/>
        <v>0</v>
      </c>
      <c r="BU130" s="138">
        <f t="shared" si="30"/>
        <v>0</v>
      </c>
      <c r="BV130" s="139">
        <f t="shared" si="30"/>
        <v>0</v>
      </c>
      <c r="BW130" s="139">
        <f t="shared" si="30"/>
        <v>0</v>
      </c>
      <c r="BX130" s="140">
        <f t="shared" si="30"/>
        <v>0</v>
      </c>
      <c r="BY130" s="370"/>
      <c r="BZ130" s="9"/>
      <c r="CA130" s="9"/>
      <c r="CB130" s="9"/>
      <c r="CC130" s="1244" t="str">
        <f>IF(SUM(Q107:BX107)=0,"",IF($G132&gt;0,Donnees!$C$5,Donnees!$C$4))</f>
        <v/>
      </c>
      <c r="CD130" s="1237" t="str">
        <f>IF(CC130=Donnees!$C$5,Donnees!$B$41,"")</f>
        <v/>
      </c>
    </row>
    <row r="131" spans="1:82" s="16" customFormat="1" ht="15" customHeight="1" x14ac:dyDescent="0.2">
      <c r="A131" s="158" t="str">
        <f t="shared" si="22"/>
        <v>Mardi</v>
      </c>
      <c r="B131" s="158"/>
      <c r="C131" s="158"/>
      <c r="D131" s="158"/>
      <c r="E131" s="158"/>
      <c r="F131" s="158"/>
      <c r="G131" s="158"/>
      <c r="H131" s="158"/>
      <c r="I131" s="158"/>
      <c r="J131" s="170"/>
      <c r="K131" s="158"/>
      <c r="L131" s="395"/>
      <c r="N131" s="1242"/>
      <c r="O131" s="1242"/>
      <c r="P131" s="593" t="s">
        <v>43</v>
      </c>
      <c r="Q131" s="128" t="str">
        <f>IF($AZ$21="","",ROUNDUP(Q107/$AZ$21,0))</f>
        <v/>
      </c>
      <c r="R131" s="127" t="str">
        <f t="shared" ref="R131:BX131" si="31">IF($AZ$21="","",ROUNDUP(R107/$AZ$21,0))</f>
        <v/>
      </c>
      <c r="S131" s="127" t="str">
        <f t="shared" si="31"/>
        <v/>
      </c>
      <c r="T131" s="129" t="str">
        <f t="shared" si="31"/>
        <v/>
      </c>
      <c r="U131" s="127" t="str">
        <f t="shared" si="31"/>
        <v/>
      </c>
      <c r="V131" s="127" t="str">
        <f t="shared" si="31"/>
        <v/>
      </c>
      <c r="W131" s="127" t="str">
        <f t="shared" si="31"/>
        <v/>
      </c>
      <c r="X131" s="127" t="str">
        <f t="shared" si="31"/>
        <v/>
      </c>
      <c r="Y131" s="128" t="str">
        <f t="shared" si="31"/>
        <v/>
      </c>
      <c r="Z131" s="127" t="str">
        <f t="shared" si="31"/>
        <v/>
      </c>
      <c r="AA131" s="127" t="str">
        <f t="shared" si="31"/>
        <v/>
      </c>
      <c r="AB131" s="129" t="str">
        <f t="shared" si="31"/>
        <v/>
      </c>
      <c r="AC131" s="127" t="str">
        <f t="shared" si="31"/>
        <v/>
      </c>
      <c r="AD131" s="127" t="str">
        <f t="shared" si="31"/>
        <v/>
      </c>
      <c r="AE131" s="127" t="str">
        <f t="shared" si="31"/>
        <v/>
      </c>
      <c r="AF131" s="127" t="str">
        <f t="shared" si="31"/>
        <v/>
      </c>
      <c r="AG131" s="128" t="str">
        <f t="shared" si="31"/>
        <v/>
      </c>
      <c r="AH131" s="127" t="str">
        <f t="shared" si="31"/>
        <v/>
      </c>
      <c r="AI131" s="127" t="str">
        <f t="shared" si="31"/>
        <v/>
      </c>
      <c r="AJ131" s="129" t="str">
        <f t="shared" si="31"/>
        <v/>
      </c>
      <c r="AK131" s="127" t="str">
        <f t="shared" si="31"/>
        <v/>
      </c>
      <c r="AL131" s="127" t="str">
        <f t="shared" si="31"/>
        <v/>
      </c>
      <c r="AM131" s="127" t="str">
        <f t="shared" si="31"/>
        <v/>
      </c>
      <c r="AN131" s="127" t="str">
        <f t="shared" si="31"/>
        <v/>
      </c>
      <c r="AO131" s="128" t="str">
        <f t="shared" si="31"/>
        <v/>
      </c>
      <c r="AP131" s="127" t="str">
        <f t="shared" si="31"/>
        <v/>
      </c>
      <c r="AQ131" s="127" t="str">
        <f t="shared" si="31"/>
        <v/>
      </c>
      <c r="AR131" s="129" t="str">
        <f t="shared" si="31"/>
        <v/>
      </c>
      <c r="AS131" s="127" t="str">
        <f t="shared" si="31"/>
        <v/>
      </c>
      <c r="AT131" s="127" t="str">
        <f t="shared" si="31"/>
        <v/>
      </c>
      <c r="AU131" s="127" t="str">
        <f t="shared" si="31"/>
        <v/>
      </c>
      <c r="AV131" s="127" t="str">
        <f t="shared" si="31"/>
        <v/>
      </c>
      <c r="AW131" s="128" t="str">
        <f t="shared" si="31"/>
        <v/>
      </c>
      <c r="AX131" s="127" t="str">
        <f t="shared" si="31"/>
        <v/>
      </c>
      <c r="AY131" s="127" t="str">
        <f t="shared" si="31"/>
        <v/>
      </c>
      <c r="AZ131" s="129" t="str">
        <f t="shared" si="31"/>
        <v/>
      </c>
      <c r="BA131" s="127" t="str">
        <f t="shared" si="31"/>
        <v/>
      </c>
      <c r="BB131" s="127" t="str">
        <f t="shared" si="31"/>
        <v/>
      </c>
      <c r="BC131" s="127" t="str">
        <f t="shared" si="31"/>
        <v/>
      </c>
      <c r="BD131" s="127" t="str">
        <f t="shared" si="31"/>
        <v/>
      </c>
      <c r="BE131" s="128" t="str">
        <f t="shared" si="31"/>
        <v/>
      </c>
      <c r="BF131" s="127" t="str">
        <f t="shared" si="31"/>
        <v/>
      </c>
      <c r="BG131" s="127" t="str">
        <f t="shared" si="31"/>
        <v/>
      </c>
      <c r="BH131" s="129" t="str">
        <f t="shared" si="31"/>
        <v/>
      </c>
      <c r="BI131" s="127" t="str">
        <f t="shared" si="31"/>
        <v/>
      </c>
      <c r="BJ131" s="127" t="str">
        <f t="shared" si="31"/>
        <v/>
      </c>
      <c r="BK131" s="127" t="str">
        <f t="shared" si="31"/>
        <v/>
      </c>
      <c r="BL131" s="127" t="str">
        <f t="shared" si="31"/>
        <v/>
      </c>
      <c r="BM131" s="128" t="str">
        <f t="shared" si="31"/>
        <v/>
      </c>
      <c r="BN131" s="127" t="str">
        <f t="shared" si="31"/>
        <v/>
      </c>
      <c r="BO131" s="127" t="str">
        <f t="shared" si="31"/>
        <v/>
      </c>
      <c r="BP131" s="129" t="str">
        <f t="shared" si="31"/>
        <v/>
      </c>
      <c r="BQ131" s="127" t="str">
        <f t="shared" si="31"/>
        <v/>
      </c>
      <c r="BR131" s="127" t="str">
        <f t="shared" si="31"/>
        <v/>
      </c>
      <c r="BS131" s="127" t="str">
        <f t="shared" si="31"/>
        <v/>
      </c>
      <c r="BT131" s="127" t="str">
        <f t="shared" si="31"/>
        <v/>
      </c>
      <c r="BU131" s="128" t="str">
        <f t="shared" si="31"/>
        <v/>
      </c>
      <c r="BV131" s="127" t="str">
        <f t="shared" si="31"/>
        <v/>
      </c>
      <c r="BW131" s="127" t="str">
        <f t="shared" si="31"/>
        <v/>
      </c>
      <c r="BX131" s="129" t="str">
        <f t="shared" si="31"/>
        <v/>
      </c>
      <c r="BY131" s="142"/>
      <c r="BZ131" s="143"/>
      <c r="CA131" s="143"/>
      <c r="CB131" s="143"/>
      <c r="CC131" s="1235"/>
      <c r="CD131" s="1237"/>
    </row>
    <row r="132" spans="1:82" s="16" customFormat="1" ht="15" customHeight="1" x14ac:dyDescent="0.2">
      <c r="A132" s="158" t="str">
        <f t="shared" si="22"/>
        <v>Mardi</v>
      </c>
      <c r="B132" s="158"/>
      <c r="C132" s="158"/>
      <c r="D132" s="158"/>
      <c r="E132" s="158"/>
      <c r="F132" s="158"/>
      <c r="G132" s="168">
        <f>COUNTIF(Q132:BX132,Donnees!$C$5)</f>
        <v>0</v>
      </c>
      <c r="H132" s="158"/>
      <c r="I132" s="158"/>
      <c r="J132" s="170"/>
      <c r="K132" s="158"/>
      <c r="L132" s="395"/>
      <c r="N132" s="1243"/>
      <c r="O132" s="1243"/>
      <c r="P132" s="594" t="s">
        <v>44</v>
      </c>
      <c r="Q132" s="130">
        <f>IF(ISBLANK(Q107),0,IF(Q130&gt;=Q131,Donnees!$C$4,Donnees!$C$5))</f>
        <v>0</v>
      </c>
      <c r="R132" s="131">
        <f>IF(ISBLANK(R107),0,IF(R130&gt;=R131,Donnees!$C$4,Donnees!$C$5))</f>
        <v>0</v>
      </c>
      <c r="S132" s="131">
        <f>IF(ISBLANK(S107),0,IF(S130&gt;=S131,Donnees!$C$4,Donnees!$C$5))</f>
        <v>0</v>
      </c>
      <c r="T132" s="132">
        <f>IF(ISBLANK(T107),0,IF(T130&gt;=T131,Donnees!$C$4,Donnees!$C$5))</f>
        <v>0</v>
      </c>
      <c r="U132" s="131">
        <f>IF(ISBLANK(U107),0,IF(U130&gt;=U131,Donnees!$C$4,Donnees!$C$5))</f>
        <v>0</v>
      </c>
      <c r="V132" s="131">
        <f>IF(ISBLANK(V107),0,IF(V130&gt;=V131,Donnees!$C$4,Donnees!$C$5))</f>
        <v>0</v>
      </c>
      <c r="W132" s="131">
        <f>IF(ISBLANK(W107),0,IF(W130&gt;=W131,Donnees!$C$4,Donnees!$C$5))</f>
        <v>0</v>
      </c>
      <c r="X132" s="131">
        <f>IF(ISBLANK(X107),0,IF(X130&gt;=X131,Donnees!$C$4,Donnees!$C$5))</f>
        <v>0</v>
      </c>
      <c r="Y132" s="130">
        <f>IF(ISBLANK(Y107),0,IF(Y130&gt;=Y131,Donnees!$C$4,Donnees!$C$5))</f>
        <v>0</v>
      </c>
      <c r="Z132" s="131">
        <f>IF(ISBLANK(Z107),0,IF(Z130&gt;=Z131,Donnees!$C$4,Donnees!$C$5))</f>
        <v>0</v>
      </c>
      <c r="AA132" s="131">
        <f>IF(ISBLANK(AA107),0,IF(AA130&gt;=AA131,Donnees!$C$4,Donnees!$C$5))</f>
        <v>0</v>
      </c>
      <c r="AB132" s="132">
        <f>IF(ISBLANK(AB107),0,IF(AB130&gt;=AB131,Donnees!$C$4,Donnees!$C$5))</f>
        <v>0</v>
      </c>
      <c r="AC132" s="131">
        <f>IF(ISBLANK(AC107),0,IF(AC130&gt;=AC131,Donnees!$C$4,Donnees!$C$5))</f>
        <v>0</v>
      </c>
      <c r="AD132" s="131">
        <f>IF(ISBLANK(AD107),0,IF(AD130&gt;=AD131,Donnees!$C$4,Donnees!$C$5))</f>
        <v>0</v>
      </c>
      <c r="AE132" s="131">
        <f>IF(ISBLANK(AE107),0,IF(AE130&gt;=AE131,Donnees!$C$4,Donnees!$C$5))</f>
        <v>0</v>
      </c>
      <c r="AF132" s="131">
        <f>IF(ISBLANK(AF107),0,IF(AF130&gt;=AF131,Donnees!$C$4,Donnees!$C$5))</f>
        <v>0</v>
      </c>
      <c r="AG132" s="130">
        <f>IF(ISBLANK(AG107),0,IF(AG130&gt;=AG131,Donnees!$C$4,Donnees!$C$5))</f>
        <v>0</v>
      </c>
      <c r="AH132" s="131">
        <f>IF(ISBLANK(AH107),0,IF(AH130&gt;=AH131,Donnees!$C$4,Donnees!$C$5))</f>
        <v>0</v>
      </c>
      <c r="AI132" s="131">
        <f>IF(ISBLANK(AI107),0,IF(AI130&gt;=AI131,Donnees!$C$4,Donnees!$C$5))</f>
        <v>0</v>
      </c>
      <c r="AJ132" s="132">
        <f>IF(ISBLANK(AJ107),0,IF(AJ130&gt;=AJ131,Donnees!$C$4,Donnees!$C$5))</f>
        <v>0</v>
      </c>
      <c r="AK132" s="131">
        <f>IF(ISBLANK(AK107),0,IF(AK130&gt;=AK131,Donnees!$C$4,Donnees!$C$5))</f>
        <v>0</v>
      </c>
      <c r="AL132" s="131">
        <f>IF(ISBLANK(AL107),0,IF(AL130&gt;=AL131,Donnees!$C$4,Donnees!$C$5))</f>
        <v>0</v>
      </c>
      <c r="AM132" s="131">
        <f>IF(ISBLANK(AM107),0,IF(AM130&gt;=AM131,Donnees!$C$4,Donnees!$C$5))</f>
        <v>0</v>
      </c>
      <c r="AN132" s="131">
        <f>IF(ISBLANK(AN107),0,IF(AN130&gt;=AN131,Donnees!$C$4,Donnees!$C$5))</f>
        <v>0</v>
      </c>
      <c r="AO132" s="130">
        <f>IF(ISBLANK(AO107),0,IF(AO130&gt;=AO131,Donnees!$C$4,Donnees!$C$5))</f>
        <v>0</v>
      </c>
      <c r="AP132" s="131">
        <f>IF(ISBLANK(AP107),0,IF(AP130&gt;=AP131,Donnees!$C$4,Donnees!$C$5))</f>
        <v>0</v>
      </c>
      <c r="AQ132" s="131">
        <f>IF(ISBLANK(AQ107),0,IF(AQ130&gt;=AQ131,Donnees!$C$4,Donnees!$C$5))</f>
        <v>0</v>
      </c>
      <c r="AR132" s="132">
        <f>IF(ISBLANK(AR107),0,IF(AR130&gt;=AR131,Donnees!$C$4,Donnees!$C$5))</f>
        <v>0</v>
      </c>
      <c r="AS132" s="131">
        <f>IF(ISBLANK(AS107),0,IF(AS130&gt;=AS131,Donnees!$C$4,Donnees!$C$5))</f>
        <v>0</v>
      </c>
      <c r="AT132" s="131">
        <f>IF(ISBLANK(AT107),0,IF(AT130&gt;=AT131,Donnees!$C$4,Donnees!$C$5))</f>
        <v>0</v>
      </c>
      <c r="AU132" s="131">
        <f>IF(ISBLANK(AU107),0,IF(AU130&gt;=AU131,Donnees!$C$4,Donnees!$C$5))</f>
        <v>0</v>
      </c>
      <c r="AV132" s="131">
        <f>IF(ISBLANK(AV107),0,IF(AV130&gt;=AV131,Donnees!$C$4,Donnees!$C$5))</f>
        <v>0</v>
      </c>
      <c r="AW132" s="130">
        <f>IF(ISBLANK(AW107),0,IF(AW130&gt;=AW131,Donnees!$C$4,Donnees!$C$5))</f>
        <v>0</v>
      </c>
      <c r="AX132" s="131">
        <f>IF(ISBLANK(AX107),0,IF(AX130&gt;=AX131,Donnees!$C$4,Donnees!$C$5))</f>
        <v>0</v>
      </c>
      <c r="AY132" s="131">
        <f>IF(ISBLANK(AY107),0,IF(AY130&gt;=AY131,Donnees!$C$4,Donnees!$C$5))</f>
        <v>0</v>
      </c>
      <c r="AZ132" s="132">
        <f>IF(ISBLANK(AZ107),0,IF(AZ130&gt;=AZ131,Donnees!$C$4,Donnees!$C$5))</f>
        <v>0</v>
      </c>
      <c r="BA132" s="131">
        <f>IF(ISBLANK(BA107),0,IF(BA130&gt;=BA131,Donnees!$C$4,Donnees!$C$5))</f>
        <v>0</v>
      </c>
      <c r="BB132" s="131">
        <f>IF(ISBLANK(BB107),0,IF(BB130&gt;=BB131,Donnees!$C$4,Donnees!$C$5))</f>
        <v>0</v>
      </c>
      <c r="BC132" s="131">
        <f>IF(ISBLANK(BC107),0,IF(BC130&gt;=BC131,Donnees!$C$4,Donnees!$C$5))</f>
        <v>0</v>
      </c>
      <c r="BD132" s="131">
        <f>IF(ISBLANK(BD107),0,IF(BD130&gt;=BD131,Donnees!$C$4,Donnees!$C$5))</f>
        <v>0</v>
      </c>
      <c r="BE132" s="130">
        <f>IF(ISBLANK(BE107),0,IF(BE130&gt;=BE131,Donnees!$C$4,Donnees!$C$5))</f>
        <v>0</v>
      </c>
      <c r="BF132" s="131">
        <f>IF(ISBLANK(BF107),0,IF(BF130&gt;=BF131,Donnees!$C$4,Donnees!$C$5))</f>
        <v>0</v>
      </c>
      <c r="BG132" s="131">
        <f>IF(ISBLANK(BG107),0,IF(BG130&gt;=BG131,Donnees!$C$4,Donnees!$C$5))</f>
        <v>0</v>
      </c>
      <c r="BH132" s="132">
        <f>IF(ISBLANK(BH107),0,IF(BH130&gt;=BH131,Donnees!$C$4,Donnees!$C$5))</f>
        <v>0</v>
      </c>
      <c r="BI132" s="131">
        <f>IF(ISBLANK(BI107),0,IF(BI130&gt;=BI131,Donnees!$C$4,Donnees!$C$5))</f>
        <v>0</v>
      </c>
      <c r="BJ132" s="131">
        <f>IF(ISBLANK(BJ107),0,IF(BJ130&gt;=BJ131,Donnees!$C$4,Donnees!$C$5))</f>
        <v>0</v>
      </c>
      <c r="BK132" s="131">
        <f>IF(ISBLANK(BK107),0,IF(BK130&gt;=BK131,Donnees!$C$4,Donnees!$C$5))</f>
        <v>0</v>
      </c>
      <c r="BL132" s="131">
        <f>IF(ISBLANK(BL107),0,IF(BL130&gt;=BL131,Donnees!$C$4,Donnees!$C$5))</f>
        <v>0</v>
      </c>
      <c r="BM132" s="130">
        <f>IF(ISBLANK(BM107),0,IF(BM130&gt;=BM131,Donnees!$C$4,Donnees!$C$5))</f>
        <v>0</v>
      </c>
      <c r="BN132" s="131">
        <f>IF(ISBLANK(BN107),0,IF(BN130&gt;=BN131,Donnees!$C$4,Donnees!$C$5))</f>
        <v>0</v>
      </c>
      <c r="BO132" s="131">
        <f>IF(ISBLANK(BO107),0,IF(BO130&gt;=BO131,Donnees!$C$4,Donnees!$C$5))</f>
        <v>0</v>
      </c>
      <c r="BP132" s="132">
        <f>IF(ISBLANK(BP107),0,IF(BP130&gt;=BP131,Donnees!$C$4,Donnees!$C$5))</f>
        <v>0</v>
      </c>
      <c r="BQ132" s="131">
        <f>IF(ISBLANK(BQ107),0,IF(BQ130&gt;=BQ131,Donnees!$C$4,Donnees!$C$5))</f>
        <v>0</v>
      </c>
      <c r="BR132" s="131">
        <f>IF(ISBLANK(BR107),0,IF(BR130&gt;=BR131,Donnees!$C$4,Donnees!$C$5))</f>
        <v>0</v>
      </c>
      <c r="BS132" s="131">
        <f>IF(ISBLANK(BS107),0,IF(BS130&gt;=BS131,Donnees!$C$4,Donnees!$C$5))</f>
        <v>0</v>
      </c>
      <c r="BT132" s="131">
        <f>IF(ISBLANK(BT107),0,IF(BT130&gt;=BT131,Donnees!$C$4,Donnees!$C$5))</f>
        <v>0</v>
      </c>
      <c r="BU132" s="130">
        <f>IF(ISBLANK(BU107),0,IF(BU130&gt;=BU131,Donnees!$C$4,Donnees!$C$5))</f>
        <v>0</v>
      </c>
      <c r="BV132" s="131">
        <f>IF(ISBLANK(BV107),0,IF(BV130&gt;=BV131,Donnees!$C$4,Donnees!$C$5))</f>
        <v>0</v>
      </c>
      <c r="BW132" s="131">
        <f>IF(ISBLANK(BW107),0,IF(BW130&gt;=BW131,Donnees!$C$4,Donnees!$C$5))</f>
        <v>0</v>
      </c>
      <c r="BX132" s="132">
        <f>IF(ISBLANK(BX107),0,IF(BX130&gt;=BX131,Donnees!$C$4,Donnees!$C$5))</f>
        <v>0</v>
      </c>
      <c r="BY132" s="144"/>
      <c r="BZ132" s="145"/>
      <c r="CA132" s="145"/>
      <c r="CB132" s="145"/>
      <c r="CC132" s="1236"/>
      <c r="CD132" s="1237"/>
    </row>
    <row r="133" spans="1:82" s="16" customFormat="1" ht="15" customHeight="1" x14ac:dyDescent="0.2">
      <c r="A133" s="158"/>
      <c r="B133" s="158"/>
      <c r="C133" s="158"/>
      <c r="D133" s="158"/>
      <c r="E133" s="158"/>
      <c r="F133" s="158"/>
      <c r="G133" s="168"/>
      <c r="H133" s="158"/>
      <c r="I133" s="158"/>
      <c r="J133" s="170"/>
      <c r="K133" s="158"/>
      <c r="L133" s="395"/>
      <c r="N133" s="1086" t="str">
        <f>IF($U$21=Donnees!$A$11,"Nombre APE","")</f>
        <v/>
      </c>
      <c r="O133" s="1086"/>
      <c r="P133" s="593"/>
      <c r="Q133" s="128" t="str">
        <f>IF($U$21=Donnees!$A$11,SUMIF($O109:$O128,"APE",Q109:Q128),"")</f>
        <v/>
      </c>
      <c r="R133" s="139" t="str">
        <f>IF($U$21=Donnees!$A$11,SUMIF($O109:$O128,"APE",R109:R128),"")</f>
        <v/>
      </c>
      <c r="S133" s="139" t="str">
        <f>IF($U$21=Donnees!$A$11,SUMIF($O109:$O128,"APE",S109:S128),"")</f>
        <v/>
      </c>
      <c r="T133" s="140" t="str">
        <f>IF($U$21=Donnees!$A$11,SUMIF($O109:$O128,"APE",T109:T128),"")</f>
        <v/>
      </c>
      <c r="U133" s="128" t="str">
        <f>IF($U$21=Donnees!$A$11,SUMIF($O109:$O128,"APE",U109:U128),"")</f>
        <v/>
      </c>
      <c r="V133" s="139" t="str">
        <f>IF($U$21=Donnees!$A$11,SUMIF($O109:$O128,"APE",V109:V128),"")</f>
        <v/>
      </c>
      <c r="W133" s="139" t="str">
        <f>IF($U$21=Donnees!$A$11,SUMIF($O109:$O128,"APE",W109:W128),"")</f>
        <v/>
      </c>
      <c r="X133" s="140" t="str">
        <f>IF($U$21=Donnees!$A$11,SUMIF($O109:$O128,"APE",X109:X128),"")</f>
        <v/>
      </c>
      <c r="Y133" s="128" t="str">
        <f>IF($U$21=Donnees!$A$11,SUMIF($O109:$O128,"APE",Y109:Y128),"")</f>
        <v/>
      </c>
      <c r="Z133" s="139" t="str">
        <f>IF($U$21=Donnees!$A$11,SUMIF($O109:$O128,"APE",Z109:Z128),"")</f>
        <v/>
      </c>
      <c r="AA133" s="139" t="str">
        <f>IF($U$21=Donnees!$A$11,SUMIF($O109:$O128,"APE",AA109:AA128),"")</f>
        <v/>
      </c>
      <c r="AB133" s="140" t="str">
        <f>IF($U$21=Donnees!$A$11,SUMIF($O109:$O128,"APE",AB109:AB128),"")</f>
        <v/>
      </c>
      <c r="AC133" s="128" t="str">
        <f>IF($U$21=Donnees!$A$11,SUMIF($O109:$O128,"APE",AC109:AC128),"")</f>
        <v/>
      </c>
      <c r="AD133" s="139" t="str">
        <f>IF($U$21=Donnees!$A$11,SUMIF($O109:$O128,"APE",AD109:AD128),"")</f>
        <v/>
      </c>
      <c r="AE133" s="139" t="str">
        <f>IF($U$21=Donnees!$A$11,SUMIF($O109:$O128,"APE",AE109:AE128),"")</f>
        <v/>
      </c>
      <c r="AF133" s="140" t="str">
        <f>IF($U$21=Donnees!$A$11,SUMIF($O109:$O128,"APE",AF109:AF128),"")</f>
        <v/>
      </c>
      <c r="AG133" s="128" t="str">
        <f>IF($U$21=Donnees!$A$11,SUMIF($O109:$O128,"APE",AG109:AG128),"")</f>
        <v/>
      </c>
      <c r="AH133" s="139" t="str">
        <f>IF($U$21=Donnees!$A$11,SUMIF($O109:$O128,"APE",AH109:AH128),"")</f>
        <v/>
      </c>
      <c r="AI133" s="139" t="str">
        <f>IF($U$21=Donnees!$A$11,SUMIF($O109:$O128,"APE",AI109:AI128),"")</f>
        <v/>
      </c>
      <c r="AJ133" s="140" t="str">
        <f>IF($U$21=Donnees!$A$11,SUMIF($O109:$O128,"APE",AJ109:AJ128),"")</f>
        <v/>
      </c>
      <c r="AK133" s="128" t="str">
        <f>IF($U$21=Donnees!$A$11,SUMIF($O109:$O128,"APE",AK109:AK128),"")</f>
        <v/>
      </c>
      <c r="AL133" s="139" t="str">
        <f>IF($U$21=Donnees!$A$11,SUMIF($O109:$O128,"APE",AL109:AL128),"")</f>
        <v/>
      </c>
      <c r="AM133" s="139" t="str">
        <f>IF($U$21=Donnees!$A$11,SUMIF($O109:$O128,"APE",AM109:AM128),"")</f>
        <v/>
      </c>
      <c r="AN133" s="140" t="str">
        <f>IF($U$21=Donnees!$A$11,SUMIF($O109:$O128,"APE",AN109:AN128),"")</f>
        <v/>
      </c>
      <c r="AO133" s="128" t="str">
        <f>IF($U$21=Donnees!$A$11,SUMIF($O109:$O128,"APE",AO109:AO128),"")</f>
        <v/>
      </c>
      <c r="AP133" s="139" t="str">
        <f>IF($U$21=Donnees!$A$11,SUMIF($O109:$O128,"APE",AP109:AP128),"")</f>
        <v/>
      </c>
      <c r="AQ133" s="139" t="str">
        <f>IF($U$21=Donnees!$A$11,SUMIF($O109:$O128,"APE",AQ109:AQ128),"")</f>
        <v/>
      </c>
      <c r="AR133" s="127" t="str">
        <f>IF($U$21=Donnees!$A$11,SUMIF($O109:$O128,"APE",AR109:AR128),"")</f>
        <v/>
      </c>
      <c r="AS133" s="128" t="str">
        <f>IF($U$21=Donnees!$A$11,SUMIF($O109:$O128,"APE",AS109:AS128),"")</f>
        <v/>
      </c>
      <c r="AT133" s="139" t="str">
        <f>IF($U$21=Donnees!$A$11,SUMIF($O109:$O128,"APE",AT109:AT128),"")</f>
        <v/>
      </c>
      <c r="AU133" s="139" t="str">
        <f>IF($U$21=Donnees!$A$11,SUMIF($O109:$O128,"APE",AU109:AU128),"")</f>
        <v/>
      </c>
      <c r="AV133" s="140" t="str">
        <f>IF($U$21=Donnees!$A$11,SUMIF($O109:$O128,"APE",AV109:AV128),"")</f>
        <v/>
      </c>
      <c r="AW133" s="128" t="str">
        <f>IF($U$21=Donnees!$A$11,SUMIF($O109:$O128,"APE",AW109:AW128),"")</f>
        <v/>
      </c>
      <c r="AX133" s="139" t="str">
        <f>IF($U$21=Donnees!$A$11,SUMIF($O109:$O128,"APE",AX109:AX128),"")</f>
        <v/>
      </c>
      <c r="AY133" s="139" t="str">
        <f>IF($U$21=Donnees!$A$11,SUMIF($O109:$O128,"APE",AY109:AY128),"")</f>
        <v/>
      </c>
      <c r="AZ133" s="140" t="str">
        <f>IF($U$21=Donnees!$A$11,SUMIF($O109:$O128,"APE",AZ109:AZ128),"")</f>
        <v/>
      </c>
      <c r="BA133" s="128" t="str">
        <f>IF($U$21=Donnees!$A$11,SUMIF($O109:$O128,"APE",BA109:BA128),"")</f>
        <v/>
      </c>
      <c r="BB133" s="139" t="str">
        <f>IF($U$21=Donnees!$A$11,SUMIF($O109:$O128,"APE",BB109:BB128),"")</f>
        <v/>
      </c>
      <c r="BC133" s="139" t="str">
        <f>IF($U$21=Donnees!$A$11,SUMIF($O109:$O128,"APE",BC109:BC128),"")</f>
        <v/>
      </c>
      <c r="BD133" s="140" t="str">
        <f>IF($U$21=Donnees!$A$11,SUMIF($O109:$O128,"APE",BD109:BD128),"")</f>
        <v/>
      </c>
      <c r="BE133" s="139" t="str">
        <f>IF($U$21=Donnees!$A$11,SUMIF($O109:$O128,"APE",BE109:BE128),"")</f>
        <v/>
      </c>
      <c r="BF133" s="139" t="str">
        <f>IF($U$21=Donnees!$A$11,SUMIF($O109:$O128,"APE",BF109:BF128),"")</f>
        <v/>
      </c>
      <c r="BG133" s="139" t="str">
        <f>IF($U$21=Donnees!$A$11,SUMIF($O109:$O128,"APE",BG109:BG128),"")</f>
        <v/>
      </c>
      <c r="BH133" s="140" t="str">
        <f>IF($U$21=Donnees!$A$11,SUMIF($O109:$O128,"APE",BH109:BH128),"")</f>
        <v/>
      </c>
      <c r="BI133" s="139" t="str">
        <f>IF($U$21=Donnees!$A$11,SUMIF($O109:$O128,"APE",BI109:BI128),"")</f>
        <v/>
      </c>
      <c r="BJ133" s="139" t="str">
        <f>IF($U$21=Donnees!$A$11,SUMIF($O109:$O128,"APE",BJ109:BJ128),"")</f>
        <v/>
      </c>
      <c r="BK133" s="139" t="str">
        <f>IF($U$21=Donnees!$A$11,SUMIF($O109:$O128,"APE",BK109:BK128),"")</f>
        <v/>
      </c>
      <c r="BL133" s="140" t="str">
        <f>IF($U$21=Donnees!$A$11,SUMIF($O109:$O128,"APE",BL109:BL128),"")</f>
        <v/>
      </c>
      <c r="BM133" s="139" t="str">
        <f>IF($U$21=Donnees!$A$11,SUMIF($O109:$O128,"APE",BM109:BM128),"")</f>
        <v/>
      </c>
      <c r="BN133" s="139" t="str">
        <f>IF($U$21=Donnees!$A$11,SUMIF($O109:$O128,"APE",BN109:BN128),"")</f>
        <v/>
      </c>
      <c r="BO133" s="139" t="str">
        <f>IF($U$21=Donnees!$A$11,SUMIF($O109:$O128,"APE",BO109:BO128),"")</f>
        <v/>
      </c>
      <c r="BP133" s="140" t="str">
        <f>IF($U$21=Donnees!$A$11,SUMIF($O109:$O128,"APE",BP109:BP128),"")</f>
        <v/>
      </c>
      <c r="BQ133" s="139" t="str">
        <f>IF($U$21=Donnees!$A$11,SUMIF($O109:$O128,"APE",BQ109:BQ128),"")</f>
        <v/>
      </c>
      <c r="BR133" s="139" t="str">
        <f>IF($U$21=Donnees!$A$11,SUMIF($O109:$O128,"APE",BR109:BR128),"")</f>
        <v/>
      </c>
      <c r="BS133" s="139" t="str">
        <f>IF($U$21=Donnees!$A$11,SUMIF($O109:$O128,"APE",BS109:BS128),"")</f>
        <v/>
      </c>
      <c r="BT133" s="140" t="str">
        <f>IF($U$21=Donnees!$A$11,SUMIF($O109:$O128,"APE",BT109:BT128),"")</f>
        <v/>
      </c>
      <c r="BU133" s="139" t="str">
        <f>IF($U$21=Donnees!$A$11,SUMIF($O109:$O128,"APE",BU109:BU128),"")</f>
        <v/>
      </c>
      <c r="BV133" s="139" t="str">
        <f>IF($U$21=Donnees!$A$11,SUMIF($O109:$O128,"APE",BV109:BV128),"")</f>
        <v/>
      </c>
      <c r="BW133" s="139" t="str">
        <f>IF($U$21=Donnees!$A$11,SUMIF($O109:$O128,"APE",BW109:BW128),"")</f>
        <v/>
      </c>
      <c r="BX133" s="140" t="str">
        <f>IF($U$21=Donnees!$A$11,SUMIF($O109:$O128,"APE",BX109:BX128),"")</f>
        <v/>
      </c>
      <c r="BY133" s="141"/>
      <c r="BZ133" s="143"/>
      <c r="CA133" s="143"/>
      <c r="CB133" s="143"/>
      <c r="CC133" s="369" t="s">
        <v>89</v>
      </c>
      <c r="CD133" s="364" t="s">
        <v>152</v>
      </c>
    </row>
    <row r="134" spans="1:82" s="16" customFormat="1" ht="15" customHeight="1" x14ac:dyDescent="0.2">
      <c r="A134" s="158" t="str">
        <f>A132</f>
        <v>Mardi</v>
      </c>
      <c r="B134" s="158"/>
      <c r="C134" s="158"/>
      <c r="D134" s="158"/>
      <c r="E134" s="158"/>
      <c r="F134" s="158"/>
      <c r="G134" s="158"/>
      <c r="H134" s="158"/>
      <c r="I134" s="158"/>
      <c r="J134" s="170"/>
      <c r="K134" s="158"/>
      <c r="L134" s="395"/>
      <c r="N134" s="1234" t="str">
        <f>IF($U$21=Donnees!$A$11,"Répartition professionnel-le-s enfance","")</f>
        <v/>
      </c>
      <c r="O134" s="1234"/>
      <c r="P134" s="41" t="str">
        <f>IF($U$21=Donnees!$A$11,"Total","")</f>
        <v/>
      </c>
      <c r="Q134" s="128" t="str">
        <f>IF($U$21=Donnees!$A$11,SUMIF($O109:$O128,"EDE",Q109:Q128)+SUMIF($O109:$O128,"ASE",Q109:Q128),"")</f>
        <v/>
      </c>
      <c r="R134" s="127" t="str">
        <f>IF($U$21=Donnees!$A$11,SUMIF($O109:$O128,"EDE",R109:R128)+SUMIF($O109:$O128,"ASE",R109:R128),"")</f>
        <v/>
      </c>
      <c r="S134" s="127" t="str">
        <f>IF($U$21=Donnees!$A$11,SUMIF($O109:$O128,"EDE",S109:S128)+SUMIF($O109:$O128,"ASE",S109:S128),"")</f>
        <v/>
      </c>
      <c r="T134" s="129" t="str">
        <f>IF($U$21=Donnees!$A$11,SUMIF($O109:$O128,"EDE",T109:T128)+SUMIF($O109:$O128,"ASE",T109:T128),"")</f>
        <v/>
      </c>
      <c r="U134" s="133" t="str">
        <f>IF($U$21=Donnees!$A$11,SUMIF($O109:$O128,"EDE",U109:U128)+SUMIF($O109:$O128,"ASE",U109:U128),"")</f>
        <v/>
      </c>
      <c r="V134" s="133" t="str">
        <f>IF($U$21=Donnees!$A$11,SUMIF($O109:$O128,"EDE",V109:V128)+SUMIF($O109:$O128,"ASE",V109:V128),"")</f>
        <v/>
      </c>
      <c r="W134" s="133" t="str">
        <f>IF($U$21=Donnees!$A$11,SUMIF($O109:$O128,"EDE",W109:W128)+SUMIF($O109:$O128,"ASE",W109:W128),"")</f>
        <v/>
      </c>
      <c r="X134" s="133" t="str">
        <f>IF($U$21=Donnees!$A$11,SUMIF($O109:$O128,"EDE",X109:X128)+SUMIF($O109:$O128,"ASE",X109:X128),"")</f>
        <v/>
      </c>
      <c r="Y134" s="128" t="str">
        <f>IF($U$21=Donnees!$A$11,SUMIF($O109:$O128,"EDE",Y109:Y128)+SUMIF($O109:$O128,"ASE",Y109:Y128),"")</f>
        <v/>
      </c>
      <c r="Z134" s="127" t="str">
        <f>IF($U$21=Donnees!$A$11,SUMIF($O109:$O128,"EDE",Z109:Z128)+SUMIF($O109:$O128,"ASE",Z109:Z128),"")</f>
        <v/>
      </c>
      <c r="AA134" s="127" t="str">
        <f>IF($U$21=Donnees!$A$11,SUMIF($O109:$O128,"EDE",AA109:AA128)+SUMIF($O109:$O128,"ASE",AA109:AA128),"")</f>
        <v/>
      </c>
      <c r="AB134" s="129" t="str">
        <f>IF($U$21=Donnees!$A$11,SUMIF($O109:$O128,"EDE",AB109:AB128)+SUMIF($O109:$O128,"ASE",AB109:AB128),"")</f>
        <v/>
      </c>
      <c r="AC134" s="133" t="str">
        <f>IF($U$21=Donnees!$A$11,SUMIF($O109:$O128,"EDE",AC109:AC128)+SUMIF($O109:$O128,"ASE",AC109:AC128),"")</f>
        <v/>
      </c>
      <c r="AD134" s="133" t="str">
        <f>IF($U$21=Donnees!$A$11,SUMIF($O109:$O128,"EDE",AD109:AD128)+SUMIF($O109:$O128,"ASE",AD109:AD128),"")</f>
        <v/>
      </c>
      <c r="AE134" s="133" t="str">
        <f>IF($U$21=Donnees!$A$11,SUMIF($O109:$O128,"EDE",AE109:AE128)+SUMIF($O109:$O128,"ASE",AE109:AE128),"")</f>
        <v/>
      </c>
      <c r="AF134" s="133" t="str">
        <f>IF($U$21=Donnees!$A$11,SUMIF($O109:$O128,"EDE",AF109:AF128)+SUMIF($O109:$O128,"ASE",AF109:AF128),"")</f>
        <v/>
      </c>
      <c r="AG134" s="128" t="str">
        <f>IF($U$21=Donnees!$A$11,SUMIF($O109:$O128,"EDE",AG109:AG128)+SUMIF($O109:$O128,"ASE",AG109:AG128),"")</f>
        <v/>
      </c>
      <c r="AH134" s="127" t="str">
        <f>IF($U$21=Donnees!$A$11,SUMIF($O109:$O128,"EDE",AH109:AH128)+SUMIF($O109:$O128,"ASE",AH109:AH128),"")</f>
        <v/>
      </c>
      <c r="AI134" s="127" t="str">
        <f>IF($U$21=Donnees!$A$11,SUMIF($O109:$O128,"EDE",AI109:AI128)+SUMIF($O109:$O128,"ASE",AI109:AI128),"")</f>
        <v/>
      </c>
      <c r="AJ134" s="129" t="str">
        <f>IF($U$21=Donnees!$A$11,SUMIF($O109:$O128,"EDE",AJ109:AJ128)+SUMIF($O109:$O128,"ASE",AJ109:AJ128),"")</f>
        <v/>
      </c>
      <c r="AK134" s="133" t="str">
        <f>IF($U$21=Donnees!$A$11,SUMIF($O109:$O128,"EDE",AK109:AK128)+SUMIF($O109:$O128,"ASE",AK109:AK128),"")</f>
        <v/>
      </c>
      <c r="AL134" s="133" t="str">
        <f>IF($U$21=Donnees!$A$11,SUMIF($O109:$O128,"EDE",AL109:AL128)+SUMIF($O109:$O128,"ASE",AL109:AL128),"")</f>
        <v/>
      </c>
      <c r="AM134" s="133" t="str">
        <f>IF($U$21=Donnees!$A$11,SUMIF($O109:$O128,"EDE",AM109:AM128)+SUMIF($O109:$O128,"ASE",AM109:AM128),"")</f>
        <v/>
      </c>
      <c r="AN134" s="133" t="str">
        <f>IF($U$21=Donnees!$A$11,SUMIF($O109:$O128,"EDE",AN109:AN128)+SUMIF($O109:$O128,"ASE",AN109:AN128),"")</f>
        <v/>
      </c>
      <c r="AO134" s="128" t="str">
        <f>IF($U$21=Donnees!$A$11,SUMIF($O109:$O128,"EDE",AO109:AO128)+SUMIF($O109:$O128,"ASE",AO109:AO128),"")</f>
        <v/>
      </c>
      <c r="AP134" s="127" t="str">
        <f>IF($U$21=Donnees!$A$11,SUMIF($O109:$O128,"EDE",AP109:AP128)+SUMIF($O109:$O128,"ASE",AP109:AP128),"")</f>
        <v/>
      </c>
      <c r="AQ134" s="127" t="str">
        <f>IF($U$21=Donnees!$A$11,SUMIF($O109:$O128,"EDE",AQ109:AQ128)+SUMIF($O109:$O128,"ASE",AQ109:AQ128),"")</f>
        <v/>
      </c>
      <c r="AR134" s="129" t="str">
        <f>IF($U$21=Donnees!$A$11,SUMIF($O109:$O128,"EDE",AR109:AR128)+SUMIF($O109:$O128,"ASE",AR109:AR128),"")</f>
        <v/>
      </c>
      <c r="AS134" s="133" t="str">
        <f>IF($U$21=Donnees!$A$11,SUMIF($O109:$O128,"EDE",AS109:AS128)+SUMIF($O109:$O128,"ASE",AS109:AS128),"")</f>
        <v/>
      </c>
      <c r="AT134" s="133" t="str">
        <f>IF($U$21=Donnees!$A$11,SUMIF($O109:$O128,"EDE",AT109:AT128)+SUMIF($O109:$O128,"ASE",AT109:AT128),"")</f>
        <v/>
      </c>
      <c r="AU134" s="133" t="str">
        <f>IF($U$21=Donnees!$A$11,SUMIF($O109:$O128,"EDE",AU109:AU128)+SUMIF($O109:$O128,"ASE",AU109:AU128),"")</f>
        <v/>
      </c>
      <c r="AV134" s="133" t="str">
        <f>IF($U$21=Donnees!$A$11,SUMIF($O109:$O128,"EDE",AV109:AV128)+SUMIF($O109:$O128,"ASE",AV109:AV128),"")</f>
        <v/>
      </c>
      <c r="AW134" s="128" t="str">
        <f>IF($U$21=Donnees!$A$11,SUMIF($O109:$O128,"EDE",AW109:AW128)+SUMIF($O109:$O128,"ASE",AW109:AW128),"")</f>
        <v/>
      </c>
      <c r="AX134" s="127" t="str">
        <f>IF($U$21=Donnees!$A$11,SUMIF($O109:$O128,"EDE",AX109:AX128)+SUMIF($O109:$O128,"ASE",AX109:AX128),"")</f>
        <v/>
      </c>
      <c r="AY134" s="127" t="str">
        <f>IF($U$21=Donnees!$A$11,SUMIF($O109:$O128,"EDE",AY109:AY128)+SUMIF($O109:$O128,"ASE",AY109:AY128),"")</f>
        <v/>
      </c>
      <c r="AZ134" s="129" t="str">
        <f>IF($U$21=Donnees!$A$11,SUMIF($O109:$O128,"EDE",AZ109:AZ128)+SUMIF($O109:$O128,"ASE",AZ109:AZ128),"")</f>
        <v/>
      </c>
      <c r="BA134" s="133" t="str">
        <f>IF($U$21=Donnees!$A$11,SUMIF($O109:$O128,"EDE",BA109:BA128)+SUMIF($O109:$O128,"ASE",BA109:BA128),"")</f>
        <v/>
      </c>
      <c r="BB134" s="133" t="str">
        <f>IF($U$21=Donnees!$A$11,SUMIF($O109:$O128,"EDE",BB109:BB128)+SUMIF($O109:$O128,"ASE",BB109:BB128),"")</f>
        <v/>
      </c>
      <c r="BC134" s="133" t="str">
        <f>IF($U$21=Donnees!$A$11,SUMIF($O109:$O128,"EDE",BC109:BC128)+SUMIF($O109:$O128,"ASE",BC109:BC128),"")</f>
        <v/>
      </c>
      <c r="BD134" s="133" t="str">
        <f>IF($U$21=Donnees!$A$11,SUMIF($O109:$O128,"EDE",BD109:BD128)+SUMIF($O109:$O128,"ASE",BD109:BD128),"")</f>
        <v/>
      </c>
      <c r="BE134" s="128" t="str">
        <f>IF($U$21=Donnees!$A$11,SUMIF($O109:$O128,"EDE",BE109:BE128)+SUMIF($O109:$O128,"ASE",BE109:BE128),"")</f>
        <v/>
      </c>
      <c r="BF134" s="127" t="str">
        <f>IF($U$21=Donnees!$A$11,SUMIF($O109:$O128,"EDE",BF109:BF128)+SUMIF($O109:$O128,"ASE",BF109:BF128),"")</f>
        <v/>
      </c>
      <c r="BG134" s="127" t="str">
        <f>IF($U$21=Donnees!$A$11,SUMIF($O109:$O128,"EDE",BG109:BG128)+SUMIF($O109:$O128,"ASE",BG109:BG128),"")</f>
        <v/>
      </c>
      <c r="BH134" s="129" t="str">
        <f>IF($U$21=Donnees!$A$11,SUMIF($O109:$O128,"EDE",BH109:BH128)+SUMIF($O109:$O128,"ASE",BH109:BH128),"")</f>
        <v/>
      </c>
      <c r="BI134" s="133" t="str">
        <f>IF($U$21=Donnees!$A$11,SUMIF($O109:$O128,"EDE",BI109:BI128)+SUMIF($O109:$O128,"ASE",BI109:BI128),"")</f>
        <v/>
      </c>
      <c r="BJ134" s="133" t="str">
        <f>IF($U$21=Donnees!$A$11,SUMIF($O109:$O128,"EDE",BJ109:BJ128)+SUMIF($O109:$O128,"ASE",BJ109:BJ128),"")</f>
        <v/>
      </c>
      <c r="BK134" s="133" t="str">
        <f>IF($U$21=Donnees!$A$11,SUMIF($O109:$O128,"EDE",BK109:BK128)+SUMIF($O109:$O128,"ASE",BK109:BK128),"")</f>
        <v/>
      </c>
      <c r="BL134" s="133" t="str">
        <f>IF($U$21=Donnees!$A$11,SUMIF($O109:$O128,"EDE",BL109:BL128)+SUMIF($O109:$O128,"ASE",BL109:BL128),"")</f>
        <v/>
      </c>
      <c r="BM134" s="128" t="str">
        <f>IF($U$21=Donnees!$A$11,SUMIF($O109:$O128,"EDE",BM109:BM128)+SUMIF($O109:$O128,"ASE",BM109:BM128),"")</f>
        <v/>
      </c>
      <c r="BN134" s="127" t="str">
        <f>IF($U$21=Donnees!$A$11,SUMIF($O109:$O128,"EDE",BN109:BN128)+SUMIF($O109:$O128,"ASE",BN109:BN128),"")</f>
        <v/>
      </c>
      <c r="BO134" s="127" t="str">
        <f>IF($U$21=Donnees!$A$11,SUMIF($O109:$O128,"EDE",BO109:BO128)+SUMIF($O109:$O128,"ASE",BO109:BO128),"")</f>
        <v/>
      </c>
      <c r="BP134" s="129" t="str">
        <f>IF($U$21=Donnees!$A$11,SUMIF($O109:$O128,"EDE",BP109:BP128)+SUMIF($O109:$O128,"ASE",BP109:BP128),"")</f>
        <v/>
      </c>
      <c r="BQ134" s="133" t="str">
        <f>IF($U$21=Donnees!$A$11,SUMIF($O109:$O128,"EDE",BQ109:BQ128)+SUMIF($O109:$O128,"ASE",BQ109:BQ128),"")</f>
        <v/>
      </c>
      <c r="BR134" s="133" t="str">
        <f>IF($U$21=Donnees!$A$11,SUMIF($O109:$O128,"EDE",BR109:BR128)+SUMIF($O109:$O128,"ASE",BR109:BR128),"")</f>
        <v/>
      </c>
      <c r="BS134" s="133" t="str">
        <f>IF($U$21=Donnees!$A$11,SUMIF($O109:$O128,"EDE",BS109:BS128)+SUMIF($O109:$O128,"ASE",BS109:BS128),"")</f>
        <v/>
      </c>
      <c r="BT134" s="133" t="str">
        <f>IF($U$21=Donnees!$A$11,SUMIF($O109:$O128,"EDE",BT109:BT128)+SUMIF($O109:$O128,"ASE",BT109:BT128),"")</f>
        <v/>
      </c>
      <c r="BU134" s="128" t="str">
        <f>IF($U$21=Donnees!$A$11,SUMIF($O109:$O128,"EDE",BU109:BU128)+SUMIF($O109:$O128,"ASE",BU109:BU128),"")</f>
        <v/>
      </c>
      <c r="BV134" s="127" t="str">
        <f>IF($U$21=Donnees!$A$11,SUMIF($O109:$O128,"EDE",BV109:BV128)+SUMIF($O109:$O128,"ASE",BV109:BV128),"")</f>
        <v/>
      </c>
      <c r="BW134" s="127" t="str">
        <f>IF($U$21=Donnees!$A$11,SUMIF($O109:$O128,"EDE",BW109:BW128)+SUMIF($O109:$O128,"ASE",BW109:BW128),"")</f>
        <v/>
      </c>
      <c r="BX134" s="129" t="str">
        <f>IF($U$21=Donnees!$A$11,SUMIF($O109:$O128,"EDE",BX109:BX128)+SUMIF($O109:$O128,"ASE",BX109:BX128),"")</f>
        <v/>
      </c>
      <c r="BY134" s="142"/>
      <c r="BZ134" s="143"/>
      <c r="CA134" s="143"/>
      <c r="CB134" s="143"/>
      <c r="CC134" s="1235" t="str">
        <f>IF(ISBLANK(H136),"",IF(AND(H136&gt;0,$U$21=Donnees!$A$11),Donnees!$C$5,Donnees!$C$4))</f>
        <v></v>
      </c>
      <c r="CD134" s="1237" t="str">
        <f>IF(CC134=Donnees!$C$5,Donnees!$B$42,"")</f>
        <v/>
      </c>
    </row>
    <row r="135" spans="1:82" s="16" customFormat="1" ht="15" customHeight="1" x14ac:dyDescent="0.2">
      <c r="A135" s="158" t="str">
        <f t="shared" si="22"/>
        <v>Mardi</v>
      </c>
      <c r="B135" s="158"/>
      <c r="C135" s="158"/>
      <c r="D135" s="158"/>
      <c r="E135" s="158"/>
      <c r="F135" s="158"/>
      <c r="G135" s="158"/>
      <c r="H135" s="158"/>
      <c r="I135" s="158"/>
      <c r="J135" s="170"/>
      <c r="K135" s="158"/>
      <c r="L135" s="395"/>
      <c r="N135" s="1234"/>
      <c r="O135" s="1234"/>
      <c r="P135" s="41" t="str">
        <f>IF($U$21=Donnees!$A$11,"min requis selon directives","")</f>
        <v/>
      </c>
      <c r="Q135" s="128" t="str">
        <f>IF($U$21=Donnees!$A$11,ROUNDUP(Q131*0.5,0),"")</f>
        <v/>
      </c>
      <c r="R135" s="127" t="str">
        <f>IF($U$21=Donnees!$A$11,ROUNDUP(R131*0.5,0),"")</f>
        <v/>
      </c>
      <c r="S135" s="127" t="str">
        <f>IF($U$21=Donnees!$A$11,ROUNDUP(S131*0.5,0),"")</f>
        <v/>
      </c>
      <c r="T135" s="129" t="str">
        <f>IF($U$21=Donnees!$A$11,ROUNDUP(T131*0.5,0),"")</f>
        <v/>
      </c>
      <c r="U135" s="133" t="str">
        <f>IF($U$21=Donnees!$A$11,ROUNDUP(U131*0.5,0),"")</f>
        <v/>
      </c>
      <c r="V135" s="133" t="str">
        <f>IF($U$21=Donnees!$A$11,ROUNDUP(V131*0.5,0),"")</f>
        <v/>
      </c>
      <c r="W135" s="133" t="str">
        <f>IF($U$21=Donnees!$A$11,ROUNDUP(W131*0.5,0),"")</f>
        <v/>
      </c>
      <c r="X135" s="133" t="str">
        <f>IF($U$21=Donnees!$A$11,ROUNDUP(X131*0.5,0),"")</f>
        <v/>
      </c>
      <c r="Y135" s="128" t="str">
        <f>IF($U$21=Donnees!$A$11,ROUNDUP(Y131*0.5,0),"")</f>
        <v/>
      </c>
      <c r="Z135" s="127" t="str">
        <f>IF($U$21=Donnees!$A$11,ROUNDUP(Z131*0.5,0),"")</f>
        <v/>
      </c>
      <c r="AA135" s="127" t="str">
        <f>IF($U$21=Donnees!$A$11,ROUNDUP(AA131*0.5,0),"")</f>
        <v/>
      </c>
      <c r="AB135" s="129" t="str">
        <f>IF($U$21=Donnees!$A$11,ROUNDUP(AB131*0.5,0),"")</f>
        <v/>
      </c>
      <c r="AC135" s="133" t="str">
        <f>IF($U$21=Donnees!$A$11,ROUNDUP(AC131*0.5,0),"")</f>
        <v/>
      </c>
      <c r="AD135" s="133" t="str">
        <f>IF($U$21=Donnees!$A$11,ROUNDUP(AD131*0.5,0),"")</f>
        <v/>
      </c>
      <c r="AE135" s="133" t="str">
        <f>IF($U$21=Donnees!$A$11,ROUNDUP(AE131*0.5,0),"")</f>
        <v/>
      </c>
      <c r="AF135" s="133" t="str">
        <f>IF($U$21=Donnees!$A$11,ROUNDUP(AF131*0.5,0),"")</f>
        <v/>
      </c>
      <c r="AG135" s="128" t="str">
        <f>IF($U$21=Donnees!$A$11,ROUNDUP(AG131*0.5,0),"")</f>
        <v/>
      </c>
      <c r="AH135" s="127" t="str">
        <f>IF($U$21=Donnees!$A$11,ROUNDUP(AH131*0.5,0),"")</f>
        <v/>
      </c>
      <c r="AI135" s="127" t="str">
        <f>IF($U$21=Donnees!$A$11,ROUNDUP(AI131*0.5,0),"")</f>
        <v/>
      </c>
      <c r="AJ135" s="129" t="str">
        <f>IF($U$21=Donnees!$A$11,ROUNDUP(AJ131*0.5,0),"")</f>
        <v/>
      </c>
      <c r="AK135" s="133" t="str">
        <f>IF($U$21=Donnees!$A$11,ROUNDUP(AK131*0.5,0),"")</f>
        <v/>
      </c>
      <c r="AL135" s="133" t="str">
        <f>IF($U$21=Donnees!$A$11,ROUNDUP(AL131*0.5,0),"")</f>
        <v/>
      </c>
      <c r="AM135" s="133" t="str">
        <f>IF($U$21=Donnees!$A$11,ROUNDUP(AM131*0.5,0),"")</f>
        <v/>
      </c>
      <c r="AN135" s="133" t="str">
        <f>IF($U$21=Donnees!$A$11,ROUNDUP(AN131*0.5,0),"")</f>
        <v/>
      </c>
      <c r="AO135" s="128" t="str">
        <f>IF($U$21=Donnees!$A$11,ROUNDUP(AO131*0.5,0),"")</f>
        <v/>
      </c>
      <c r="AP135" s="127" t="str">
        <f>IF($U$21=Donnees!$A$11,ROUNDUP(AP131*0.5,0),"")</f>
        <v/>
      </c>
      <c r="AQ135" s="127" t="str">
        <f>IF($U$21=Donnees!$A$11,ROUNDUP(AQ131*0.5,0),"")</f>
        <v/>
      </c>
      <c r="AR135" s="129" t="str">
        <f>IF($U$21=Donnees!$A$11,ROUNDUP(AR131*0.5,0),"")</f>
        <v/>
      </c>
      <c r="AS135" s="133" t="str">
        <f>IF($U$21=Donnees!$A$11,ROUNDUP(AS131*0.5,0),"")</f>
        <v/>
      </c>
      <c r="AT135" s="133" t="str">
        <f>IF($U$21=Donnees!$A$11,ROUNDUP(AT131*0.5,0),"")</f>
        <v/>
      </c>
      <c r="AU135" s="133" t="str">
        <f>IF($U$21=Donnees!$A$11,ROUNDUP(AU131*0.5,0),"")</f>
        <v/>
      </c>
      <c r="AV135" s="133" t="str">
        <f>IF($U$21=Donnees!$A$11,ROUNDUP(AV131*0.5,0),"")</f>
        <v/>
      </c>
      <c r="AW135" s="128" t="str">
        <f>IF($U$21=Donnees!$A$11,ROUNDUP(AW131*0.5,0),"")</f>
        <v/>
      </c>
      <c r="AX135" s="127" t="str">
        <f>IF($U$21=Donnees!$A$11,ROUNDUP(AX131*0.5,0),"")</f>
        <v/>
      </c>
      <c r="AY135" s="127" t="str">
        <f>IF($U$21=Donnees!$A$11,ROUNDUP(AY131*0.5,0),"")</f>
        <v/>
      </c>
      <c r="AZ135" s="129" t="str">
        <f>IF($U$21=Donnees!$A$11,ROUNDUP(AZ131*0.5,0),"")</f>
        <v/>
      </c>
      <c r="BA135" s="133" t="str">
        <f>IF($U$21=Donnees!$A$11,ROUNDUP(BA131*0.5,0),"")</f>
        <v/>
      </c>
      <c r="BB135" s="133" t="str">
        <f>IF($U$21=Donnees!$A$11,ROUNDUP(BB131*0.5,0),"")</f>
        <v/>
      </c>
      <c r="BC135" s="133" t="str">
        <f>IF($U$21=Donnees!$A$11,ROUNDUP(BC131*0.5,0),"")</f>
        <v/>
      </c>
      <c r="BD135" s="133" t="str">
        <f>IF($U$21=Donnees!$A$11,ROUNDUP(BD131*0.5,0),"")</f>
        <v/>
      </c>
      <c r="BE135" s="128" t="str">
        <f>IF($U$21=Donnees!$A$11,ROUNDUP(BE131*0.5,0),"")</f>
        <v/>
      </c>
      <c r="BF135" s="127" t="str">
        <f>IF($U$21=Donnees!$A$11,ROUNDUP(BF131*0.5,0),"")</f>
        <v/>
      </c>
      <c r="BG135" s="127" t="str">
        <f>IF($U$21=Donnees!$A$11,ROUNDUP(BG131*0.5,0),"")</f>
        <v/>
      </c>
      <c r="BH135" s="129" t="str">
        <f>IF($U$21=Donnees!$A$11,ROUNDUP(BH131*0.5,0),"")</f>
        <v/>
      </c>
      <c r="BI135" s="133" t="str">
        <f>IF($U$21=Donnees!$A$11,ROUNDUP(BI131*0.5,0),"")</f>
        <v/>
      </c>
      <c r="BJ135" s="133" t="str">
        <f>IF($U$21=Donnees!$A$11,ROUNDUP(BJ131*0.5,0),"")</f>
        <v/>
      </c>
      <c r="BK135" s="133" t="str">
        <f>IF($U$21=Donnees!$A$11,ROUNDUP(BK131*0.5,0),"")</f>
        <v/>
      </c>
      <c r="BL135" s="133" t="str">
        <f>IF($U$21=Donnees!$A$11,ROUNDUP(BL131*0.5,0),"")</f>
        <v/>
      </c>
      <c r="BM135" s="128" t="str">
        <f>IF($U$21=Donnees!$A$11,ROUNDUP(BM131*0.5,0),"")</f>
        <v/>
      </c>
      <c r="BN135" s="127" t="str">
        <f>IF($U$21=Donnees!$A$11,ROUNDUP(BN131*0.5,0),"")</f>
        <v/>
      </c>
      <c r="BO135" s="127" t="str">
        <f>IF($U$21=Donnees!$A$11,ROUNDUP(BO131*0.5,0),"")</f>
        <v/>
      </c>
      <c r="BP135" s="129" t="str">
        <f>IF($U$21=Donnees!$A$11,ROUNDUP(BP131*0.5,0),"")</f>
        <v/>
      </c>
      <c r="BQ135" s="133" t="str">
        <f>IF($U$21=Donnees!$A$11,ROUNDUP(BQ131*0.5,0),"")</f>
        <v/>
      </c>
      <c r="BR135" s="133" t="str">
        <f>IF($U$21=Donnees!$A$11,ROUNDUP(BR131*0.5,0),"")</f>
        <v/>
      </c>
      <c r="BS135" s="133" t="str">
        <f>IF($U$21=Donnees!$A$11,ROUNDUP(BS131*0.5,0),"")</f>
        <v/>
      </c>
      <c r="BT135" s="133" t="str">
        <f>IF($U$21=Donnees!$A$11,ROUNDUP(BT131*0.5,0),"")</f>
        <v/>
      </c>
      <c r="BU135" s="128" t="str">
        <f>IF($U$21=Donnees!$A$11,ROUNDUP(BU131*0.5,0),"")</f>
        <v/>
      </c>
      <c r="BV135" s="127" t="str">
        <f>IF($U$21=Donnees!$A$11,ROUNDUP(BV131*0.5,0),"")</f>
        <v/>
      </c>
      <c r="BW135" s="127" t="str">
        <f>IF($U$21=Donnees!$A$11,ROUNDUP(BW131*0.5,0),"")</f>
        <v/>
      </c>
      <c r="BX135" s="129" t="str">
        <f>IF($U$21=Donnees!$A$11,ROUNDUP(BX131*0.5,0),"")</f>
        <v/>
      </c>
      <c r="BY135" s="142"/>
      <c r="BZ135" s="143"/>
      <c r="CA135" s="143"/>
      <c r="CB135" s="143"/>
      <c r="CC135" s="1235"/>
      <c r="CD135" s="1237"/>
    </row>
    <row r="136" spans="1:82" s="16" customFormat="1" ht="15" customHeight="1" x14ac:dyDescent="0.2">
      <c r="A136" s="158" t="str">
        <f t="shared" si="22"/>
        <v>Mardi</v>
      </c>
      <c r="B136" s="158"/>
      <c r="C136" s="158"/>
      <c r="D136" s="158"/>
      <c r="E136" s="158"/>
      <c r="F136" s="158"/>
      <c r="G136" s="158"/>
      <c r="H136" s="168" t="str">
        <f>IF($U$21=Donnees!$A$21,COUNTIF(Q136:BX136,Donnees!$C$5),"")</f>
        <v/>
      </c>
      <c r="I136" s="172"/>
      <c r="J136" s="170"/>
      <c r="K136" s="158"/>
      <c r="L136" s="395"/>
      <c r="N136" s="1234"/>
      <c r="O136" s="1234"/>
      <c r="P136" s="41" t="str">
        <f>IF($U$21=Donnees!$A$11,"Check ","")</f>
        <v/>
      </c>
      <c r="Q136" s="130" t="str">
        <f>IF(ISBLANK(Q107),"",IF(AND($U$21=Donnees!$A$21,IF(OR(AND(Q134&gt;=Q135,Q107&gt;=1),AND(Q134&lt;Q135,Q133&gt;=1,Q107&lt;=12)),Donnees!$C$4,)),Donnees!$C$4,Donnees!$C$5))</f>
        <v/>
      </c>
      <c r="R136" s="131" t="str">
        <f>IF(ISBLANK(R107),"",IF(AND($U$21=Donnees!$A$21,IF(OR(AND(R134&gt;=R135,R107&gt;=1),AND(R134&lt;R135,R133&gt;=1,R107&lt;=12)),Donnees!$C$4,)),Donnees!$C$4,Donnees!$C$5))</f>
        <v/>
      </c>
      <c r="S136" s="131" t="str">
        <f>IF(ISBLANK(S107),"",IF(AND($U$21=Donnees!$A$21,IF(OR(AND(S134&gt;=S135,S107&gt;=1),AND(S134&lt;S135,S133&gt;=1,S107&lt;=12)),Donnees!$C$4,)),Donnees!$C$4,Donnees!$C$5))</f>
        <v/>
      </c>
      <c r="T136" s="131" t="str">
        <f>IF(ISBLANK(T107),"",IF(AND($U$21=Donnees!$A$21,IF(OR(AND(T134&gt;=T135,T107&gt;=1),AND(T134&lt;T135,T133&gt;=1,T107&lt;=12)),Donnees!$C$4,)),Donnees!$C$4,Donnees!$C$5))</f>
        <v/>
      </c>
      <c r="U136" s="130" t="str">
        <f>IF(ISBLANK(U107),"",IF(AND($U$21=Donnees!$A$21,IF(OR(AND(U134&gt;=U135,U107&gt;=1),AND(U134&lt;U135,U133&gt;=1,U107&lt;=12)),Donnees!$C$4,)),Donnees!$C$4,Donnees!$C$5))</f>
        <v/>
      </c>
      <c r="V136" s="131" t="str">
        <f>IF(ISBLANK(V107),"",IF(AND($U$21=Donnees!$A$21,IF(OR(AND(V134&gt;=V135,V107&gt;=1),AND(V134&lt;V135,V133&gt;=1,V107&lt;=12)),Donnees!$C$4,)),Donnees!$C$4,Donnees!$C$5))</f>
        <v/>
      </c>
      <c r="W136" s="131" t="str">
        <f>IF(ISBLANK(W107),"",IF(AND($U$21=Donnees!$A$21,IF(OR(AND(W134&gt;=W135,W107&gt;=1),AND(W134&lt;W135,W133&gt;=1,W107&lt;=12)),Donnees!$C$4,)),Donnees!$C$4,Donnees!$C$5))</f>
        <v/>
      </c>
      <c r="X136" s="131" t="str">
        <f>IF(ISBLANK(X107),"",IF(AND($U$21=Donnees!$A$21,IF(OR(AND(X134&gt;=X135,X107&gt;=1),AND(X134&lt;X135,X133&gt;=1,X107&lt;=12)),Donnees!$C$4,)),Donnees!$C$4,Donnees!$C$5))</f>
        <v/>
      </c>
      <c r="Y136" s="130" t="str">
        <f>IF(ISBLANK(Y107),"",IF(AND($U$21=Donnees!$A$21,IF(OR(AND(Y134&gt;=Y135,Y107&gt;=1),AND(Y134&lt;Y135,Y133&gt;=1,Y107&lt;=12)),Donnees!$C$4,)),Donnees!$C$4,Donnees!$C$5))</f>
        <v/>
      </c>
      <c r="Z136" s="131" t="str">
        <f>IF(ISBLANK(Z107),"",IF(AND($U$21=Donnees!$A$21,IF(OR(AND(Z134&gt;=Z135,Z107&gt;=1),AND(Z134&lt;Z135,Z133&gt;=1,Z107&lt;=12)),Donnees!$C$4,)),Donnees!$C$4,Donnees!$C$5))</f>
        <v/>
      </c>
      <c r="AA136" s="131" t="str">
        <f>IF(ISBLANK(AA107),"",IF(AND($U$21=Donnees!$A$21,IF(OR(AND(AA134&gt;=AA135,AA107&gt;=1),AND(AA134&lt;AA135,AA133&gt;=1,AA107&lt;=12)),Donnees!$C$4,)),Donnees!$C$4,Donnees!$C$5))</f>
        <v/>
      </c>
      <c r="AB136" s="131" t="str">
        <f>IF(ISBLANK(AB107),"",IF(AND($U$21=Donnees!$A$21,IF(OR(AND(AB134&gt;=AB135,AB107&gt;=1),AND(AB134&lt;AB135,AB133&gt;=1,AB107&lt;=12)),Donnees!$C$4,)),Donnees!$C$4,Donnees!$C$5))</f>
        <v/>
      </c>
      <c r="AC136" s="130" t="str">
        <f>IF(ISBLANK(AC107),"",IF(AND($U$21=Donnees!$A$21,IF(OR(AND(AC134&gt;=AC135,AC107&gt;=1),AND(AC134&lt;AC135,AC133&gt;=1,AC107&lt;=12)),Donnees!$C$4,)),Donnees!$C$4,Donnees!$C$5))</f>
        <v/>
      </c>
      <c r="AD136" s="131" t="str">
        <f>IF(ISBLANK(AD107),"",IF(AND($U$21=Donnees!$A$21,IF(OR(AND(AD134&gt;=AD135,AD107&gt;=1),AND(AD134&lt;AD135,AD133&gt;=1,AD107&lt;=12)),Donnees!$C$4,)),Donnees!$C$4,Donnees!$C$5))</f>
        <v/>
      </c>
      <c r="AE136" s="131" t="str">
        <f>IF(ISBLANK(AE107),"",IF(AND($U$21=Donnees!$A$21,IF(OR(AND(AE134&gt;=AE135,AE107&gt;=1),AND(AE134&lt;AE135,AE133&gt;=1,AE107&lt;=12)),Donnees!$C$4,)),Donnees!$C$4,Donnees!$C$5))</f>
        <v/>
      </c>
      <c r="AF136" s="131" t="str">
        <f>IF(ISBLANK(AF107),"",IF(AND($U$21=Donnees!$A$21,IF(OR(AND(AF134&gt;=AF135,AF107&gt;=1),AND(AF134&lt;AF135,AF133&gt;=1,AF107&lt;=12)),Donnees!$C$4,)),Donnees!$C$4,Donnees!$C$5))</f>
        <v/>
      </c>
      <c r="AG136" s="130" t="str">
        <f>IF(ISBLANK(AG107),"",IF(AND($U$21=Donnees!$A$21,IF(OR(AND(AG134&gt;=AG135,AG107&gt;=1),AND(AG134&lt;AG135,AG133&gt;=1,AG107&lt;=12)),Donnees!$C$4,)),Donnees!$C$4,Donnees!$C$5))</f>
        <v/>
      </c>
      <c r="AH136" s="131" t="str">
        <f>IF(ISBLANK(AH107),"",IF(AND($U$21=Donnees!$A$21,IF(OR(AND(AH134&gt;=AH135,AH107&gt;=1),AND(AH134&lt;AH135,AH133&gt;=1,AH107&lt;=12)),Donnees!$C$4,)),Donnees!$C$4,Donnees!$C$5))</f>
        <v/>
      </c>
      <c r="AI136" s="131" t="str">
        <f>IF(ISBLANK(AI107),"",IF(AND($U$21=Donnees!$A$21,IF(OR(AND(AI134&gt;=AI135,AI107&gt;=1),AND(AI134&lt;AI135,AI133&gt;=1,AI107&lt;=12)),Donnees!$C$4,)),Donnees!$C$4,Donnees!$C$5))</f>
        <v/>
      </c>
      <c r="AJ136" s="131" t="str">
        <f>IF(ISBLANK(AJ107),"",IF(AND($U$21=Donnees!$A$21,IF(OR(AND(AJ134&gt;=AJ135,AJ107&gt;=1),AND(AJ134&lt;AJ135,AJ133&gt;=1,AJ107&lt;=12)),Donnees!$C$4,)),Donnees!$C$4,Donnees!$C$5))</f>
        <v/>
      </c>
      <c r="AK136" s="130" t="str">
        <f>IF(ISBLANK(AK107),"",IF(AND($U$21=Donnees!$A$21,IF(OR(AND(AK134&gt;=AK135,AK107&gt;=1),AND(AK134&lt;AK135,AK133&gt;=1,AK107&lt;=12)),Donnees!$C$4,)),Donnees!$C$4,Donnees!$C$5))</f>
        <v/>
      </c>
      <c r="AL136" s="131" t="str">
        <f>IF(ISBLANK(AL107),"",IF(AND($U$21=Donnees!$A$21,IF(OR(AND(AL134&gt;=AL135,AL107&gt;=1),AND(AL134&lt;AL135,AL133&gt;=1,AL107&lt;=12)),Donnees!$C$4,)),Donnees!$C$4,Donnees!$C$5))</f>
        <v/>
      </c>
      <c r="AM136" s="131" t="str">
        <f>IF(ISBLANK(AM107),"",IF(AND($U$21=Donnees!$A$21,IF(OR(AND(AM134&gt;=AM135,AM107&gt;=1),AND(AM134&lt;AM135,AM133&gt;=1,AM107&lt;=12)),Donnees!$C$4,)),Donnees!$C$4,Donnees!$C$5))</f>
        <v/>
      </c>
      <c r="AN136" s="131" t="str">
        <f>IF(ISBLANK(AN107),"",IF(AND($U$21=Donnees!$A$21,IF(OR(AND(AN134&gt;=AN135,AN107&gt;=1),AND(AN134&lt;AN135,AN133&gt;=1,AN107&lt;=12)),Donnees!$C$4,)),Donnees!$C$4,Donnees!$C$5))</f>
        <v/>
      </c>
      <c r="AO136" s="130" t="str">
        <f>IF(ISBLANK(AO107),"",IF(AND($U$21=Donnees!$A$21,IF(OR(AND(AO134&gt;=AO135,AO107&gt;=1),AND(AO134&lt;AO135,AO133&gt;=1,AO107&lt;=12)),Donnees!$C$4,)),Donnees!$C$4,Donnees!$C$5))</f>
        <v/>
      </c>
      <c r="AP136" s="131" t="str">
        <f>IF(ISBLANK(AP107),"",IF(AND($U$21=Donnees!$A$21,IF(OR(AND(AP134&gt;=AP135,AP107&gt;=1),AND(AP134&lt;AP135,AP133&gt;=1,AP107&lt;=12)),Donnees!$C$4,)),Donnees!$C$4,Donnees!$C$5))</f>
        <v/>
      </c>
      <c r="AQ136" s="131" t="str">
        <f>IF(ISBLANK(AQ107),"",IF(AND($U$21=Donnees!$A$21,IF(OR(AND(AQ134&gt;=AQ135,AQ107&gt;=1),AND(AQ134&lt;AQ135,AQ133&gt;=1,AQ107&lt;=12)),Donnees!$C$4,)),Donnees!$C$4,Donnees!$C$5))</f>
        <v/>
      </c>
      <c r="AR136" s="131" t="str">
        <f>IF(ISBLANK(AR107),"",IF(AND($U$21=Donnees!$A$21,IF(OR(AND(AR134&gt;=AR135,AR107&gt;=1),AND(AR134&lt;AR135,AR133&gt;=1,AR107&lt;=12)),Donnees!$C$4,)),Donnees!$C$4,Donnees!$C$5))</f>
        <v/>
      </c>
      <c r="AS136" s="130" t="str">
        <f>IF(ISBLANK(AS107),"",IF(AND($U$21=Donnees!$A$21,IF(OR(AND(AS134&gt;=AS135,AS107&gt;=1),AND(AS134&lt;AS135,AS133&gt;=1,AS107&lt;=12)),Donnees!$C$4,)),Donnees!$C$4,Donnees!$C$5))</f>
        <v/>
      </c>
      <c r="AT136" s="131" t="str">
        <f>IF(ISBLANK(AT107),"",IF(AND($U$21=Donnees!$A$21,IF(OR(AND(AT134&gt;=AT135,AT107&gt;=1),AND(AT134&lt;AT135,AT133&gt;=1,AT107&lt;=12)),Donnees!$C$4,)),Donnees!$C$4,Donnees!$C$5))</f>
        <v/>
      </c>
      <c r="AU136" s="131" t="str">
        <f>IF(ISBLANK(AU107),"",IF(AND($U$21=Donnees!$A$21,IF(OR(AND(AU134&gt;=AU135,AU107&gt;=1),AND(AU134&lt;AU135,AU133&gt;=1,AU107&lt;=12)),Donnees!$C$4,)),Donnees!$C$4,Donnees!$C$5))</f>
        <v/>
      </c>
      <c r="AV136" s="131" t="str">
        <f>IF(ISBLANK(AV107),"",IF(AND($U$21=Donnees!$A$21,IF(OR(AND(AV134&gt;=AV135,AV107&gt;=1),AND(AV134&lt;AV135,AV133&gt;=1,AV107&lt;=12)),Donnees!$C$4,)),Donnees!$C$4,Donnees!$C$5))</f>
        <v/>
      </c>
      <c r="AW136" s="130" t="str">
        <f>IF(ISBLANK(AW107),"",IF(AND($U$21=Donnees!$A$21,IF(OR(AND(AW134&gt;=AW135,AW107&gt;=1),AND(AW134&lt;AW135,AW133&gt;=1,AW107&lt;=12)),Donnees!$C$4,)),Donnees!$C$4,Donnees!$C$5))</f>
        <v/>
      </c>
      <c r="AX136" s="131" t="str">
        <f>IF(ISBLANK(AX107),"",IF(AND($U$21=Donnees!$A$21,IF(OR(AND(AX134&gt;=AX135,AX107&gt;=1),AND(AX134&lt;AX135,AX133&gt;=1,AX107&lt;=12)),Donnees!$C$4,)),Donnees!$C$4,Donnees!$C$5))</f>
        <v/>
      </c>
      <c r="AY136" s="131" t="str">
        <f>IF(ISBLANK(AY107),"",IF(AND($U$21=Donnees!$A$21,IF(OR(AND(AY134&gt;=AY135,AY107&gt;=1),AND(AY134&lt;AY135,AY133&gt;=1,AY107&lt;=12)),Donnees!$C$4,)),Donnees!$C$4,Donnees!$C$5))</f>
        <v/>
      </c>
      <c r="AZ136" s="131" t="str">
        <f>IF(ISBLANK(AZ107),"",IF(AND($U$21=Donnees!$A$21,IF(OR(AND(AZ134&gt;=AZ135,AZ107&gt;=1),AND(AZ134&lt;AZ135,AZ133&gt;=1,AZ107&lt;=12)),Donnees!$C$4,)),Donnees!$C$4,Donnees!$C$5))</f>
        <v/>
      </c>
      <c r="BA136" s="130" t="str">
        <f>IF(ISBLANK(BA107),"",IF(AND($U$21=Donnees!$A$21,IF(OR(AND(BA134&gt;=BA135,BA107&gt;=1),AND(BA134&lt;BA135,BA133&gt;=1,BA107&lt;=12)),Donnees!$C$4,)),Donnees!$C$4,Donnees!$C$5))</f>
        <v/>
      </c>
      <c r="BB136" s="131" t="str">
        <f>IF(ISBLANK(BB107),"",IF(AND($U$21=Donnees!$A$21,IF(OR(AND(BB134&gt;=BB135,BB107&gt;=1),AND(BB134&lt;BB135,BB133&gt;=1,BB107&lt;=12)),Donnees!$C$4,)),Donnees!$C$4,Donnees!$C$5))</f>
        <v/>
      </c>
      <c r="BC136" s="131" t="str">
        <f>IF(ISBLANK(BC107),"",IF(AND($U$21=Donnees!$A$21,IF(OR(AND(BC134&gt;=BC135,BC107&gt;=1),AND(BC134&lt;BC135,BC133&gt;=1,BC107&lt;=12)),Donnees!$C$4,)),Donnees!$C$4,Donnees!$C$5))</f>
        <v/>
      </c>
      <c r="BD136" s="132" t="str">
        <f>IF(ISBLANK(BD107),"",IF(AND($U$21=Donnees!$A$21,IF(OR(AND(BD134&gt;=BD135,BD107&gt;=1),AND(BD134&lt;BD135,BD133&gt;=1,BD107&lt;=12)),Donnees!$C$4,)),Donnees!$C$4,Donnees!$C$5))</f>
        <v/>
      </c>
      <c r="BE136" s="131" t="str">
        <f>IF(ISBLANK(BE107),"",IF(AND($U$21=Donnees!$A$21,IF(OR(AND(BE134&gt;=BE135,BE107&gt;=1),AND(BE134&lt;BE135,BE133&gt;=1,BE107&lt;=12)),Donnees!$C$4,)),Donnees!$C$4,Donnees!$C$5))</f>
        <v/>
      </c>
      <c r="BF136" s="131" t="str">
        <f>IF(ISBLANK(BF107),"",IF(AND($U$21=Donnees!$A$21,IF(OR(AND(BF134&gt;=BF135,BF107&gt;=1),AND(BF134&lt;BF135,BF133&gt;=1,BF107&lt;=12)),Donnees!$C$4,)),Donnees!$C$4,Donnees!$C$5))</f>
        <v/>
      </c>
      <c r="BG136" s="131" t="str">
        <f>IF(ISBLANK(BG107),"",IF(AND($U$21=Donnees!$A$21,IF(OR(AND(BG134&gt;=BG135,BG107&gt;=1),AND(BG134&lt;BG135,BG133&gt;=1,BG107&lt;=12)),Donnees!$C$4,)),Donnees!$C$4,Donnees!$C$5))</f>
        <v/>
      </c>
      <c r="BH136" s="132" t="str">
        <f>IF(ISBLANK(BH107),"",IF(AND($U$21=Donnees!$A$21,IF(OR(AND(BH134&gt;=BH135,BH107&gt;=1),AND(BH134&lt;BH135,BH133&gt;=1,BH107&lt;=12)),Donnees!$C$4,)),Donnees!$C$4,Donnees!$C$5))</f>
        <v/>
      </c>
      <c r="BI136" s="131" t="str">
        <f>IF(ISBLANK(BI107),"",IF(AND($U$21=Donnees!$A$21,IF(OR(AND(BI134&gt;=BI135,BI107&gt;=1),AND(BI134&lt;BI135,BI133&gt;=1,BI107&lt;=12)),Donnees!$C$4,)),Donnees!$C$4,Donnees!$C$5))</f>
        <v/>
      </c>
      <c r="BJ136" s="131" t="str">
        <f>IF(ISBLANK(BJ107),"",IF(AND($U$21=Donnees!$A$21,IF(OR(AND(BJ134&gt;=BJ135,BJ107&gt;=1),AND(BJ134&lt;BJ135,BJ133&gt;=1,BJ107&lt;=12)),Donnees!$C$4,)),Donnees!$C$4,Donnees!$C$5))</f>
        <v/>
      </c>
      <c r="BK136" s="131" t="str">
        <f>IF(ISBLANK(BK107),"",IF(AND($U$21=Donnees!$A$21,IF(OR(AND(BK134&gt;=BK135,BK107&gt;=1),AND(BK134&lt;BK135,BK133&gt;=1,BK107&lt;=12)),Donnees!$C$4,)),Donnees!$C$4,Donnees!$C$5))</f>
        <v/>
      </c>
      <c r="BL136" s="132" t="str">
        <f>IF(ISBLANK(BL107),"",IF(AND($U$21=Donnees!$A$21,IF(OR(AND(BL134&gt;=BL135,BL107&gt;=1),AND(BL134&lt;BL135,BL133&gt;=1,BL107&lt;=12)),Donnees!$C$4,)),Donnees!$C$4,Donnees!$C$5))</f>
        <v/>
      </c>
      <c r="BM136" s="131" t="str">
        <f>IF(ISBLANK(BM107),"",IF(AND($U$21=Donnees!$A$21,IF(OR(AND(BM134&gt;=BM135,BM107&gt;=1),AND(BM134&lt;BM135,BM133&gt;=1,BM107&lt;=12)),Donnees!$C$4,)),Donnees!$C$4,Donnees!$C$5))</f>
        <v/>
      </c>
      <c r="BN136" s="131" t="str">
        <f>IF(ISBLANK(BN107),"",IF(AND($U$21=Donnees!$A$21,IF(OR(AND(BN134&gt;=BN135,BN107&gt;=1),AND(BN134&lt;BN135,BN133&gt;=1,BN107&lt;=12)),Donnees!$C$4,)),Donnees!$C$4,Donnees!$C$5))</f>
        <v/>
      </c>
      <c r="BO136" s="131" t="str">
        <f>IF(ISBLANK(BO107),"",IF(AND($U$21=Donnees!$A$21,IF(OR(AND(BO134&gt;=BO135,BO107&gt;=1),AND(BO134&lt;BO135,BO133&gt;=1,BO107&lt;=12)),Donnees!$C$4,)),Donnees!$C$4,Donnees!$C$5))</f>
        <v/>
      </c>
      <c r="BP136" s="132" t="str">
        <f>IF(ISBLANK(BP107),"",IF(AND($U$21=Donnees!$A$21,IF(OR(AND(BP134&gt;=BP135,BP107&gt;=1),AND(BP134&lt;BP135,BP133&gt;=1,BP107&lt;=12)),Donnees!$C$4,)),Donnees!$C$4,Donnees!$C$5))</f>
        <v/>
      </c>
      <c r="BQ136" s="131" t="str">
        <f>IF(ISBLANK(BQ107),"",IF(AND($U$21=Donnees!$A$21,IF(OR(AND(BQ134&gt;=BQ135,BQ107&gt;=1),AND(BQ134&lt;BQ135,BQ133&gt;=1,BQ107&lt;=12)),Donnees!$C$4,)),Donnees!$C$4,Donnees!$C$5))</f>
        <v/>
      </c>
      <c r="BR136" s="131" t="str">
        <f>IF(ISBLANK(BR107),"",IF(AND($U$21=Donnees!$A$21,IF(OR(AND(BR134&gt;=BR135,BR107&gt;=1),AND(BR134&lt;BR135,BR133&gt;=1,BR107&lt;=12)),Donnees!$C$4,)),Donnees!$C$4,Donnees!$C$5))</f>
        <v/>
      </c>
      <c r="BS136" s="131" t="str">
        <f>IF(ISBLANK(BS107),"",IF(AND($U$21=Donnees!$A$21,IF(OR(AND(BS134&gt;=BS135,BS107&gt;=1),AND(BS134&lt;BS135,BS133&gt;=1,BS107&lt;=12)),Donnees!$C$4,)),Donnees!$C$4,Donnees!$C$5))</f>
        <v/>
      </c>
      <c r="BT136" s="132" t="str">
        <f>IF(ISBLANK(BT107),"",IF(AND($U$21=Donnees!$A$21,IF(OR(AND(BT134&gt;=BT135,BT107&gt;=1),AND(BT134&lt;BT135,BT133&gt;=1,BT107&lt;=12)),Donnees!$C$4,)),Donnees!$C$4,Donnees!$C$5))</f>
        <v/>
      </c>
      <c r="BU136" s="131" t="str">
        <f>IF(ISBLANK(BU107),"",IF(AND($U$21=Donnees!$A$21,IF(OR(AND(BU134&gt;=BU135,BU107&gt;=1),AND(BU134&lt;BU135,BU133&gt;=1,BU107&lt;=12)),Donnees!$C$4,)),Donnees!$C$4,Donnees!$C$5))</f>
        <v/>
      </c>
      <c r="BV136" s="131" t="str">
        <f>IF(ISBLANK(BV107),"",IF(AND($U$21=Donnees!$A$21,IF(OR(AND(BV134&gt;=BV135,BV107&gt;=1),AND(BV134&lt;BV135,BV133&gt;=1,BV107&lt;=12)),Donnees!$C$4,)),Donnees!$C$4,Donnees!$C$5))</f>
        <v/>
      </c>
      <c r="BW136" s="131" t="str">
        <f>IF(ISBLANK(BW107),"",IF(AND($U$21=Donnees!$A$21,IF(OR(AND(BW134&gt;=BW135,BW107&gt;=1),AND(BW134&lt;BW135,BW133&gt;=1,BW107&lt;=12)),Donnees!$C$4,)),Donnees!$C$4,Donnees!$C$5))</f>
        <v/>
      </c>
      <c r="BX136" s="132" t="str">
        <f>IF(ISBLANK(BX107),"",IF(AND($U$21=Donnees!$A$21,IF(OR(AND(BX134&gt;=BX135,BX107&gt;=1),AND(BX134&lt;BX135,BX133&gt;=1,BX107&lt;=12)),Donnees!$C$4,)),Donnees!$C$4,Donnees!$C$5))</f>
        <v/>
      </c>
      <c r="BY136" s="144"/>
      <c r="BZ136" s="145"/>
      <c r="CA136" s="145"/>
      <c r="CB136" s="145"/>
      <c r="CC136" s="1236"/>
      <c r="CD136" s="1237"/>
    </row>
    <row r="137" spans="1:82" s="39" customFormat="1" ht="11.25" customHeight="1" x14ac:dyDescent="0.2">
      <c r="A137" s="158" t="str">
        <f t="shared" si="22"/>
        <v>Mardi</v>
      </c>
      <c r="B137" s="158"/>
      <c r="C137" s="158"/>
      <c r="D137" s="158"/>
      <c r="E137" s="158"/>
      <c r="F137" s="158"/>
      <c r="I137" s="158"/>
      <c r="J137" s="170"/>
      <c r="K137" s="158"/>
      <c r="L137" s="395"/>
      <c r="N137" s="40"/>
      <c r="O137" s="40"/>
      <c r="P137" s="41"/>
      <c r="Q137" s="42" t="str">
        <f>IF(AND($U$21=Donnees!$A$11),IF(AND(Q134&lt;Q135,Q107&lt;=12,Q133&gt;=1),Donnees!$C$6,""),"")</f>
        <v/>
      </c>
      <c r="R137" s="42" t="str">
        <f>IF(AND($U$21=Donnees!$A$11),IF(AND(R134&lt;R135,R107&lt;=12,R133&gt;=1),Donnees!$C$6,""),"")</f>
        <v/>
      </c>
      <c r="S137" s="42" t="str">
        <f>IF(AND($U$21=Donnees!$A$11),IF(AND(S134&lt;S135,S107&lt;=12,S133&gt;=1),Donnees!$C$6,""),"")</f>
        <v/>
      </c>
      <c r="T137" s="42" t="str">
        <f>IF(AND($U$21=Donnees!$A$11),IF(AND(T134&lt;T135,T107&lt;=12,T133&gt;=1),Donnees!$C$6,""),"")</f>
        <v/>
      </c>
      <c r="U137" s="42" t="str">
        <f>IF(AND($U$21=Donnees!$A$11),IF(AND(U134&lt;U135,U107&lt;=12,U133&gt;=1),Donnees!$C$6,""),"")</f>
        <v/>
      </c>
      <c r="V137" s="42" t="str">
        <f>IF(AND($U$21=Donnees!$A$11),IF(AND(V134&lt;V135,V107&lt;=12,V133&gt;=1),Donnees!$C$6,""),"")</f>
        <v/>
      </c>
      <c r="W137" s="42" t="str">
        <f>IF(AND($U$21=Donnees!$A$11),IF(AND(W134&lt;W135,W107&lt;=12,W133&gt;=1),Donnees!$C$6,""),"")</f>
        <v/>
      </c>
      <c r="X137" s="42" t="str">
        <f>IF(AND($U$21=Donnees!$A$11),IF(AND(X134&lt;X135,X107&lt;=12,X133&gt;=1),Donnees!$C$6,""),"")</f>
        <v/>
      </c>
      <c r="Y137" s="42" t="str">
        <f>IF(AND($U$21=Donnees!$A$11),IF(AND(Y134&lt;Y135,Y107&lt;=12,Y133&gt;=1),Donnees!$C$6,""),"")</f>
        <v/>
      </c>
      <c r="Z137" s="42" t="str">
        <f>IF(AND($U$21=Donnees!$A$11),IF(AND(Z134&lt;Z135,Z107&lt;=12,Z133&gt;=1),Donnees!$C$6,""),"")</f>
        <v/>
      </c>
      <c r="AA137" s="42" t="str">
        <f>IF(AND($U$21=Donnees!$A$11),IF(AND(AA134&lt;AA135,AA107&lt;=12,AA133&gt;=1),Donnees!$C$6,""),"")</f>
        <v/>
      </c>
      <c r="AB137" s="42" t="str">
        <f>IF(AND($U$21=Donnees!$A$11),IF(AND(AB134&lt;AB135,AB107&lt;=12,AB133&gt;=1),Donnees!$C$6,""),"")</f>
        <v/>
      </c>
      <c r="AC137" s="42" t="str">
        <f>IF(AND($U$21=Donnees!$A$11),IF(AND(AC134&lt;AC135,AC107&lt;=12,AC133&gt;=1),Donnees!$C$6,""),"")</f>
        <v/>
      </c>
      <c r="AD137" s="42" t="str">
        <f>IF(AND($U$21=Donnees!$A$11),IF(AND(AD134&lt;AD135,AD107&lt;=12,AD133&gt;=1),Donnees!$C$6,""),"")</f>
        <v/>
      </c>
      <c r="AE137" s="42" t="str">
        <f>IF(AND($U$21=Donnees!$A$11),IF(AND(AE134&lt;AE135,AE107&lt;=12,AE133&gt;=1),Donnees!$C$6,""),"")</f>
        <v/>
      </c>
      <c r="AF137" s="42" t="str">
        <f>IF(AND($U$21=Donnees!$A$11),IF(AND(AF134&lt;AF135,AF107&lt;=12,AF133&gt;=1),Donnees!$C$6,""),"")</f>
        <v/>
      </c>
      <c r="AG137" s="42" t="str">
        <f>IF(AND($U$21=Donnees!$A$11),IF(AND(AG134&lt;AG135,AG107&lt;=12,AG133&gt;=1),Donnees!$C$6,""),"")</f>
        <v/>
      </c>
      <c r="AH137" s="42" t="str">
        <f>IF(AND($U$21=Donnees!$A$11),IF(AND(AH134&lt;AH135,AH107&lt;=12,AH133&gt;=1),Donnees!$C$6,""),"")</f>
        <v/>
      </c>
      <c r="AI137" s="42" t="str">
        <f>IF(AND($U$21=Donnees!$A$11),IF(AND(AI134&lt;AI135,AI107&lt;=12,AI133&gt;=1),Donnees!$C$6,""),"")</f>
        <v/>
      </c>
      <c r="AJ137" s="42" t="str">
        <f>IF(AND($U$21=Donnees!$A$11),IF(AND(AJ134&lt;AJ135,AJ107&lt;=12,AJ133&gt;=1),Donnees!$C$6,""),"")</f>
        <v/>
      </c>
      <c r="AK137" s="42" t="str">
        <f>IF(AND($U$21=Donnees!$A$11),IF(AND(AK134&lt;AK135,AK107&lt;=12,AK133&gt;=1),Donnees!$C$6,""),"")</f>
        <v/>
      </c>
      <c r="AL137" s="42" t="str">
        <f>IF(AND($U$21=Donnees!$A$11),IF(AND(AL134&lt;AL135,AL107&lt;=12,AL133&gt;=1),Donnees!$C$6,""),"")</f>
        <v/>
      </c>
      <c r="AM137" s="42" t="str">
        <f>IF(AND($U$21=Donnees!$A$11),IF(AND(AM134&lt;AM135,AM107&lt;=12,AM133&gt;=1),Donnees!$C$6,""),"")</f>
        <v/>
      </c>
      <c r="AN137" s="42" t="str">
        <f>IF(AND($U$21=Donnees!$A$11),IF(AND(AN134&lt;AN135,AN107&lt;=12,AN133&gt;=1),Donnees!$C$6,""),"")</f>
        <v/>
      </c>
      <c r="AO137" s="42" t="str">
        <f>IF(AND($U$21=Donnees!$A$11),IF(AND(AO134&lt;AO135,AO107&lt;=12,AO133&gt;=1),Donnees!$C$6,""),"")</f>
        <v/>
      </c>
      <c r="AP137" s="42" t="str">
        <f>IF(AND($U$21=Donnees!$A$11),IF(AND(AP134&lt;AP135,AP107&lt;=12,AP133&gt;=1),Donnees!$C$6,""),"")</f>
        <v/>
      </c>
      <c r="AQ137" s="42" t="str">
        <f>IF(AND($U$21=Donnees!$A$11),IF(AND(AQ134&lt;AQ135,AQ107&lt;=12,AQ133&gt;=1),Donnees!$C$6,""),"")</f>
        <v/>
      </c>
      <c r="AR137" s="42" t="str">
        <f>IF(AND($U$21=Donnees!$A$11),IF(AND(AR134&lt;AR135,AR107&lt;=12,AR133&gt;=1),Donnees!$C$6,""),"")</f>
        <v/>
      </c>
      <c r="AS137" s="42" t="str">
        <f>IF(AND($U$21=Donnees!$A$11),IF(AND(AS134&lt;AS135,AS107&lt;=12,AS133&gt;=1),Donnees!$C$6,""),"")</f>
        <v/>
      </c>
      <c r="AT137" s="42" t="str">
        <f>IF(AND($U$21=Donnees!$A$11),IF(AND(AT134&lt;AT135,AT107&lt;=12,AT133&gt;=1),Donnees!$C$6,""),"")</f>
        <v/>
      </c>
      <c r="AU137" s="42" t="str">
        <f>IF(AND($U$21=Donnees!$A$11),IF(AND(AU134&lt;AU135,AU107&lt;=12,AU133&gt;=1),Donnees!$C$6,""),"")</f>
        <v/>
      </c>
      <c r="AV137" s="42" t="str">
        <f>IF(AND($U$21=Donnees!$A$11),IF(AND(AV134&lt;AV135,AV107&lt;=12,AV133&gt;=1),Donnees!$C$6,""),"")</f>
        <v/>
      </c>
      <c r="AW137" s="42" t="str">
        <f>IF(AND($U$21=Donnees!$A$11),IF(AND(AW134&lt;AW135,AW107&lt;=12,AW133&gt;=1),Donnees!$C$6,""),"")</f>
        <v/>
      </c>
      <c r="AX137" s="42" t="str">
        <f>IF(AND($U$21=Donnees!$A$11),IF(AND(AX134&lt;AX135,AX107&lt;=12,AX133&gt;=1),Donnees!$C$6,""),"")</f>
        <v/>
      </c>
      <c r="AY137" s="42" t="str">
        <f>IF(AND($U$21=Donnees!$A$11),IF(AND(AY134&lt;AY135,AY107&lt;=12,AY133&gt;=1),Donnees!$C$6,""),"")</f>
        <v/>
      </c>
      <c r="AZ137" s="42" t="str">
        <f>IF(AND($U$21=Donnees!$A$11),IF(AND(AZ134&lt;AZ135,AZ107&lt;=12,AZ133&gt;=1),Donnees!$C$6,""),"")</f>
        <v/>
      </c>
      <c r="BA137" s="42" t="str">
        <f>IF(AND($U$21=Donnees!$A$11),IF(AND(BA134&lt;BA135,BA107&lt;=12,BA133&gt;=1),Donnees!$C$6,""),"")</f>
        <v/>
      </c>
      <c r="BB137" s="42" t="str">
        <f>IF(AND($U$21=Donnees!$A$11),IF(AND(BB134&lt;BB135,BB107&lt;=12,BB133&gt;=1),Donnees!$C$6,""),"")</f>
        <v/>
      </c>
      <c r="BC137" s="42" t="str">
        <f>IF(AND($U$21=Donnees!$A$11),IF(AND(BC134&lt;BC135,BC107&lt;=12,BC133&gt;=1),Donnees!$C$6,""),"")</f>
        <v/>
      </c>
      <c r="BD137" s="42" t="str">
        <f>IF(AND($U$21=Donnees!$A$11),IF(AND(BD134&lt;BD135,BD107&lt;=12,BD133&gt;=1),Donnees!$C$6,""),"")</f>
        <v/>
      </c>
      <c r="BE137" s="42" t="str">
        <f>IF(AND($U$21=Donnees!$A$11),IF(AND(BE134&lt;BE135,BE107&lt;=12,BE133&gt;=1),Donnees!$C$6,""),"")</f>
        <v/>
      </c>
      <c r="BF137" s="42" t="str">
        <f>IF(AND($U$21=Donnees!$A$11),IF(AND(BF134&lt;BF135,BF107&lt;=12,BF133&gt;=1),Donnees!$C$6,""),"")</f>
        <v/>
      </c>
      <c r="BG137" s="42" t="str">
        <f>IF(AND($U$21=Donnees!$A$11),IF(AND(BG134&lt;BG135,BG107&lt;=12,BG133&gt;=1),Donnees!$C$6,""),"")</f>
        <v/>
      </c>
      <c r="BH137" s="42" t="str">
        <f>IF(AND($U$21=Donnees!$A$11),IF(AND(BH134&lt;BH135,BH107&lt;=12,BH133&gt;=1),Donnees!$C$6,""),"")</f>
        <v/>
      </c>
      <c r="BI137" s="42" t="str">
        <f>IF(AND($U$21=Donnees!$A$11),IF(AND(BI134&lt;BI135,BI107&lt;=12,BI133&gt;=1),Donnees!$C$6,""),"")</f>
        <v/>
      </c>
      <c r="BJ137" s="42" t="str">
        <f>IF(AND($U$21=Donnees!$A$11),IF(AND(BJ134&lt;BJ135,BJ107&lt;=12,BJ133&gt;=1),Donnees!$C$6,""),"")</f>
        <v/>
      </c>
      <c r="BK137" s="42" t="str">
        <f>IF(AND($U$21=Donnees!$A$11),IF(AND(BK134&lt;BK135,BK107&lt;=12,BK133&gt;=1),Donnees!$C$6,""),"")</f>
        <v/>
      </c>
      <c r="BL137" s="42" t="str">
        <f>IF(AND($U$21=Donnees!$A$11),IF(AND(BL134&lt;BL135,BL107&lt;=12,BL133&gt;=1),Donnees!$C$6,""),"")</f>
        <v/>
      </c>
      <c r="BM137" s="42" t="str">
        <f>IF(AND($U$21=Donnees!$A$11),IF(AND(BM134&lt;BM135,BM107&lt;=12,BM133&gt;=1),Donnees!$C$6,""),"")</f>
        <v/>
      </c>
      <c r="BN137" s="42" t="str">
        <f>IF(AND($U$21=Donnees!$A$11),IF(AND(BN134&lt;BN135,BN107&lt;=12,BN133&gt;=1),Donnees!$C$6,""),"")</f>
        <v/>
      </c>
      <c r="BO137" s="42" t="str">
        <f>IF(AND($U$21=Donnees!$A$11),IF(AND(BO134&lt;BO135,BO107&lt;=12,BO133&gt;=1),Donnees!$C$6,""),"")</f>
        <v/>
      </c>
      <c r="BP137" s="42" t="str">
        <f>IF(AND($U$21=Donnees!$A$11),IF(AND(BP134&lt;BP135,BP107&lt;=12,BP133&gt;=1),Donnees!$C$6,""),"")</f>
        <v/>
      </c>
      <c r="BQ137" s="42" t="str">
        <f>IF(AND($U$21=Donnees!$A$11),IF(AND(BQ134&lt;BQ135,BQ107&lt;=12,BQ133&gt;=1),Donnees!$C$6,""),"")</f>
        <v/>
      </c>
      <c r="BR137" s="42" t="str">
        <f>IF(AND($U$21=Donnees!$A$11),IF(AND(BR134&lt;BR135,BR107&lt;=12,BR133&gt;=1),Donnees!$C$6,""),"")</f>
        <v/>
      </c>
      <c r="BS137" s="42" t="str">
        <f>IF(AND($U$21=Donnees!$A$11),IF(AND(BS134&lt;BS135,BS107&lt;=12,BS133&gt;=1),Donnees!$C$6,""),"")</f>
        <v/>
      </c>
      <c r="BT137" s="42" t="str">
        <f>IF(AND($U$21=Donnees!$A$11),IF(AND(BT134&lt;BT135,BT107&lt;=12,BT133&gt;=1),Donnees!$C$6,""),"")</f>
        <v/>
      </c>
      <c r="BU137" s="42" t="str">
        <f>IF(AND($U$21=Donnees!$A$11),IF(AND(BU134&lt;BU135,BU107&lt;=12,BU133&gt;=1),Donnees!$C$6,""),"")</f>
        <v/>
      </c>
      <c r="BV137" s="42" t="str">
        <f>IF(AND($U$21=Donnees!$A$11),IF(AND(BV134&lt;BV135,BV107&lt;=12,BV133&gt;=1),Donnees!$C$6,""),"")</f>
        <v/>
      </c>
      <c r="BW137" s="42" t="str">
        <f>IF(AND($U$21=Donnees!$A$11),IF(AND(BW134&lt;BW135,BW107&lt;=12,BW133&gt;=1),Donnees!$C$6,""),"")</f>
        <v/>
      </c>
      <c r="BX137" s="42" t="str">
        <f>IF(AND($U$21=Donnees!$A$11),IF(AND(BX134&lt;BX135,BX107&lt;=12,BX133&gt;=1),Donnees!$C$6,""),"")</f>
        <v/>
      </c>
      <c r="BY137" s="43"/>
      <c r="CC137" s="653" t="str">
        <f>IF(H44&gt;0,Donnees!$C$6,IF(COUNTIF(Q137:BX137,Donnees!$C$6)&gt;0,Donnees!$C$6,""))</f>
        <v/>
      </c>
      <c r="CD137" s="154" t="str">
        <f>IF(CC137=Donnees!$C$6,Donnees!$B$56,"")</f>
        <v/>
      </c>
    </row>
    <row r="138" spans="1:82" ht="42" customHeight="1" x14ac:dyDescent="0.2">
      <c r="A138" s="158" t="str">
        <f t="shared" si="22"/>
        <v>Mardi</v>
      </c>
      <c r="B138" s="158"/>
      <c r="C138" s="158"/>
      <c r="D138" s="158"/>
      <c r="E138" s="158"/>
      <c r="F138" s="158"/>
      <c r="G138" s="158"/>
      <c r="H138" s="158"/>
      <c r="I138" s="158"/>
      <c r="J138" s="170"/>
      <c r="K138" s="158"/>
      <c r="L138" s="395"/>
      <c r="N138" s="1"/>
      <c r="O138" s="50"/>
      <c r="P138" s="49" t="s">
        <v>50</v>
      </c>
      <c r="Q138" s="1211"/>
      <c r="R138" s="1212"/>
      <c r="S138" s="1212"/>
      <c r="T138" s="1212"/>
      <c r="U138" s="1212"/>
      <c r="V138" s="1212"/>
      <c r="W138" s="1212"/>
      <c r="X138" s="1212"/>
      <c r="Y138" s="1212"/>
      <c r="Z138" s="1212"/>
      <c r="AA138" s="1212"/>
      <c r="AB138" s="1212"/>
      <c r="AC138" s="1212"/>
      <c r="AD138" s="1212"/>
      <c r="AE138" s="1212"/>
      <c r="AF138" s="1212"/>
      <c r="AG138" s="1212"/>
      <c r="AH138" s="1212"/>
      <c r="AI138" s="1212"/>
      <c r="AJ138" s="1212"/>
      <c r="AK138" s="1212"/>
      <c r="AL138" s="1212"/>
      <c r="AM138" s="1212"/>
      <c r="AN138" s="1212"/>
      <c r="AO138" s="1212"/>
      <c r="AP138" s="1212"/>
      <c r="AQ138" s="1212"/>
      <c r="AR138" s="1212"/>
      <c r="AS138" s="1212"/>
      <c r="AT138" s="1212"/>
      <c r="AU138" s="1212"/>
      <c r="AV138" s="1212"/>
      <c r="AW138" s="1212"/>
      <c r="AX138" s="1212"/>
      <c r="AY138" s="1212"/>
      <c r="AZ138" s="1212"/>
      <c r="BA138" s="1212"/>
      <c r="BB138" s="1212"/>
      <c r="BC138" s="1212"/>
      <c r="BD138" s="1212"/>
      <c r="BE138" s="1212"/>
      <c r="BF138" s="1212"/>
      <c r="BG138" s="1212"/>
      <c r="BH138" s="1212"/>
      <c r="BI138" s="1212"/>
      <c r="BJ138" s="1212"/>
      <c r="BK138" s="1212"/>
      <c r="BL138" s="1212"/>
      <c r="BM138" s="1212"/>
      <c r="BN138" s="1212"/>
      <c r="BO138" s="1212"/>
      <c r="BP138" s="1212"/>
      <c r="BQ138" s="1212"/>
      <c r="BR138" s="1212"/>
      <c r="BS138" s="1212"/>
      <c r="BT138" s="1212"/>
      <c r="BU138" s="1212"/>
      <c r="BV138" s="1212"/>
      <c r="BW138" s="1212"/>
      <c r="BX138" s="1213"/>
      <c r="BY138" s="38"/>
    </row>
    <row r="139" spans="1:82" s="8" customFormat="1" ht="30" customHeight="1" x14ac:dyDescent="0.2">
      <c r="A139" s="391"/>
      <c r="B139" s="391"/>
      <c r="C139" s="391"/>
      <c r="D139" s="391"/>
      <c r="E139" s="391"/>
      <c r="F139" s="391"/>
      <c r="G139" s="391"/>
      <c r="H139" s="391"/>
      <c r="I139" s="391"/>
      <c r="J139" s="170"/>
      <c r="K139" s="391"/>
      <c r="L139" s="395"/>
      <c r="O139" s="397"/>
      <c r="P139" s="396"/>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398"/>
      <c r="CD139" s="152"/>
    </row>
    <row r="140" spans="1:82" ht="19.5" thickBot="1" x14ac:dyDescent="0.35">
      <c r="J140" s="170"/>
      <c r="P140" s="134" t="s">
        <v>17</v>
      </c>
      <c r="CC140" s="363" t="s">
        <v>89</v>
      </c>
      <c r="CD140" s="364" t="s">
        <v>149</v>
      </c>
    </row>
    <row r="141" spans="1:82" ht="21" customHeight="1" thickBot="1" x14ac:dyDescent="0.25">
      <c r="A141" s="157" t="str">
        <f>P140</f>
        <v>Mercredi</v>
      </c>
      <c r="B141" s="157"/>
      <c r="C141" s="157"/>
      <c r="D141" s="157"/>
      <c r="E141" s="157"/>
      <c r="F141" s="157"/>
      <c r="G141" s="157"/>
      <c r="H141" s="157"/>
      <c r="I141" s="157"/>
      <c r="J141" s="170"/>
      <c r="K141" s="168">
        <f>CB141</f>
        <v>0</v>
      </c>
      <c r="L141" s="1233" t="s">
        <v>164</v>
      </c>
      <c r="P141" s="651" t="s">
        <v>29</v>
      </c>
      <c r="Q141" s="690"/>
      <c r="R141" s="691"/>
      <c r="S141" s="162"/>
      <c r="T141" s="164"/>
      <c r="U141" s="161"/>
      <c r="V141" s="692"/>
      <c r="W141" s="691"/>
      <c r="X141" s="163"/>
      <c r="Y141" s="161"/>
      <c r="Z141" s="692"/>
      <c r="AA141" s="691"/>
      <c r="AB141" s="163"/>
      <c r="AC141" s="161"/>
      <c r="AD141" s="692"/>
      <c r="AE141" s="691"/>
      <c r="AF141" s="163"/>
      <c r="AG141" s="690"/>
      <c r="AH141" s="691"/>
      <c r="AI141" s="691"/>
      <c r="AJ141" s="163"/>
      <c r="AK141" s="690"/>
      <c r="AL141" s="691"/>
      <c r="AM141" s="162"/>
      <c r="AN141" s="164"/>
      <c r="AO141" s="690"/>
      <c r="AP141" s="162"/>
      <c r="AQ141" s="692"/>
      <c r="AR141" s="163"/>
      <c r="AS141" s="690"/>
      <c r="AT141" s="691"/>
      <c r="AU141" s="691"/>
      <c r="AV141" s="163"/>
      <c r="AW141" s="690"/>
      <c r="AX141" s="691"/>
      <c r="AY141" s="691"/>
      <c r="AZ141" s="163"/>
      <c r="BA141" s="690"/>
      <c r="BB141" s="691"/>
      <c r="BC141" s="691"/>
      <c r="BD141" s="163"/>
      <c r="BE141" s="161"/>
      <c r="BF141" s="692"/>
      <c r="BG141" s="691"/>
      <c r="BH141" s="163"/>
      <c r="BI141" s="690"/>
      <c r="BJ141" s="691"/>
      <c r="BK141" s="691"/>
      <c r="BL141" s="163"/>
      <c r="BM141" s="161"/>
      <c r="BN141" s="162"/>
      <c r="BO141" s="162"/>
      <c r="BP141" s="163"/>
      <c r="BQ141" s="161"/>
      <c r="BR141" s="162"/>
      <c r="BS141" s="162"/>
      <c r="BT141" s="163"/>
      <c r="BU141" s="161"/>
      <c r="BV141" s="164"/>
      <c r="BW141" s="162"/>
      <c r="BX141" s="163"/>
      <c r="BY141" s="825"/>
      <c r="BZ141" s="826"/>
      <c r="CA141" s="827" t="s">
        <v>110</v>
      </c>
      <c r="CB141" s="828">
        <f>MAX(Q141:BX141)</f>
        <v>0</v>
      </c>
      <c r="CC141" s="900" t="str">
        <f>IF(SUM(Q141:BX141)=0,"",IF(CB141&lt;=$U$27,Donnees!$C$4,Donnees!$C$5))</f>
        <v/>
      </c>
      <c r="CD141" s="904" t="str">
        <f>IF(CC141=Donnees!$C$5,Donnees!$B$39,"")</f>
        <v/>
      </c>
    </row>
    <row r="142" spans="1:82" s="37" customFormat="1" ht="28.5" customHeight="1" thickBot="1" x14ac:dyDescent="0.25">
      <c r="A142" s="158" t="str">
        <f>A141</f>
        <v>Mercredi</v>
      </c>
      <c r="B142" s="158"/>
      <c r="C142" s="158"/>
      <c r="D142" s="158"/>
      <c r="E142" s="158"/>
      <c r="F142" s="158"/>
      <c r="G142" s="158"/>
      <c r="H142" s="158"/>
      <c r="I142" s="158"/>
      <c r="J142" s="170"/>
      <c r="K142" s="158"/>
      <c r="L142" s="1233"/>
      <c r="N142" s="589"/>
      <c r="O142" s="590"/>
      <c r="P142" s="311" t="s">
        <v>86</v>
      </c>
      <c r="Q142" s="595" t="s">
        <v>1</v>
      </c>
      <c r="R142" s="596"/>
      <c r="S142" s="596"/>
      <c r="T142" s="597"/>
      <c r="U142" s="311" t="s">
        <v>2</v>
      </c>
      <c r="V142" s="311"/>
      <c r="W142" s="311"/>
      <c r="X142" s="311"/>
      <c r="Y142" s="595" t="s">
        <v>3</v>
      </c>
      <c r="Z142" s="596"/>
      <c r="AA142" s="596"/>
      <c r="AB142" s="597"/>
      <c r="AC142" s="311" t="s">
        <v>4</v>
      </c>
      <c r="AD142" s="311"/>
      <c r="AE142" s="311"/>
      <c r="AF142" s="311"/>
      <c r="AG142" s="595" t="s">
        <v>5</v>
      </c>
      <c r="AH142" s="596"/>
      <c r="AI142" s="596"/>
      <c r="AJ142" s="597"/>
      <c r="AK142" s="311" t="s">
        <v>6</v>
      </c>
      <c r="AL142" s="311"/>
      <c r="AM142" s="311"/>
      <c r="AN142" s="311"/>
      <c r="AO142" s="595" t="s">
        <v>7</v>
      </c>
      <c r="AP142" s="596"/>
      <c r="AQ142" s="596"/>
      <c r="AR142" s="597"/>
      <c r="AS142" s="311" t="s">
        <v>8</v>
      </c>
      <c r="AT142" s="311"/>
      <c r="AU142" s="311"/>
      <c r="AV142" s="311"/>
      <c r="AW142" s="595" t="s">
        <v>9</v>
      </c>
      <c r="AX142" s="596"/>
      <c r="AY142" s="596"/>
      <c r="AZ142" s="597"/>
      <c r="BA142" s="311" t="s">
        <v>10</v>
      </c>
      <c r="BB142" s="311"/>
      <c r="BC142" s="311"/>
      <c r="BD142" s="311"/>
      <c r="BE142" s="595" t="s">
        <v>11</v>
      </c>
      <c r="BF142" s="596"/>
      <c r="BG142" s="596"/>
      <c r="BH142" s="597"/>
      <c r="BI142" s="311" t="s">
        <v>12</v>
      </c>
      <c r="BJ142" s="311"/>
      <c r="BK142" s="311"/>
      <c r="BL142" s="311"/>
      <c r="BM142" s="595" t="s">
        <v>13</v>
      </c>
      <c r="BN142" s="596"/>
      <c r="BO142" s="596"/>
      <c r="BP142" s="597"/>
      <c r="BQ142" s="311" t="s">
        <v>14</v>
      </c>
      <c r="BR142" s="311"/>
      <c r="BS142" s="311"/>
      <c r="BT142" s="311"/>
      <c r="BU142" s="595" t="s">
        <v>15</v>
      </c>
      <c r="BV142" s="596"/>
      <c r="BW142" s="596"/>
      <c r="BX142" s="597"/>
      <c r="BY142" s="901" t="s">
        <v>32</v>
      </c>
      <c r="BZ142" s="901" t="s">
        <v>30</v>
      </c>
      <c r="CA142" s="901" t="s">
        <v>56</v>
      </c>
      <c r="CB142" s="901" t="s">
        <v>31</v>
      </c>
      <c r="CC142" s="363" t="s">
        <v>89</v>
      </c>
      <c r="CD142" s="364" t="s">
        <v>150</v>
      </c>
    </row>
    <row r="143" spans="1:82" ht="12.75" customHeight="1" x14ac:dyDescent="0.2">
      <c r="A143" s="158" t="str">
        <f>A142</f>
        <v>Mercredi</v>
      </c>
      <c r="B143" s="166" t="str">
        <f t="shared" ref="B143:B162" si="32">O143</f>
        <v/>
      </c>
      <c r="C143" s="167">
        <f>BY143</f>
        <v>0</v>
      </c>
      <c r="D143" s="167">
        <f t="shared" ref="D143:F162" si="33">BZ143</f>
        <v>0</v>
      </c>
      <c r="E143" s="167">
        <f t="shared" si="33"/>
        <v>0</v>
      </c>
      <c r="F143" s="167">
        <f t="shared" si="33"/>
        <v>0</v>
      </c>
      <c r="G143" s="159"/>
      <c r="H143" s="159"/>
      <c r="I143" s="159"/>
      <c r="J143" s="170" t="str">
        <f>IF(OR(CC143=Donnees!$C$5,CC143=Donnees!$E$5),1,"")</f>
        <v/>
      </c>
      <c r="K143" s="159"/>
      <c r="L143" s="1233"/>
      <c r="N143" s="591">
        <f>$N$34</f>
        <v>1</v>
      </c>
      <c r="O143" s="31" t="str">
        <f>$O$34</f>
        <v/>
      </c>
      <c r="P143" s="32">
        <f>$P$34</f>
        <v>0</v>
      </c>
      <c r="Q143" s="689"/>
      <c r="R143" s="74"/>
      <c r="S143" s="74"/>
      <c r="T143" s="77"/>
      <c r="U143" s="73"/>
      <c r="V143" s="74"/>
      <c r="W143" s="78"/>
      <c r="X143" s="75"/>
      <c r="Y143" s="78"/>
      <c r="Z143" s="74"/>
      <c r="AA143" s="74"/>
      <c r="AB143" s="77"/>
      <c r="AC143" s="78"/>
      <c r="AD143" s="74"/>
      <c r="AE143" s="74"/>
      <c r="AF143" s="77"/>
      <c r="AG143" s="78"/>
      <c r="AH143" s="74"/>
      <c r="AI143" s="74"/>
      <c r="AJ143" s="77"/>
      <c r="AK143" s="78"/>
      <c r="AL143" s="74"/>
      <c r="AM143" s="74"/>
      <c r="AN143" s="77"/>
      <c r="AO143" s="78"/>
      <c r="AP143" s="74"/>
      <c r="AQ143" s="74"/>
      <c r="AR143" s="77"/>
      <c r="AS143" s="78"/>
      <c r="AT143" s="74"/>
      <c r="AU143" s="74"/>
      <c r="AV143" s="77"/>
      <c r="AW143" s="78"/>
      <c r="AX143" s="76"/>
      <c r="AY143" s="76"/>
      <c r="AZ143" s="77"/>
      <c r="BA143" s="689"/>
      <c r="BB143" s="76"/>
      <c r="BC143" s="74"/>
      <c r="BD143" s="78"/>
      <c r="BE143" s="73"/>
      <c r="BF143" s="78"/>
      <c r="BG143" s="74"/>
      <c r="BH143" s="77"/>
      <c r="BI143" s="73"/>
      <c r="BJ143" s="74"/>
      <c r="BK143" s="74"/>
      <c r="BL143" s="77"/>
      <c r="BM143" s="73"/>
      <c r="BN143" s="74"/>
      <c r="BO143" s="74"/>
      <c r="BP143" s="77"/>
      <c r="BQ143" s="78"/>
      <c r="BR143" s="74"/>
      <c r="BS143" s="74"/>
      <c r="BT143" s="75"/>
      <c r="BU143" s="73"/>
      <c r="BV143" s="78"/>
      <c r="BW143" s="74"/>
      <c r="BX143" s="79"/>
      <c r="BY143" s="598">
        <f>COUNTIF(Q143:BX143,"1")/4</f>
        <v>0</v>
      </c>
      <c r="BZ143" s="599">
        <f>COUNTIF(Q143:BX143,"h")/4</f>
        <v>0</v>
      </c>
      <c r="CA143" s="600">
        <f>COUNTIF(Q143:BX143,"s")/4</f>
        <v>0</v>
      </c>
      <c r="CB143" s="601">
        <f>SUM(BY143:CA143)</f>
        <v>0</v>
      </c>
      <c r="CC143" s="1017" t="str">
        <f>IF(CB143=0,"",IF(BY143&gt;$AZ$27,Donnees!$C$5,IF(AND(VLOOKUP(P143,ControleGroupes!$CG$16:$FK$65,81,FALSE)&gt;8.5,VLOOKUP(P143,ControleGroupes!$A$16:$CD$65,79,FALSE)&gt;0),Donnees!$E$5,IF(AND(VLOOKUP(P143,ControleGroupes!$CG$16:$FK$65,81,FALSE)&gt;9,VLOOKUP(P143,ControleGroupes!$A$16:$CD$65,79,FALSE)=0),Donnees!$E$5,Donnees!$C$4))))</f>
        <v/>
      </c>
      <c r="CD143" s="1016" t="str">
        <f>IF(CC143=Donnees!$C$5,Donnees!$B$40,IF(CC143=Donnees!$E$5,Donnees!$B$58,""))</f>
        <v/>
      </c>
    </row>
    <row r="144" spans="1:82" ht="12.75" x14ac:dyDescent="0.2">
      <c r="A144" s="158" t="str">
        <f t="shared" ref="A144:A172" si="34">A143</f>
        <v>Mercredi</v>
      </c>
      <c r="B144" s="166" t="str">
        <f t="shared" si="32"/>
        <v/>
      </c>
      <c r="C144" s="167">
        <f t="shared" ref="C144:C162" si="35">BY144</f>
        <v>0</v>
      </c>
      <c r="D144" s="167">
        <f t="shared" si="33"/>
        <v>0</v>
      </c>
      <c r="E144" s="167">
        <f t="shared" si="33"/>
        <v>0</v>
      </c>
      <c r="F144" s="167">
        <f t="shared" si="33"/>
        <v>0</v>
      </c>
      <c r="G144" s="159"/>
      <c r="H144" s="159"/>
      <c r="I144" s="159"/>
      <c r="J144" s="170" t="str">
        <f>IF(OR(CC144=Donnees!$C$5,CC144=Donnees!$E$5),1,"")</f>
        <v/>
      </c>
      <c r="K144" s="159"/>
      <c r="L144" s="1233"/>
      <c r="N144" s="591">
        <f>$N$35</f>
        <v>2</v>
      </c>
      <c r="O144" s="33" t="str">
        <f>$O$35</f>
        <v/>
      </c>
      <c r="P144" s="34">
        <f>$P$35</f>
        <v>0</v>
      </c>
      <c r="Q144" s="80"/>
      <c r="R144" s="375"/>
      <c r="S144" s="372"/>
      <c r="T144" s="376"/>
      <c r="U144" s="80"/>
      <c r="V144" s="372"/>
      <c r="W144" s="376"/>
      <c r="X144" s="81"/>
      <c r="Y144" s="376"/>
      <c r="Z144" s="372"/>
      <c r="AA144" s="372"/>
      <c r="AB144" s="82"/>
      <c r="AC144" s="376"/>
      <c r="AD144" s="372"/>
      <c r="AE144" s="372"/>
      <c r="AF144" s="82"/>
      <c r="AG144" s="376"/>
      <c r="AH144" s="372"/>
      <c r="AI144" s="372"/>
      <c r="AJ144" s="82"/>
      <c r="AK144" s="376"/>
      <c r="AL144" s="372"/>
      <c r="AM144" s="372"/>
      <c r="AN144" s="82"/>
      <c r="AO144" s="376"/>
      <c r="AP144" s="372"/>
      <c r="AQ144" s="372"/>
      <c r="AR144" s="82"/>
      <c r="AS144" s="376"/>
      <c r="AT144" s="372"/>
      <c r="AU144" s="372"/>
      <c r="AV144" s="82"/>
      <c r="AW144" s="376"/>
      <c r="AX144" s="374"/>
      <c r="AY144" s="372"/>
      <c r="AZ144" s="376"/>
      <c r="BA144" s="688"/>
      <c r="BB144" s="374"/>
      <c r="BC144" s="372"/>
      <c r="BD144" s="376"/>
      <c r="BE144" s="688"/>
      <c r="BF144" s="372"/>
      <c r="BG144" s="372"/>
      <c r="BH144" s="82"/>
      <c r="BI144" s="80"/>
      <c r="BJ144" s="372"/>
      <c r="BK144" s="372"/>
      <c r="BL144" s="82"/>
      <c r="BM144" s="80"/>
      <c r="BN144" s="372"/>
      <c r="BO144" s="372"/>
      <c r="BP144" s="82"/>
      <c r="BQ144" s="376"/>
      <c r="BR144" s="372"/>
      <c r="BS144" s="372"/>
      <c r="BT144" s="81"/>
      <c r="BU144" s="80"/>
      <c r="BV144" s="376"/>
      <c r="BW144" s="372"/>
      <c r="BX144" s="375"/>
      <c r="BY144" s="602">
        <f t="shared" ref="BY144:BY162" si="36">COUNTIF(Q144:BX144,"1")/4</f>
        <v>0</v>
      </c>
      <c r="BZ144" s="603">
        <f t="shared" ref="BZ144:BZ145" si="37">COUNTIF(Q144:BX144,"h")/4</f>
        <v>0</v>
      </c>
      <c r="CA144" s="604">
        <f t="shared" ref="CA144" si="38">COUNTIF(Q144:BX144,"s")/4</f>
        <v>0</v>
      </c>
      <c r="CB144" s="605">
        <f t="shared" ref="CB144:CB162" si="39">SUM(BY144:CA144)</f>
        <v>0</v>
      </c>
      <c r="CC144" s="1017" t="str">
        <f>IF(CB144=0,"",IF(BY144&gt;$AZ$27,Donnees!$C$5,IF(AND(VLOOKUP(P144,ControleGroupes!$CG$16:$FK$65,81,FALSE)&gt;8.5,VLOOKUP(P144,ControleGroupes!$A$16:$CD$65,79,FALSE)&gt;0),Donnees!$E$5,IF(AND(VLOOKUP(P144,ControleGroupes!$CG$16:$FK$65,81,FALSE)&gt;9,VLOOKUP(P144,ControleGroupes!$A$16:$CD$65,79,FALSE)=0),Donnees!$E$5,Donnees!$C$4))))</f>
        <v/>
      </c>
      <c r="CD144" s="1016" t="str">
        <f>IF(CC144=Donnees!$C$5,Donnees!$B$40,IF(CC144=Donnees!$E$5,Donnees!$B$58,""))</f>
        <v/>
      </c>
    </row>
    <row r="145" spans="1:82" ht="12.75" x14ac:dyDescent="0.2">
      <c r="A145" s="158" t="str">
        <f t="shared" si="34"/>
        <v>Mercredi</v>
      </c>
      <c r="B145" s="166" t="str">
        <f t="shared" si="32"/>
        <v/>
      </c>
      <c r="C145" s="167">
        <f t="shared" si="35"/>
        <v>0</v>
      </c>
      <c r="D145" s="167">
        <f t="shared" si="33"/>
        <v>0</v>
      </c>
      <c r="E145" s="167">
        <f t="shared" si="33"/>
        <v>0</v>
      </c>
      <c r="F145" s="167">
        <f t="shared" si="33"/>
        <v>0</v>
      </c>
      <c r="G145" s="159"/>
      <c r="H145" s="159"/>
      <c r="I145" s="159"/>
      <c r="J145" s="170" t="str">
        <f>IF(OR(CC145=Donnees!$C$5,CC145=Donnees!$E$5),1,"")</f>
        <v/>
      </c>
      <c r="K145" s="159"/>
      <c r="L145" s="1233"/>
      <c r="N145" s="591">
        <f>$N$36</f>
        <v>3</v>
      </c>
      <c r="O145" s="33" t="str">
        <f>$O$36</f>
        <v/>
      </c>
      <c r="P145" s="34">
        <f>$P$36</f>
        <v>0</v>
      </c>
      <c r="Q145" s="688"/>
      <c r="R145" s="372"/>
      <c r="S145" s="372"/>
      <c r="T145" s="82"/>
      <c r="U145" s="80"/>
      <c r="V145" s="372"/>
      <c r="W145" s="376"/>
      <c r="X145" s="81"/>
      <c r="Y145" s="376"/>
      <c r="Z145" s="372"/>
      <c r="AA145" s="372"/>
      <c r="AB145" s="82"/>
      <c r="AC145" s="376"/>
      <c r="AD145" s="372"/>
      <c r="AE145" s="372"/>
      <c r="AF145" s="82"/>
      <c r="AG145" s="376"/>
      <c r="AH145" s="372"/>
      <c r="AI145" s="372"/>
      <c r="AJ145" s="82"/>
      <c r="AK145" s="376"/>
      <c r="AL145" s="372"/>
      <c r="AM145" s="372"/>
      <c r="AN145" s="82"/>
      <c r="AO145" s="376"/>
      <c r="AP145" s="372"/>
      <c r="AQ145" s="372"/>
      <c r="AR145" s="82"/>
      <c r="AS145" s="376"/>
      <c r="AT145" s="372"/>
      <c r="AU145" s="372"/>
      <c r="AV145" s="82"/>
      <c r="AW145" s="376"/>
      <c r="AX145" s="374"/>
      <c r="AY145" s="374"/>
      <c r="AZ145" s="82"/>
      <c r="BA145" s="688"/>
      <c r="BB145" s="372"/>
      <c r="BC145" s="375"/>
      <c r="BD145" s="82"/>
      <c r="BE145" s="80"/>
      <c r="BF145" s="376"/>
      <c r="BG145" s="372"/>
      <c r="BH145" s="82"/>
      <c r="BI145" s="80"/>
      <c r="BJ145" s="372"/>
      <c r="BK145" s="372"/>
      <c r="BL145" s="82"/>
      <c r="BM145" s="80"/>
      <c r="BN145" s="372"/>
      <c r="BO145" s="372"/>
      <c r="BP145" s="82"/>
      <c r="BQ145" s="376"/>
      <c r="BR145" s="372"/>
      <c r="BS145" s="372"/>
      <c r="BT145" s="81"/>
      <c r="BU145" s="80"/>
      <c r="BV145" s="376"/>
      <c r="BW145" s="372"/>
      <c r="BX145" s="375"/>
      <c r="BY145" s="602">
        <f t="shared" si="36"/>
        <v>0</v>
      </c>
      <c r="BZ145" s="603">
        <f t="shared" si="37"/>
        <v>0</v>
      </c>
      <c r="CA145" s="604">
        <f>COUNTIF(Q145:BX145,"s")/4</f>
        <v>0</v>
      </c>
      <c r="CB145" s="605">
        <f t="shared" si="39"/>
        <v>0</v>
      </c>
      <c r="CC145" s="1017" t="str">
        <f>IF(CB145=0,"",IF(BY145&gt;$AZ$27,Donnees!$C$5,IF(AND(VLOOKUP(P145,ControleGroupes!$CG$16:$FK$65,81,FALSE)&gt;8.5,VLOOKUP(P145,ControleGroupes!$A$16:$CD$65,79,FALSE)&gt;0),Donnees!$E$5,IF(AND(VLOOKUP(P145,ControleGroupes!$CG$16:$FK$65,81,FALSE)&gt;9,VLOOKUP(P145,ControleGroupes!$A$16:$CD$65,79,FALSE)=0),Donnees!$E$5,Donnees!$C$4))))</f>
        <v/>
      </c>
      <c r="CD145" s="1016" t="str">
        <f>IF(CC145=Donnees!$C$5,Donnees!$B$40,IF(CC145=Donnees!$E$5,Donnees!$B$58,""))</f>
        <v/>
      </c>
    </row>
    <row r="146" spans="1:82" ht="12.75" x14ac:dyDescent="0.2">
      <c r="A146" s="158" t="str">
        <f t="shared" si="34"/>
        <v>Mercredi</v>
      </c>
      <c r="B146" s="166" t="str">
        <f t="shared" si="32"/>
        <v/>
      </c>
      <c r="C146" s="167">
        <f t="shared" si="35"/>
        <v>0</v>
      </c>
      <c r="D146" s="167">
        <f t="shared" si="33"/>
        <v>0</v>
      </c>
      <c r="E146" s="167">
        <f t="shared" si="33"/>
        <v>0</v>
      </c>
      <c r="F146" s="167">
        <f t="shared" si="33"/>
        <v>0</v>
      </c>
      <c r="G146" s="159"/>
      <c r="H146" s="159"/>
      <c r="I146" s="159"/>
      <c r="J146" s="170" t="str">
        <f>IF(OR(CC146=Donnees!$C$5,CC146=Donnees!$E$5),1,"")</f>
        <v/>
      </c>
      <c r="K146" s="159"/>
      <c r="L146" s="1233"/>
      <c r="N146" s="591">
        <f>$N$37</f>
        <v>4</v>
      </c>
      <c r="O146" s="33" t="str">
        <f>$O$37</f>
        <v/>
      </c>
      <c r="P146" s="34">
        <f>$P$37</f>
        <v>0</v>
      </c>
      <c r="Q146" s="80"/>
      <c r="R146" s="372"/>
      <c r="S146" s="372"/>
      <c r="T146" s="81"/>
      <c r="U146" s="372"/>
      <c r="V146" s="372"/>
      <c r="W146" s="372"/>
      <c r="X146" s="374"/>
      <c r="Y146" s="80"/>
      <c r="Z146" s="372"/>
      <c r="AA146" s="372"/>
      <c r="AB146" s="82"/>
      <c r="AC146" s="376"/>
      <c r="AD146" s="372"/>
      <c r="AE146" s="372"/>
      <c r="AF146" s="82"/>
      <c r="AG146" s="376"/>
      <c r="AH146" s="372"/>
      <c r="AI146" s="372"/>
      <c r="AJ146" s="82"/>
      <c r="AK146" s="376"/>
      <c r="AL146" s="372"/>
      <c r="AM146" s="372"/>
      <c r="AN146" s="82"/>
      <c r="AO146" s="80"/>
      <c r="AP146" s="372"/>
      <c r="AQ146" s="372"/>
      <c r="AR146" s="82"/>
      <c r="AS146" s="80"/>
      <c r="AT146" s="372"/>
      <c r="AU146" s="372"/>
      <c r="AV146" s="374"/>
      <c r="AW146" s="80"/>
      <c r="AX146" s="372"/>
      <c r="AY146" s="372"/>
      <c r="AZ146" s="82"/>
      <c r="BA146" s="80"/>
      <c r="BB146" s="372"/>
      <c r="BC146" s="372"/>
      <c r="BD146" s="82"/>
      <c r="BE146" s="80"/>
      <c r="BF146" s="372"/>
      <c r="BG146" s="372"/>
      <c r="BH146" s="82"/>
      <c r="BI146" s="80"/>
      <c r="BJ146" s="372"/>
      <c r="BK146" s="372"/>
      <c r="BL146" s="82"/>
      <c r="BM146" s="80"/>
      <c r="BN146" s="372"/>
      <c r="BO146" s="372"/>
      <c r="BP146" s="82"/>
      <c r="BQ146" s="376"/>
      <c r="BR146" s="372"/>
      <c r="BS146" s="372"/>
      <c r="BT146" s="81"/>
      <c r="BU146" s="80"/>
      <c r="BV146" s="376"/>
      <c r="BW146" s="372"/>
      <c r="BX146" s="375"/>
      <c r="BY146" s="602">
        <f t="shared" si="36"/>
        <v>0</v>
      </c>
      <c r="BZ146" s="603">
        <f>COUNTIF(Q146:BX146,"h")/4</f>
        <v>0</v>
      </c>
      <c r="CA146" s="604">
        <f t="shared" ref="CA146:CA162" si="40">COUNTIF(Q146:BX146,"s")/4</f>
        <v>0</v>
      </c>
      <c r="CB146" s="605">
        <f t="shared" si="39"/>
        <v>0</v>
      </c>
      <c r="CC146" s="1017" t="str">
        <f>IF(CB146=0,"",IF(BY146&gt;$AZ$27,Donnees!$C$5,IF(AND(VLOOKUP(P146,ControleGroupes!$CG$16:$FK$65,81,FALSE)&gt;8.5,VLOOKUP(P146,ControleGroupes!$A$16:$CD$65,79,FALSE)&gt;0),Donnees!$E$5,IF(AND(VLOOKUP(P146,ControleGroupes!$CG$16:$FK$65,81,FALSE)&gt;9,VLOOKUP(P146,ControleGroupes!$A$16:$CD$65,79,FALSE)=0),Donnees!$E$5,Donnees!$C$4))))</f>
        <v/>
      </c>
      <c r="CD146" s="1016" t="str">
        <f>IF(CC146=Donnees!$C$5,Donnees!$B$40,IF(CC146=Donnees!$E$5,Donnees!$B$58,""))</f>
        <v/>
      </c>
    </row>
    <row r="147" spans="1:82" ht="12.75" x14ac:dyDescent="0.2">
      <c r="A147" s="158" t="str">
        <f t="shared" si="34"/>
        <v>Mercredi</v>
      </c>
      <c r="B147" s="166" t="str">
        <f t="shared" si="32"/>
        <v/>
      </c>
      <c r="C147" s="167">
        <f t="shared" si="35"/>
        <v>0</v>
      </c>
      <c r="D147" s="167">
        <f t="shared" si="33"/>
        <v>0</v>
      </c>
      <c r="E147" s="167">
        <f t="shared" si="33"/>
        <v>0</v>
      </c>
      <c r="F147" s="167">
        <f t="shared" si="33"/>
        <v>0</v>
      </c>
      <c r="G147" s="159"/>
      <c r="H147" s="159"/>
      <c r="I147" s="159"/>
      <c r="J147" s="170" t="str">
        <f>IF(OR(CC147=Donnees!$C$5,CC147=Donnees!$E$5),1,"")</f>
        <v/>
      </c>
      <c r="K147" s="159"/>
      <c r="L147" s="1233"/>
      <c r="N147" s="591">
        <f>$N$38</f>
        <v>5</v>
      </c>
      <c r="O147" s="33" t="str">
        <f>$O$38</f>
        <v/>
      </c>
      <c r="P147" s="34">
        <f>$P$38</f>
        <v>0</v>
      </c>
      <c r="Q147" s="80"/>
      <c r="R147" s="372"/>
      <c r="S147" s="372"/>
      <c r="T147" s="81"/>
      <c r="U147" s="80"/>
      <c r="V147" s="372"/>
      <c r="W147" s="372"/>
      <c r="X147" s="375"/>
      <c r="Y147" s="80"/>
      <c r="Z147" s="372"/>
      <c r="AA147" s="372"/>
      <c r="AB147" s="82"/>
      <c r="AC147" s="80"/>
      <c r="AD147" s="372"/>
      <c r="AE147" s="372"/>
      <c r="AF147" s="82"/>
      <c r="AG147" s="80"/>
      <c r="AH147" s="372"/>
      <c r="AI147" s="372"/>
      <c r="AJ147" s="82"/>
      <c r="AK147" s="80"/>
      <c r="AL147" s="372"/>
      <c r="AM147" s="372"/>
      <c r="AN147" s="82"/>
      <c r="AO147" s="80"/>
      <c r="AP147" s="372"/>
      <c r="AQ147" s="372"/>
      <c r="AR147" s="82"/>
      <c r="AS147" s="80"/>
      <c r="AT147" s="372"/>
      <c r="AU147" s="372"/>
      <c r="AV147" s="374"/>
      <c r="AW147" s="80"/>
      <c r="AX147" s="372"/>
      <c r="AY147" s="372"/>
      <c r="AZ147" s="82"/>
      <c r="BA147" s="80"/>
      <c r="BB147" s="372"/>
      <c r="BC147" s="372"/>
      <c r="BD147" s="82"/>
      <c r="BE147" s="80"/>
      <c r="BF147" s="372"/>
      <c r="BG147" s="372"/>
      <c r="BH147" s="82"/>
      <c r="BI147" s="80"/>
      <c r="BJ147" s="372"/>
      <c r="BK147" s="372"/>
      <c r="BL147" s="82"/>
      <c r="BM147" s="80"/>
      <c r="BN147" s="372"/>
      <c r="BO147" s="372"/>
      <c r="BP147" s="82"/>
      <c r="BQ147" s="376"/>
      <c r="BR147" s="372"/>
      <c r="BS147" s="372"/>
      <c r="BT147" s="81"/>
      <c r="BU147" s="80"/>
      <c r="BV147" s="376"/>
      <c r="BW147" s="372"/>
      <c r="BX147" s="375"/>
      <c r="BY147" s="602">
        <f t="shared" si="36"/>
        <v>0</v>
      </c>
      <c r="BZ147" s="603">
        <f t="shared" ref="BZ147:BZ162" si="41">COUNTIF(Q147:BX147,"h")/4</f>
        <v>0</v>
      </c>
      <c r="CA147" s="604">
        <f t="shared" si="40"/>
        <v>0</v>
      </c>
      <c r="CB147" s="605">
        <f t="shared" si="39"/>
        <v>0</v>
      </c>
      <c r="CC147" s="1017" t="str">
        <f>IF(CB147=0,"",IF(BY147&gt;$AZ$27,Donnees!$C$5,IF(AND(VLOOKUP(P147,ControleGroupes!$CG$16:$FK$65,81,FALSE)&gt;8.5,VLOOKUP(P147,ControleGroupes!$A$16:$CD$65,79,FALSE)&gt;0),Donnees!$E$5,IF(AND(VLOOKUP(P147,ControleGroupes!$CG$16:$FK$65,81,FALSE)&gt;9,VLOOKUP(P147,ControleGroupes!$A$16:$CD$65,79,FALSE)=0),Donnees!$E$5,Donnees!$C$4))))</f>
        <v/>
      </c>
      <c r="CD147" s="1016" t="str">
        <f>IF(CC147=Donnees!$C$5,Donnees!$B$40,IF(CC147=Donnees!$E$5,Donnees!$B$58,""))</f>
        <v/>
      </c>
    </row>
    <row r="148" spans="1:82" ht="12.75" x14ac:dyDescent="0.2">
      <c r="A148" s="158" t="str">
        <f t="shared" si="34"/>
        <v>Mercredi</v>
      </c>
      <c r="B148" s="166" t="str">
        <f t="shared" si="32"/>
        <v/>
      </c>
      <c r="C148" s="167">
        <f t="shared" si="35"/>
        <v>0</v>
      </c>
      <c r="D148" s="167">
        <f t="shared" si="33"/>
        <v>0</v>
      </c>
      <c r="E148" s="167">
        <f t="shared" si="33"/>
        <v>0</v>
      </c>
      <c r="F148" s="167">
        <f t="shared" si="33"/>
        <v>0</v>
      </c>
      <c r="G148" s="159"/>
      <c r="H148" s="159"/>
      <c r="I148" s="159"/>
      <c r="J148" s="170" t="str">
        <f>IF(OR(CC148=Donnees!$C$5,CC148=Donnees!$E$5),1,"")</f>
        <v/>
      </c>
      <c r="K148" s="159"/>
      <c r="L148" s="1233"/>
      <c r="N148" s="591">
        <f>$N$39</f>
        <v>6</v>
      </c>
      <c r="O148" s="33" t="str">
        <f>$O$39</f>
        <v/>
      </c>
      <c r="P148" s="34">
        <f>$P$39</f>
        <v>0</v>
      </c>
      <c r="Q148" s="80"/>
      <c r="R148" s="372"/>
      <c r="S148" s="372"/>
      <c r="T148" s="81"/>
      <c r="U148" s="80"/>
      <c r="V148" s="372"/>
      <c r="W148" s="372"/>
      <c r="X148" s="375"/>
      <c r="Y148" s="80"/>
      <c r="Z148" s="372"/>
      <c r="AA148" s="372"/>
      <c r="AB148" s="82"/>
      <c r="AC148" s="80"/>
      <c r="AD148" s="372"/>
      <c r="AE148" s="372"/>
      <c r="AF148" s="82"/>
      <c r="AG148" s="80"/>
      <c r="AH148" s="372"/>
      <c r="AI148" s="372"/>
      <c r="AJ148" s="82"/>
      <c r="AK148" s="80"/>
      <c r="AL148" s="372"/>
      <c r="AM148" s="372"/>
      <c r="AN148" s="82"/>
      <c r="AO148" s="80"/>
      <c r="AP148" s="372"/>
      <c r="AQ148" s="372"/>
      <c r="AR148" s="82"/>
      <c r="AS148" s="80"/>
      <c r="AT148" s="372"/>
      <c r="AU148" s="372"/>
      <c r="AV148" s="374"/>
      <c r="AW148" s="80"/>
      <c r="AX148" s="372"/>
      <c r="AY148" s="372"/>
      <c r="AZ148" s="82"/>
      <c r="BA148" s="80"/>
      <c r="BB148" s="372"/>
      <c r="BC148" s="372"/>
      <c r="BD148" s="82"/>
      <c r="BE148" s="80"/>
      <c r="BF148" s="372"/>
      <c r="BG148" s="372"/>
      <c r="BH148" s="82"/>
      <c r="BI148" s="80"/>
      <c r="BJ148" s="372"/>
      <c r="BK148" s="372"/>
      <c r="BL148" s="82"/>
      <c r="BM148" s="80"/>
      <c r="BN148" s="372"/>
      <c r="BO148" s="372"/>
      <c r="BP148" s="82"/>
      <c r="BQ148" s="376"/>
      <c r="BR148" s="372"/>
      <c r="BS148" s="372"/>
      <c r="BT148" s="81"/>
      <c r="BU148" s="80"/>
      <c r="BV148" s="376"/>
      <c r="BW148" s="372"/>
      <c r="BX148" s="375"/>
      <c r="BY148" s="602">
        <f t="shared" si="36"/>
        <v>0</v>
      </c>
      <c r="BZ148" s="603">
        <f t="shared" si="41"/>
        <v>0</v>
      </c>
      <c r="CA148" s="604">
        <f t="shared" si="40"/>
        <v>0</v>
      </c>
      <c r="CB148" s="605">
        <f t="shared" si="39"/>
        <v>0</v>
      </c>
      <c r="CC148" s="1017" t="str">
        <f>IF(CB148=0,"",IF(BY148&gt;$AZ$27,Donnees!$C$5,IF(AND(VLOOKUP(P148,ControleGroupes!$CG$16:$FK$65,81,FALSE)&gt;8.5,VLOOKUP(P148,ControleGroupes!$A$16:$CD$65,79,FALSE)&gt;0),Donnees!$E$5,IF(AND(VLOOKUP(P148,ControleGroupes!$CG$16:$FK$65,81,FALSE)&gt;9,VLOOKUP(P148,ControleGroupes!$A$16:$CD$65,79,FALSE)=0),Donnees!$E$5,Donnees!$C$4))))</f>
        <v/>
      </c>
      <c r="CD148" s="1016" t="str">
        <f>IF(CC148=Donnees!$C$5,Donnees!$B$40,IF(CC148=Donnees!$E$5,Donnees!$B$58,""))</f>
        <v/>
      </c>
    </row>
    <row r="149" spans="1:82" ht="12.75" x14ac:dyDescent="0.2">
      <c r="A149" s="158" t="str">
        <f t="shared" si="34"/>
        <v>Mercredi</v>
      </c>
      <c r="B149" s="166" t="str">
        <f t="shared" si="32"/>
        <v/>
      </c>
      <c r="C149" s="167">
        <f t="shared" si="35"/>
        <v>0</v>
      </c>
      <c r="D149" s="167">
        <f t="shared" si="33"/>
        <v>0</v>
      </c>
      <c r="E149" s="167">
        <f t="shared" si="33"/>
        <v>0</v>
      </c>
      <c r="F149" s="167">
        <f t="shared" si="33"/>
        <v>0</v>
      </c>
      <c r="G149" s="159"/>
      <c r="H149" s="159"/>
      <c r="I149" s="159"/>
      <c r="J149" s="170" t="str">
        <f>IF(OR(CC149=Donnees!$C$5,CC149=Donnees!$E$5),1,"")</f>
        <v/>
      </c>
      <c r="K149" s="159"/>
      <c r="L149" s="1233"/>
      <c r="N149" s="591">
        <f>$N$40</f>
        <v>7</v>
      </c>
      <c r="O149" s="33" t="str">
        <f>$O$40</f>
        <v/>
      </c>
      <c r="P149" s="34">
        <f>$P$40</f>
        <v>0</v>
      </c>
      <c r="Q149" s="80"/>
      <c r="R149" s="372"/>
      <c r="S149" s="372"/>
      <c r="T149" s="81"/>
      <c r="U149" s="80"/>
      <c r="V149" s="372"/>
      <c r="W149" s="372"/>
      <c r="X149" s="375"/>
      <c r="Y149" s="80"/>
      <c r="Z149" s="372"/>
      <c r="AA149" s="372"/>
      <c r="AB149" s="82"/>
      <c r="AC149" s="80"/>
      <c r="AD149" s="372"/>
      <c r="AE149" s="372"/>
      <c r="AF149" s="82"/>
      <c r="AG149" s="80"/>
      <c r="AH149" s="372"/>
      <c r="AI149" s="372"/>
      <c r="AJ149" s="82"/>
      <c r="AK149" s="80"/>
      <c r="AL149" s="372"/>
      <c r="AM149" s="372"/>
      <c r="AN149" s="82"/>
      <c r="AO149" s="80"/>
      <c r="AP149" s="372"/>
      <c r="AQ149" s="372"/>
      <c r="AR149" s="82"/>
      <c r="AS149" s="80"/>
      <c r="AT149" s="372"/>
      <c r="AU149" s="372"/>
      <c r="AV149" s="374"/>
      <c r="AW149" s="80"/>
      <c r="AX149" s="372"/>
      <c r="AY149" s="372"/>
      <c r="AZ149" s="82"/>
      <c r="BA149" s="80"/>
      <c r="BB149" s="372"/>
      <c r="BC149" s="372"/>
      <c r="BD149" s="82"/>
      <c r="BE149" s="80"/>
      <c r="BF149" s="372"/>
      <c r="BG149" s="372"/>
      <c r="BH149" s="82"/>
      <c r="BI149" s="80"/>
      <c r="BJ149" s="372"/>
      <c r="BK149" s="372"/>
      <c r="BL149" s="82"/>
      <c r="BM149" s="80"/>
      <c r="BN149" s="372"/>
      <c r="BO149" s="372"/>
      <c r="BP149" s="82"/>
      <c r="BQ149" s="376"/>
      <c r="BR149" s="372"/>
      <c r="BS149" s="372"/>
      <c r="BT149" s="81"/>
      <c r="BU149" s="80"/>
      <c r="BV149" s="376"/>
      <c r="BW149" s="372"/>
      <c r="BX149" s="375"/>
      <c r="BY149" s="602">
        <f t="shared" si="36"/>
        <v>0</v>
      </c>
      <c r="BZ149" s="603">
        <f t="shared" si="41"/>
        <v>0</v>
      </c>
      <c r="CA149" s="604">
        <f t="shared" si="40"/>
        <v>0</v>
      </c>
      <c r="CB149" s="605">
        <f t="shared" si="39"/>
        <v>0</v>
      </c>
      <c r="CC149" s="1017" t="str">
        <f>IF(CB149=0,"",IF(BY149&gt;$AZ$27,Donnees!$C$5,IF(AND(VLOOKUP(P149,ControleGroupes!$CG$16:$FK$65,81,FALSE)&gt;8.5,VLOOKUP(P149,ControleGroupes!$A$16:$CD$65,79,FALSE)&gt;0),Donnees!$E$5,IF(AND(VLOOKUP(P149,ControleGroupes!$CG$16:$FK$65,81,FALSE)&gt;9,VLOOKUP(P149,ControleGroupes!$A$16:$CD$65,79,FALSE)=0),Donnees!$E$5,Donnees!$C$4))))</f>
        <v/>
      </c>
      <c r="CD149" s="1016" t="str">
        <f>IF(CC149=Donnees!$C$5,Donnees!$B$40,IF(CC149=Donnees!$E$5,Donnees!$B$58,""))</f>
        <v/>
      </c>
    </row>
    <row r="150" spans="1:82" ht="12.75" x14ac:dyDescent="0.2">
      <c r="A150" s="158" t="str">
        <f t="shared" si="34"/>
        <v>Mercredi</v>
      </c>
      <c r="B150" s="166" t="str">
        <f t="shared" si="32"/>
        <v/>
      </c>
      <c r="C150" s="167">
        <f t="shared" si="35"/>
        <v>0</v>
      </c>
      <c r="D150" s="167">
        <f t="shared" si="33"/>
        <v>0</v>
      </c>
      <c r="E150" s="167">
        <f t="shared" si="33"/>
        <v>0</v>
      </c>
      <c r="F150" s="167">
        <f t="shared" si="33"/>
        <v>0</v>
      </c>
      <c r="G150" s="159"/>
      <c r="H150" s="159"/>
      <c r="I150" s="159"/>
      <c r="J150" s="170" t="str">
        <f>IF(OR(CC150=Donnees!$C$5,CC150=Donnees!$E$5),1,"")</f>
        <v/>
      </c>
      <c r="K150" s="159"/>
      <c r="L150" s="1233"/>
      <c r="N150" s="591">
        <f>$N$41</f>
        <v>8</v>
      </c>
      <c r="O150" s="33" t="str">
        <f>$O$41</f>
        <v/>
      </c>
      <c r="P150" s="34">
        <f>$P$41</f>
        <v>0</v>
      </c>
      <c r="Q150" s="80"/>
      <c r="R150" s="372"/>
      <c r="S150" s="372"/>
      <c r="T150" s="81"/>
      <c r="U150" s="80"/>
      <c r="V150" s="372"/>
      <c r="W150" s="372"/>
      <c r="X150" s="375"/>
      <c r="Y150" s="80"/>
      <c r="Z150" s="372"/>
      <c r="AA150" s="372"/>
      <c r="AB150" s="82"/>
      <c r="AC150" s="80"/>
      <c r="AD150" s="372"/>
      <c r="AE150" s="372"/>
      <c r="AF150" s="82"/>
      <c r="AG150" s="80"/>
      <c r="AH150" s="372"/>
      <c r="AI150" s="372"/>
      <c r="AJ150" s="82"/>
      <c r="AK150" s="80"/>
      <c r="AL150" s="372"/>
      <c r="AM150" s="372"/>
      <c r="AN150" s="82"/>
      <c r="AO150" s="80"/>
      <c r="AP150" s="372"/>
      <c r="AQ150" s="372"/>
      <c r="AR150" s="82"/>
      <c r="AS150" s="80"/>
      <c r="AT150" s="372"/>
      <c r="AU150" s="372"/>
      <c r="AV150" s="374"/>
      <c r="AW150" s="80"/>
      <c r="AX150" s="372"/>
      <c r="AY150" s="372"/>
      <c r="AZ150" s="82"/>
      <c r="BA150" s="80"/>
      <c r="BB150" s="372"/>
      <c r="BC150" s="372"/>
      <c r="BD150" s="82"/>
      <c r="BE150" s="80"/>
      <c r="BF150" s="372"/>
      <c r="BG150" s="372"/>
      <c r="BH150" s="82"/>
      <c r="BI150" s="80"/>
      <c r="BJ150" s="372"/>
      <c r="BK150" s="372"/>
      <c r="BL150" s="82"/>
      <c r="BM150" s="80"/>
      <c r="BN150" s="372"/>
      <c r="BO150" s="372"/>
      <c r="BP150" s="82"/>
      <c r="BQ150" s="376"/>
      <c r="BR150" s="372"/>
      <c r="BS150" s="372"/>
      <c r="BT150" s="81"/>
      <c r="BU150" s="80"/>
      <c r="BV150" s="376"/>
      <c r="BW150" s="372"/>
      <c r="BX150" s="375"/>
      <c r="BY150" s="602">
        <f t="shared" si="36"/>
        <v>0</v>
      </c>
      <c r="BZ150" s="603">
        <f t="shared" si="41"/>
        <v>0</v>
      </c>
      <c r="CA150" s="604">
        <f t="shared" si="40"/>
        <v>0</v>
      </c>
      <c r="CB150" s="605">
        <f t="shared" si="39"/>
        <v>0</v>
      </c>
      <c r="CC150" s="1017" t="str">
        <f>IF(CB150=0,"",IF(BY150&gt;$AZ$27,Donnees!$C$5,IF(AND(VLOOKUP(P150,ControleGroupes!$CG$16:$FK$65,81,FALSE)&gt;8.5,VLOOKUP(P150,ControleGroupes!$A$16:$CD$65,79,FALSE)&gt;0),Donnees!$E$5,IF(AND(VLOOKUP(P150,ControleGroupes!$CG$16:$FK$65,81,FALSE)&gt;9,VLOOKUP(P150,ControleGroupes!$A$16:$CD$65,79,FALSE)=0),Donnees!$E$5,Donnees!$C$4))))</f>
        <v/>
      </c>
      <c r="CD150" s="1016" t="str">
        <f>IF(CC150=Donnees!$C$5,Donnees!$B$40,IF(CC150=Donnees!$E$5,Donnees!$B$58,""))</f>
        <v/>
      </c>
    </row>
    <row r="151" spans="1:82" ht="12.75" x14ac:dyDescent="0.2">
      <c r="A151" s="158" t="str">
        <f t="shared" si="34"/>
        <v>Mercredi</v>
      </c>
      <c r="B151" s="166" t="str">
        <f t="shared" si="32"/>
        <v/>
      </c>
      <c r="C151" s="167">
        <f t="shared" si="35"/>
        <v>0</v>
      </c>
      <c r="D151" s="167">
        <f t="shared" si="33"/>
        <v>0</v>
      </c>
      <c r="E151" s="167">
        <f t="shared" si="33"/>
        <v>0</v>
      </c>
      <c r="F151" s="167">
        <f t="shared" si="33"/>
        <v>0</v>
      </c>
      <c r="G151" s="159"/>
      <c r="H151" s="159"/>
      <c r="I151" s="159"/>
      <c r="J151" s="170" t="str">
        <f>IF(OR(CC151=Donnees!$C$5,CC151=Donnees!$E$5),1,"")</f>
        <v/>
      </c>
      <c r="K151" s="159"/>
      <c r="L151" s="1233"/>
      <c r="N151" s="591">
        <f>$N$42</f>
        <v>9</v>
      </c>
      <c r="O151" s="33" t="str">
        <f>$O$42</f>
        <v/>
      </c>
      <c r="P151" s="34">
        <f>$P$42</f>
        <v>0</v>
      </c>
      <c r="Q151" s="83"/>
      <c r="R151" s="84"/>
      <c r="S151" s="84"/>
      <c r="T151" s="85"/>
      <c r="U151" s="83"/>
      <c r="V151" s="84"/>
      <c r="W151" s="84"/>
      <c r="X151" s="86"/>
      <c r="Y151" s="80"/>
      <c r="Z151" s="372"/>
      <c r="AA151" s="372"/>
      <c r="AB151" s="82"/>
      <c r="AC151" s="80"/>
      <c r="AD151" s="372"/>
      <c r="AE151" s="372"/>
      <c r="AF151" s="82"/>
      <c r="AG151" s="80"/>
      <c r="AH151" s="372"/>
      <c r="AI151" s="372"/>
      <c r="AJ151" s="82"/>
      <c r="AK151" s="80"/>
      <c r="AL151" s="372"/>
      <c r="AM151" s="372"/>
      <c r="AN151" s="82"/>
      <c r="AO151" s="80"/>
      <c r="AP151" s="372"/>
      <c r="AQ151" s="372"/>
      <c r="AR151" s="82"/>
      <c r="AS151" s="80"/>
      <c r="AT151" s="372"/>
      <c r="AU151" s="372"/>
      <c r="AV151" s="374"/>
      <c r="AW151" s="80"/>
      <c r="AX151" s="372"/>
      <c r="AY151" s="372"/>
      <c r="AZ151" s="82"/>
      <c r="BA151" s="80"/>
      <c r="BB151" s="372"/>
      <c r="BC151" s="372"/>
      <c r="BD151" s="82"/>
      <c r="BE151" s="80"/>
      <c r="BF151" s="372"/>
      <c r="BG151" s="372"/>
      <c r="BH151" s="82"/>
      <c r="BI151" s="80"/>
      <c r="BJ151" s="372"/>
      <c r="BK151" s="372"/>
      <c r="BL151" s="82"/>
      <c r="BM151" s="80"/>
      <c r="BN151" s="372"/>
      <c r="BO151" s="372"/>
      <c r="BP151" s="82"/>
      <c r="BQ151" s="87"/>
      <c r="BR151" s="84"/>
      <c r="BS151" s="84"/>
      <c r="BT151" s="85"/>
      <c r="BU151" s="83"/>
      <c r="BV151" s="87"/>
      <c r="BW151" s="84"/>
      <c r="BX151" s="86"/>
      <c r="BY151" s="602">
        <f t="shared" si="36"/>
        <v>0</v>
      </c>
      <c r="BZ151" s="603">
        <f t="shared" si="41"/>
        <v>0</v>
      </c>
      <c r="CA151" s="604">
        <f t="shared" si="40"/>
        <v>0</v>
      </c>
      <c r="CB151" s="605">
        <f t="shared" si="39"/>
        <v>0</v>
      </c>
      <c r="CC151" s="1017" t="str">
        <f>IF(CB151=0,"",IF(BY151&gt;$AZ$27,Donnees!$C$5,IF(AND(VLOOKUP(P151,ControleGroupes!$CG$16:$FK$65,81,FALSE)&gt;8.5,VLOOKUP(P151,ControleGroupes!$A$16:$CD$65,79,FALSE)&gt;0),Donnees!$E$5,IF(AND(VLOOKUP(P151,ControleGroupes!$CG$16:$FK$65,81,FALSE)&gt;9,VLOOKUP(P151,ControleGroupes!$A$16:$CD$65,79,FALSE)=0),Donnees!$E$5,Donnees!$C$4))))</f>
        <v/>
      </c>
      <c r="CD151" s="1016" t="str">
        <f>IF(CC151=Donnees!$C$5,Donnees!$B$40,IF(CC151=Donnees!$E$5,Donnees!$B$58,""))</f>
        <v/>
      </c>
    </row>
    <row r="152" spans="1:82" ht="12.75" x14ac:dyDescent="0.2">
      <c r="A152" s="158" t="str">
        <f t="shared" si="34"/>
        <v>Mercredi</v>
      </c>
      <c r="B152" s="166" t="str">
        <f t="shared" si="32"/>
        <v/>
      </c>
      <c r="C152" s="167">
        <f t="shared" si="35"/>
        <v>0</v>
      </c>
      <c r="D152" s="167">
        <f t="shared" si="33"/>
        <v>0</v>
      </c>
      <c r="E152" s="167">
        <f t="shared" si="33"/>
        <v>0</v>
      </c>
      <c r="F152" s="167">
        <f t="shared" si="33"/>
        <v>0</v>
      </c>
      <c r="G152" s="159"/>
      <c r="H152" s="159"/>
      <c r="I152" s="159"/>
      <c r="J152" s="170" t="str">
        <f>IF(OR(CC152=Donnees!$C$5,CC152=Donnees!$E$5),1,"")</f>
        <v/>
      </c>
      <c r="K152" s="159"/>
      <c r="L152" s="1233"/>
      <c r="N152" s="591">
        <f>$N$43</f>
        <v>10</v>
      </c>
      <c r="O152" s="33" t="str">
        <f>$O$43</f>
        <v/>
      </c>
      <c r="P152" s="34">
        <f>$P$43</f>
        <v>0</v>
      </c>
      <c r="Q152" s="83"/>
      <c r="R152" s="84"/>
      <c r="S152" s="84"/>
      <c r="T152" s="85"/>
      <c r="U152" s="83"/>
      <c r="V152" s="84"/>
      <c r="W152" s="84"/>
      <c r="X152" s="86"/>
      <c r="Y152" s="80"/>
      <c r="Z152" s="372"/>
      <c r="AA152" s="372"/>
      <c r="AB152" s="82"/>
      <c r="AC152" s="80"/>
      <c r="AD152" s="372"/>
      <c r="AE152" s="372"/>
      <c r="AF152" s="82"/>
      <c r="AG152" s="80"/>
      <c r="AH152" s="372"/>
      <c r="AI152" s="372"/>
      <c r="AJ152" s="82"/>
      <c r="AK152" s="80"/>
      <c r="AL152" s="372"/>
      <c r="AM152" s="372"/>
      <c r="AN152" s="82"/>
      <c r="AO152" s="80"/>
      <c r="AP152" s="372"/>
      <c r="AQ152" s="372"/>
      <c r="AR152" s="82"/>
      <c r="AS152" s="80"/>
      <c r="AT152" s="372"/>
      <c r="AU152" s="372"/>
      <c r="AV152" s="374"/>
      <c r="AW152" s="80"/>
      <c r="AX152" s="372"/>
      <c r="AY152" s="372"/>
      <c r="AZ152" s="82"/>
      <c r="BA152" s="80"/>
      <c r="BB152" s="372"/>
      <c r="BC152" s="372"/>
      <c r="BD152" s="82"/>
      <c r="BE152" s="80"/>
      <c r="BF152" s="372"/>
      <c r="BG152" s="372"/>
      <c r="BH152" s="82"/>
      <c r="BI152" s="80"/>
      <c r="BJ152" s="372"/>
      <c r="BK152" s="372"/>
      <c r="BL152" s="82"/>
      <c r="BM152" s="80"/>
      <c r="BN152" s="372"/>
      <c r="BO152" s="372"/>
      <c r="BP152" s="82"/>
      <c r="BQ152" s="87"/>
      <c r="BR152" s="84"/>
      <c r="BS152" s="84"/>
      <c r="BT152" s="85"/>
      <c r="BU152" s="83"/>
      <c r="BV152" s="87"/>
      <c r="BW152" s="84"/>
      <c r="BX152" s="86"/>
      <c r="BY152" s="602">
        <f t="shared" si="36"/>
        <v>0</v>
      </c>
      <c r="BZ152" s="603">
        <f t="shared" si="41"/>
        <v>0</v>
      </c>
      <c r="CA152" s="604">
        <f t="shared" si="40"/>
        <v>0</v>
      </c>
      <c r="CB152" s="605">
        <f t="shared" si="39"/>
        <v>0</v>
      </c>
      <c r="CC152" s="1017" t="str">
        <f>IF(CB152=0,"",IF(BY152&gt;$AZ$27,Donnees!$C$5,IF(AND(VLOOKUP(P152,ControleGroupes!$CG$16:$FK$65,81,FALSE)&gt;8.5,VLOOKUP(P152,ControleGroupes!$A$16:$CD$65,79,FALSE)&gt;0),Donnees!$E$5,IF(AND(VLOOKUP(P152,ControleGroupes!$CG$16:$FK$65,81,FALSE)&gt;9,VLOOKUP(P152,ControleGroupes!$A$16:$CD$65,79,FALSE)=0),Donnees!$E$5,Donnees!$C$4))))</f>
        <v/>
      </c>
      <c r="CD152" s="1016" t="str">
        <f>IF(CC152=Donnees!$C$5,Donnees!$B$40,IF(CC152=Donnees!$E$5,Donnees!$B$58,""))</f>
        <v/>
      </c>
    </row>
    <row r="153" spans="1:82" ht="12.75" x14ac:dyDescent="0.2">
      <c r="A153" s="158" t="str">
        <f t="shared" si="34"/>
        <v>Mercredi</v>
      </c>
      <c r="B153" s="166" t="str">
        <f t="shared" si="32"/>
        <v/>
      </c>
      <c r="C153" s="167">
        <f t="shared" si="35"/>
        <v>0</v>
      </c>
      <c r="D153" s="167">
        <f t="shared" si="33"/>
        <v>0</v>
      </c>
      <c r="E153" s="167">
        <f t="shared" si="33"/>
        <v>0</v>
      </c>
      <c r="F153" s="167">
        <f t="shared" si="33"/>
        <v>0</v>
      </c>
      <c r="G153" s="159"/>
      <c r="H153" s="159"/>
      <c r="I153" s="159"/>
      <c r="J153" s="170" t="str">
        <f>IF(OR(CC153=Donnees!$C$5,CC153=Donnees!$E$5),1,"")</f>
        <v/>
      </c>
      <c r="K153" s="159"/>
      <c r="L153" s="1233"/>
      <c r="N153" s="591">
        <f>$N$44</f>
        <v>11</v>
      </c>
      <c r="O153" s="33" t="str">
        <f>$O$44</f>
        <v/>
      </c>
      <c r="P153" s="34">
        <f>$P$44</f>
        <v>0</v>
      </c>
      <c r="Q153" s="83"/>
      <c r="R153" s="84"/>
      <c r="S153" s="84"/>
      <c r="T153" s="85"/>
      <c r="U153" s="83"/>
      <c r="V153" s="84"/>
      <c r="W153" s="84"/>
      <c r="X153" s="86"/>
      <c r="Y153" s="80"/>
      <c r="Z153" s="372"/>
      <c r="AA153" s="372"/>
      <c r="AB153" s="82"/>
      <c r="AC153" s="80"/>
      <c r="AD153" s="372"/>
      <c r="AE153" s="372"/>
      <c r="AF153" s="82"/>
      <c r="AG153" s="80"/>
      <c r="AH153" s="372"/>
      <c r="AI153" s="372"/>
      <c r="AJ153" s="82"/>
      <c r="AK153" s="80"/>
      <c r="AL153" s="372"/>
      <c r="AM153" s="372"/>
      <c r="AN153" s="82"/>
      <c r="AO153" s="80"/>
      <c r="AP153" s="372"/>
      <c r="AQ153" s="372"/>
      <c r="AR153" s="82"/>
      <c r="AS153" s="80"/>
      <c r="AT153" s="372"/>
      <c r="AU153" s="372"/>
      <c r="AV153" s="374"/>
      <c r="AW153" s="80"/>
      <c r="AX153" s="372"/>
      <c r="AY153" s="372"/>
      <c r="AZ153" s="82"/>
      <c r="BA153" s="80"/>
      <c r="BB153" s="372"/>
      <c r="BC153" s="372"/>
      <c r="BD153" s="82"/>
      <c r="BE153" s="80"/>
      <c r="BF153" s="372"/>
      <c r="BG153" s="372"/>
      <c r="BH153" s="82"/>
      <c r="BI153" s="80"/>
      <c r="BJ153" s="372"/>
      <c r="BK153" s="372"/>
      <c r="BL153" s="82"/>
      <c r="BM153" s="80"/>
      <c r="BN153" s="372"/>
      <c r="BO153" s="372"/>
      <c r="BP153" s="82"/>
      <c r="BQ153" s="87"/>
      <c r="BR153" s="84"/>
      <c r="BS153" s="84"/>
      <c r="BT153" s="85"/>
      <c r="BU153" s="83"/>
      <c r="BV153" s="87"/>
      <c r="BW153" s="84"/>
      <c r="BX153" s="86"/>
      <c r="BY153" s="602">
        <f t="shared" si="36"/>
        <v>0</v>
      </c>
      <c r="BZ153" s="603">
        <f t="shared" si="41"/>
        <v>0</v>
      </c>
      <c r="CA153" s="604">
        <f t="shared" si="40"/>
        <v>0</v>
      </c>
      <c r="CB153" s="605">
        <f t="shared" si="39"/>
        <v>0</v>
      </c>
      <c r="CC153" s="1017" t="str">
        <f>IF(CB153=0,"",IF(BY153&gt;$AZ$27,Donnees!$C$5,IF(AND(VLOOKUP(P153,ControleGroupes!$CG$16:$FK$65,81,FALSE)&gt;8.5,VLOOKUP(P153,ControleGroupes!$A$16:$CD$65,79,FALSE)&gt;0),Donnees!$E$5,IF(AND(VLOOKUP(P153,ControleGroupes!$CG$16:$FK$65,81,FALSE)&gt;9,VLOOKUP(P153,ControleGroupes!$A$16:$CD$65,79,FALSE)=0),Donnees!$E$5,Donnees!$C$4))))</f>
        <v/>
      </c>
      <c r="CD153" s="1016" t="str">
        <f>IF(CC153=Donnees!$C$5,Donnees!$B$40,IF(CC153=Donnees!$E$5,Donnees!$B$58,""))</f>
        <v/>
      </c>
    </row>
    <row r="154" spans="1:82" ht="12.75" x14ac:dyDescent="0.2">
      <c r="A154" s="158" t="str">
        <f t="shared" si="34"/>
        <v>Mercredi</v>
      </c>
      <c r="B154" s="166" t="str">
        <f t="shared" si="32"/>
        <v/>
      </c>
      <c r="C154" s="167">
        <f t="shared" si="35"/>
        <v>0</v>
      </c>
      <c r="D154" s="167">
        <f t="shared" si="33"/>
        <v>0</v>
      </c>
      <c r="E154" s="167">
        <f t="shared" si="33"/>
        <v>0</v>
      </c>
      <c r="F154" s="167">
        <f t="shared" si="33"/>
        <v>0</v>
      </c>
      <c r="G154" s="159"/>
      <c r="H154" s="159"/>
      <c r="I154" s="159"/>
      <c r="J154" s="170" t="str">
        <f>IF(OR(CC154=Donnees!$C$5,CC154=Donnees!$E$5),1,"")</f>
        <v/>
      </c>
      <c r="K154" s="159"/>
      <c r="L154" s="1233"/>
      <c r="N154" s="591">
        <f>$N$45</f>
        <v>12</v>
      </c>
      <c r="O154" s="33" t="str">
        <f>$O$45</f>
        <v/>
      </c>
      <c r="P154" s="34">
        <f>$P$45</f>
        <v>0</v>
      </c>
      <c r="Q154" s="83"/>
      <c r="R154" s="84"/>
      <c r="S154" s="84"/>
      <c r="T154" s="85"/>
      <c r="U154" s="83"/>
      <c r="V154" s="84"/>
      <c r="W154" s="84"/>
      <c r="X154" s="86"/>
      <c r="Y154" s="80"/>
      <c r="Z154" s="372"/>
      <c r="AA154" s="372"/>
      <c r="AB154" s="82"/>
      <c r="AC154" s="80"/>
      <c r="AD154" s="372"/>
      <c r="AE154" s="372"/>
      <c r="AF154" s="82"/>
      <c r="AG154" s="80"/>
      <c r="AH154" s="372"/>
      <c r="AI154" s="372"/>
      <c r="AJ154" s="82"/>
      <c r="AK154" s="80"/>
      <c r="AL154" s="372"/>
      <c r="AM154" s="372"/>
      <c r="AN154" s="82"/>
      <c r="AO154" s="80"/>
      <c r="AP154" s="372"/>
      <c r="AQ154" s="372"/>
      <c r="AR154" s="82"/>
      <c r="AS154" s="80"/>
      <c r="AT154" s="372"/>
      <c r="AU154" s="372"/>
      <c r="AV154" s="374"/>
      <c r="AW154" s="80"/>
      <c r="AX154" s="372"/>
      <c r="AY154" s="372"/>
      <c r="AZ154" s="82"/>
      <c r="BA154" s="80"/>
      <c r="BB154" s="372"/>
      <c r="BC154" s="372"/>
      <c r="BD154" s="82"/>
      <c r="BE154" s="80"/>
      <c r="BF154" s="372"/>
      <c r="BG154" s="372"/>
      <c r="BH154" s="82"/>
      <c r="BI154" s="80"/>
      <c r="BJ154" s="372"/>
      <c r="BK154" s="372"/>
      <c r="BL154" s="82"/>
      <c r="BM154" s="80"/>
      <c r="BN154" s="372"/>
      <c r="BO154" s="372"/>
      <c r="BP154" s="82"/>
      <c r="BQ154" s="87"/>
      <c r="BR154" s="84"/>
      <c r="BS154" s="84"/>
      <c r="BT154" s="85"/>
      <c r="BU154" s="83"/>
      <c r="BV154" s="87"/>
      <c r="BW154" s="84"/>
      <c r="BX154" s="86"/>
      <c r="BY154" s="602">
        <f t="shared" si="36"/>
        <v>0</v>
      </c>
      <c r="BZ154" s="603">
        <f t="shared" si="41"/>
        <v>0</v>
      </c>
      <c r="CA154" s="604">
        <f t="shared" si="40"/>
        <v>0</v>
      </c>
      <c r="CB154" s="605">
        <f t="shared" si="39"/>
        <v>0</v>
      </c>
      <c r="CC154" s="1017" t="str">
        <f>IF(CB154=0,"",IF(BY154&gt;$AZ$27,Donnees!$C$5,IF(AND(VLOOKUP(P154,ControleGroupes!$CG$16:$FK$65,81,FALSE)&gt;8.5,VLOOKUP(P154,ControleGroupes!$A$16:$CD$65,79,FALSE)&gt;0),Donnees!$E$5,IF(AND(VLOOKUP(P154,ControleGroupes!$CG$16:$FK$65,81,FALSE)&gt;9,VLOOKUP(P154,ControleGroupes!$A$16:$CD$65,79,FALSE)=0),Donnees!$E$5,Donnees!$C$4))))</f>
        <v/>
      </c>
      <c r="CD154" s="1016" t="str">
        <f>IF(CC154=Donnees!$C$5,Donnees!$B$40,IF(CC154=Donnees!$E$5,Donnees!$B$58,""))</f>
        <v/>
      </c>
    </row>
    <row r="155" spans="1:82" ht="12.75" x14ac:dyDescent="0.2">
      <c r="A155" s="158" t="str">
        <f t="shared" si="34"/>
        <v>Mercredi</v>
      </c>
      <c r="B155" s="166" t="str">
        <f t="shared" si="32"/>
        <v/>
      </c>
      <c r="C155" s="167">
        <f t="shared" si="35"/>
        <v>0</v>
      </c>
      <c r="D155" s="167">
        <f t="shared" si="33"/>
        <v>0</v>
      </c>
      <c r="E155" s="167">
        <f t="shared" si="33"/>
        <v>0</v>
      </c>
      <c r="F155" s="167">
        <f t="shared" si="33"/>
        <v>0</v>
      </c>
      <c r="G155" s="159"/>
      <c r="H155" s="159"/>
      <c r="I155" s="159"/>
      <c r="J155" s="170" t="str">
        <f>IF(OR(CC155=Donnees!$C$5,CC155=Donnees!$E$5),1,"")</f>
        <v/>
      </c>
      <c r="K155" s="159"/>
      <c r="L155" s="1233"/>
      <c r="N155" s="591">
        <f>$N$46</f>
        <v>13</v>
      </c>
      <c r="O155" s="33" t="str">
        <f>$O$46</f>
        <v/>
      </c>
      <c r="P155" s="34">
        <f>$P$46</f>
        <v>0</v>
      </c>
      <c r="Q155" s="83"/>
      <c r="R155" s="84"/>
      <c r="S155" s="84"/>
      <c r="T155" s="85"/>
      <c r="U155" s="83"/>
      <c r="V155" s="84"/>
      <c r="W155" s="84"/>
      <c r="X155" s="86"/>
      <c r="Y155" s="80"/>
      <c r="Z155" s="372"/>
      <c r="AA155" s="372"/>
      <c r="AB155" s="82"/>
      <c r="AC155" s="80"/>
      <c r="AD155" s="372"/>
      <c r="AE155" s="372"/>
      <c r="AF155" s="82"/>
      <c r="AG155" s="80"/>
      <c r="AH155" s="372"/>
      <c r="AI155" s="372"/>
      <c r="AJ155" s="82"/>
      <c r="AK155" s="80"/>
      <c r="AL155" s="372"/>
      <c r="AM155" s="372"/>
      <c r="AN155" s="82"/>
      <c r="AO155" s="80"/>
      <c r="AP155" s="372"/>
      <c r="AQ155" s="372"/>
      <c r="AR155" s="82"/>
      <c r="AS155" s="80"/>
      <c r="AT155" s="372"/>
      <c r="AU155" s="372"/>
      <c r="AV155" s="374"/>
      <c r="AW155" s="80"/>
      <c r="AX155" s="372"/>
      <c r="AY155" s="372"/>
      <c r="AZ155" s="82"/>
      <c r="BA155" s="80"/>
      <c r="BB155" s="372"/>
      <c r="BC155" s="372"/>
      <c r="BD155" s="82"/>
      <c r="BE155" s="80"/>
      <c r="BF155" s="372"/>
      <c r="BG155" s="372"/>
      <c r="BH155" s="82"/>
      <c r="BI155" s="80"/>
      <c r="BJ155" s="372"/>
      <c r="BK155" s="372"/>
      <c r="BL155" s="82"/>
      <c r="BM155" s="80"/>
      <c r="BN155" s="372"/>
      <c r="BO155" s="372"/>
      <c r="BP155" s="82"/>
      <c r="BQ155" s="87"/>
      <c r="BR155" s="84"/>
      <c r="BS155" s="84"/>
      <c r="BT155" s="85"/>
      <c r="BU155" s="83"/>
      <c r="BV155" s="87"/>
      <c r="BW155" s="84"/>
      <c r="BX155" s="86"/>
      <c r="BY155" s="602">
        <f t="shared" si="36"/>
        <v>0</v>
      </c>
      <c r="BZ155" s="603">
        <f t="shared" si="41"/>
        <v>0</v>
      </c>
      <c r="CA155" s="604">
        <f t="shared" si="40"/>
        <v>0</v>
      </c>
      <c r="CB155" s="605">
        <f t="shared" si="39"/>
        <v>0</v>
      </c>
      <c r="CC155" s="1017" t="str">
        <f>IF(CB155=0,"",IF(BY155&gt;$AZ$27,Donnees!$C$5,IF(AND(VLOOKUP(P155,ControleGroupes!$CG$16:$FK$65,81,FALSE)&gt;8.5,VLOOKUP(P155,ControleGroupes!$A$16:$CD$65,79,FALSE)&gt;0),Donnees!$E$5,IF(AND(VLOOKUP(P155,ControleGroupes!$CG$16:$FK$65,81,FALSE)&gt;9,VLOOKUP(P155,ControleGroupes!$A$16:$CD$65,79,FALSE)=0),Donnees!$E$5,Donnees!$C$4))))</f>
        <v/>
      </c>
      <c r="CD155" s="1016" t="str">
        <f>IF(CC155=Donnees!$C$5,Donnees!$B$40,IF(CC155=Donnees!$E$5,Donnees!$B$58,""))</f>
        <v/>
      </c>
    </row>
    <row r="156" spans="1:82" ht="12.75" x14ac:dyDescent="0.2">
      <c r="A156" s="158" t="str">
        <f t="shared" si="34"/>
        <v>Mercredi</v>
      </c>
      <c r="B156" s="166" t="str">
        <f t="shared" si="32"/>
        <v/>
      </c>
      <c r="C156" s="167">
        <f t="shared" si="35"/>
        <v>0</v>
      </c>
      <c r="D156" s="167">
        <f t="shared" si="33"/>
        <v>0</v>
      </c>
      <c r="E156" s="167">
        <f t="shared" si="33"/>
        <v>0</v>
      </c>
      <c r="F156" s="167">
        <f t="shared" si="33"/>
        <v>0</v>
      </c>
      <c r="G156" s="159"/>
      <c r="H156" s="159"/>
      <c r="I156" s="159"/>
      <c r="J156" s="170" t="str">
        <f>IF(OR(CC156=Donnees!$C$5,CC156=Donnees!$E$5),1,"")</f>
        <v/>
      </c>
      <c r="K156" s="159"/>
      <c r="L156" s="1233"/>
      <c r="N156" s="591">
        <f>$N$47</f>
        <v>14</v>
      </c>
      <c r="O156" s="33" t="str">
        <f>$O$47</f>
        <v/>
      </c>
      <c r="P156" s="34">
        <f>$P$47</f>
        <v>0</v>
      </c>
      <c r="Q156" s="83"/>
      <c r="R156" s="84"/>
      <c r="S156" s="84"/>
      <c r="T156" s="85"/>
      <c r="U156" s="83"/>
      <c r="V156" s="84"/>
      <c r="W156" s="84"/>
      <c r="X156" s="86"/>
      <c r="Y156" s="80"/>
      <c r="Z156" s="372"/>
      <c r="AA156" s="372"/>
      <c r="AB156" s="82"/>
      <c r="AC156" s="80"/>
      <c r="AD156" s="372"/>
      <c r="AE156" s="372"/>
      <c r="AF156" s="82"/>
      <c r="AG156" s="80"/>
      <c r="AH156" s="372"/>
      <c r="AI156" s="372"/>
      <c r="AJ156" s="82"/>
      <c r="AK156" s="80"/>
      <c r="AL156" s="372"/>
      <c r="AM156" s="372"/>
      <c r="AN156" s="82"/>
      <c r="AO156" s="80"/>
      <c r="AP156" s="372"/>
      <c r="AQ156" s="372"/>
      <c r="AR156" s="82"/>
      <c r="AS156" s="80"/>
      <c r="AT156" s="372"/>
      <c r="AU156" s="372"/>
      <c r="AV156" s="374"/>
      <c r="AW156" s="80"/>
      <c r="AX156" s="372"/>
      <c r="AY156" s="372"/>
      <c r="AZ156" s="82"/>
      <c r="BA156" s="80"/>
      <c r="BB156" s="372"/>
      <c r="BC156" s="372"/>
      <c r="BD156" s="82"/>
      <c r="BE156" s="80"/>
      <c r="BF156" s="372"/>
      <c r="BG156" s="372"/>
      <c r="BH156" s="82"/>
      <c r="BI156" s="80"/>
      <c r="BJ156" s="372"/>
      <c r="BK156" s="372"/>
      <c r="BL156" s="82"/>
      <c r="BM156" s="80"/>
      <c r="BN156" s="372"/>
      <c r="BO156" s="372"/>
      <c r="BP156" s="82"/>
      <c r="BQ156" s="87"/>
      <c r="BR156" s="84"/>
      <c r="BS156" s="84"/>
      <c r="BT156" s="85"/>
      <c r="BU156" s="83"/>
      <c r="BV156" s="87"/>
      <c r="BW156" s="84"/>
      <c r="BX156" s="86"/>
      <c r="BY156" s="602">
        <f t="shared" si="36"/>
        <v>0</v>
      </c>
      <c r="BZ156" s="603">
        <f t="shared" si="41"/>
        <v>0</v>
      </c>
      <c r="CA156" s="604">
        <f t="shared" si="40"/>
        <v>0</v>
      </c>
      <c r="CB156" s="605">
        <f t="shared" si="39"/>
        <v>0</v>
      </c>
      <c r="CC156" s="1017" t="str">
        <f>IF(CB156=0,"",IF(BY156&gt;$AZ$27,Donnees!$C$5,IF(AND(VLOOKUP(P156,ControleGroupes!$CG$16:$FK$65,81,FALSE)&gt;8.5,VLOOKUP(P156,ControleGroupes!$A$16:$CD$65,79,FALSE)&gt;0),Donnees!$E$5,IF(AND(VLOOKUP(P156,ControleGroupes!$CG$16:$FK$65,81,FALSE)&gt;9,VLOOKUP(P156,ControleGroupes!$A$16:$CD$65,79,FALSE)=0),Donnees!$E$5,Donnees!$C$4))))</f>
        <v/>
      </c>
      <c r="CD156" s="1016" t="str">
        <f>IF(CC156=Donnees!$C$5,Donnees!$B$40,IF(CC156=Donnees!$E$5,Donnees!$B$58,""))</f>
        <v/>
      </c>
    </row>
    <row r="157" spans="1:82" ht="12.75" x14ac:dyDescent="0.2">
      <c r="A157" s="158" t="str">
        <f t="shared" si="34"/>
        <v>Mercredi</v>
      </c>
      <c r="B157" s="166" t="str">
        <f t="shared" si="32"/>
        <v/>
      </c>
      <c r="C157" s="167">
        <f t="shared" si="35"/>
        <v>0</v>
      </c>
      <c r="D157" s="167">
        <f t="shared" si="33"/>
        <v>0</v>
      </c>
      <c r="E157" s="167">
        <f t="shared" si="33"/>
        <v>0</v>
      </c>
      <c r="F157" s="167">
        <f t="shared" si="33"/>
        <v>0</v>
      </c>
      <c r="G157" s="159"/>
      <c r="H157" s="159"/>
      <c r="I157" s="159"/>
      <c r="J157" s="170" t="str">
        <f>IF(OR(CC157=Donnees!$C$5,CC157=Donnees!$E$5),1,"")</f>
        <v/>
      </c>
      <c r="K157" s="159"/>
      <c r="L157" s="1233"/>
      <c r="N157" s="591">
        <f>$N$48</f>
        <v>15</v>
      </c>
      <c r="O157" s="33" t="str">
        <f>$O$48</f>
        <v/>
      </c>
      <c r="P157" s="34">
        <f>$P$48</f>
        <v>0</v>
      </c>
      <c r="Q157" s="83"/>
      <c r="R157" s="84"/>
      <c r="S157" s="84"/>
      <c r="T157" s="85"/>
      <c r="U157" s="83"/>
      <c r="V157" s="84"/>
      <c r="W157" s="84"/>
      <c r="X157" s="86"/>
      <c r="Y157" s="80"/>
      <c r="Z157" s="372"/>
      <c r="AA157" s="372"/>
      <c r="AB157" s="82"/>
      <c r="AC157" s="80"/>
      <c r="AD157" s="372"/>
      <c r="AE157" s="372"/>
      <c r="AF157" s="82"/>
      <c r="AG157" s="80"/>
      <c r="AH157" s="372"/>
      <c r="AI157" s="372"/>
      <c r="AJ157" s="82"/>
      <c r="AK157" s="80"/>
      <c r="AL157" s="372"/>
      <c r="AM157" s="372"/>
      <c r="AN157" s="82"/>
      <c r="AO157" s="80"/>
      <c r="AP157" s="372"/>
      <c r="AQ157" s="372"/>
      <c r="AR157" s="82"/>
      <c r="AS157" s="80"/>
      <c r="AT157" s="372"/>
      <c r="AU157" s="372"/>
      <c r="AV157" s="374"/>
      <c r="AW157" s="80"/>
      <c r="AX157" s="372"/>
      <c r="AY157" s="372"/>
      <c r="AZ157" s="82"/>
      <c r="BA157" s="80"/>
      <c r="BB157" s="372"/>
      <c r="BC157" s="372"/>
      <c r="BD157" s="82"/>
      <c r="BE157" s="80"/>
      <c r="BF157" s="372"/>
      <c r="BG157" s="372"/>
      <c r="BH157" s="82"/>
      <c r="BI157" s="80"/>
      <c r="BJ157" s="372"/>
      <c r="BK157" s="372"/>
      <c r="BL157" s="82"/>
      <c r="BM157" s="80"/>
      <c r="BN157" s="372"/>
      <c r="BO157" s="372"/>
      <c r="BP157" s="82"/>
      <c r="BQ157" s="87"/>
      <c r="BR157" s="84"/>
      <c r="BS157" s="84"/>
      <c r="BT157" s="85"/>
      <c r="BU157" s="83"/>
      <c r="BV157" s="87"/>
      <c r="BW157" s="84"/>
      <c r="BX157" s="86"/>
      <c r="BY157" s="602">
        <f t="shared" si="36"/>
        <v>0</v>
      </c>
      <c r="BZ157" s="603">
        <f t="shared" si="41"/>
        <v>0</v>
      </c>
      <c r="CA157" s="604">
        <f t="shared" si="40"/>
        <v>0</v>
      </c>
      <c r="CB157" s="605">
        <f t="shared" si="39"/>
        <v>0</v>
      </c>
      <c r="CC157" s="1017" t="str">
        <f>IF(CB157=0,"",IF(BY157&gt;$AZ$27,Donnees!$C$5,IF(AND(VLOOKUP(P157,ControleGroupes!$CG$16:$FK$65,81,FALSE)&gt;8.5,VLOOKUP(P157,ControleGroupes!$A$16:$CD$65,79,FALSE)&gt;0),Donnees!$E$5,IF(AND(VLOOKUP(P157,ControleGroupes!$CG$16:$FK$65,81,FALSE)&gt;9,VLOOKUP(P157,ControleGroupes!$A$16:$CD$65,79,FALSE)=0),Donnees!$E$5,Donnees!$C$4))))</f>
        <v/>
      </c>
      <c r="CD157" s="1016" t="str">
        <f>IF(CC157=Donnees!$C$5,Donnees!$B$40,IF(CC157=Donnees!$E$5,Donnees!$B$58,""))</f>
        <v/>
      </c>
    </row>
    <row r="158" spans="1:82" ht="12.75" x14ac:dyDescent="0.2">
      <c r="A158" s="158" t="str">
        <f t="shared" si="34"/>
        <v>Mercredi</v>
      </c>
      <c r="B158" s="166" t="str">
        <f t="shared" si="32"/>
        <v/>
      </c>
      <c r="C158" s="167">
        <f t="shared" si="35"/>
        <v>0</v>
      </c>
      <c r="D158" s="167">
        <f t="shared" si="33"/>
        <v>0</v>
      </c>
      <c r="E158" s="167">
        <f t="shared" si="33"/>
        <v>0</v>
      </c>
      <c r="F158" s="167">
        <f t="shared" si="33"/>
        <v>0</v>
      </c>
      <c r="G158" s="159"/>
      <c r="H158" s="159"/>
      <c r="I158" s="159"/>
      <c r="J158" s="170" t="str">
        <f>IF(OR(CC158=Donnees!$C$5,CC158=Donnees!$E$5),1,"")</f>
        <v/>
      </c>
      <c r="K158" s="159"/>
      <c r="L158" s="1233"/>
      <c r="N158" s="591">
        <f>$N$49</f>
        <v>16</v>
      </c>
      <c r="O158" s="33" t="str">
        <f>$O$49</f>
        <v/>
      </c>
      <c r="P158" s="34">
        <f>$P$49</f>
        <v>0</v>
      </c>
      <c r="Q158" s="83"/>
      <c r="R158" s="84"/>
      <c r="S158" s="84"/>
      <c r="T158" s="85"/>
      <c r="U158" s="83"/>
      <c r="V158" s="84"/>
      <c r="W158" s="84"/>
      <c r="X158" s="86"/>
      <c r="Y158" s="80"/>
      <c r="Z158" s="372"/>
      <c r="AA158" s="372"/>
      <c r="AB158" s="82"/>
      <c r="AC158" s="80"/>
      <c r="AD158" s="372"/>
      <c r="AE158" s="372"/>
      <c r="AF158" s="82"/>
      <c r="AG158" s="80"/>
      <c r="AH158" s="372"/>
      <c r="AI158" s="372"/>
      <c r="AJ158" s="82"/>
      <c r="AK158" s="80"/>
      <c r="AL158" s="372"/>
      <c r="AM158" s="372"/>
      <c r="AN158" s="82"/>
      <c r="AO158" s="80"/>
      <c r="AP158" s="372"/>
      <c r="AQ158" s="372"/>
      <c r="AR158" s="82"/>
      <c r="AS158" s="80"/>
      <c r="AT158" s="372"/>
      <c r="AU158" s="372"/>
      <c r="AV158" s="374"/>
      <c r="AW158" s="80"/>
      <c r="AX158" s="372"/>
      <c r="AY158" s="372"/>
      <c r="AZ158" s="82"/>
      <c r="BA158" s="80"/>
      <c r="BB158" s="372"/>
      <c r="BC158" s="372"/>
      <c r="BD158" s="82"/>
      <c r="BE158" s="80"/>
      <c r="BF158" s="372"/>
      <c r="BG158" s="372"/>
      <c r="BH158" s="82"/>
      <c r="BI158" s="80"/>
      <c r="BJ158" s="372"/>
      <c r="BK158" s="372"/>
      <c r="BL158" s="82"/>
      <c r="BM158" s="80"/>
      <c r="BN158" s="372"/>
      <c r="BO158" s="372"/>
      <c r="BP158" s="82"/>
      <c r="BQ158" s="87"/>
      <c r="BR158" s="84"/>
      <c r="BS158" s="84"/>
      <c r="BT158" s="85"/>
      <c r="BU158" s="83"/>
      <c r="BV158" s="87"/>
      <c r="BW158" s="84"/>
      <c r="BX158" s="86"/>
      <c r="BY158" s="602">
        <f t="shared" si="36"/>
        <v>0</v>
      </c>
      <c r="BZ158" s="603">
        <f t="shared" si="41"/>
        <v>0</v>
      </c>
      <c r="CA158" s="604">
        <f t="shared" si="40"/>
        <v>0</v>
      </c>
      <c r="CB158" s="605">
        <f t="shared" si="39"/>
        <v>0</v>
      </c>
      <c r="CC158" s="1017" t="str">
        <f>IF(CB158=0,"",IF(BY158&gt;$AZ$27,Donnees!$C$5,IF(AND(VLOOKUP(P158,ControleGroupes!$CG$16:$FK$65,81,FALSE)&gt;8.5,VLOOKUP(P158,ControleGroupes!$A$16:$CD$65,79,FALSE)&gt;0),Donnees!$E$5,IF(AND(VLOOKUP(P158,ControleGroupes!$CG$16:$FK$65,81,FALSE)&gt;9,VLOOKUP(P158,ControleGroupes!$A$16:$CD$65,79,FALSE)=0),Donnees!$E$5,Donnees!$C$4))))</f>
        <v/>
      </c>
      <c r="CD158" s="1016" t="str">
        <f>IF(CC158=Donnees!$C$5,Donnees!$B$40,IF(CC158=Donnees!$E$5,Donnees!$B$58,""))</f>
        <v/>
      </c>
    </row>
    <row r="159" spans="1:82" ht="12.75" x14ac:dyDescent="0.2">
      <c r="A159" s="158" t="str">
        <f t="shared" si="34"/>
        <v>Mercredi</v>
      </c>
      <c r="B159" s="166" t="str">
        <f t="shared" si="32"/>
        <v/>
      </c>
      <c r="C159" s="167">
        <f t="shared" si="35"/>
        <v>0</v>
      </c>
      <c r="D159" s="167">
        <f t="shared" si="33"/>
        <v>0</v>
      </c>
      <c r="E159" s="167">
        <f t="shared" si="33"/>
        <v>0</v>
      </c>
      <c r="F159" s="167">
        <f t="shared" si="33"/>
        <v>0</v>
      </c>
      <c r="G159" s="159"/>
      <c r="H159" s="159"/>
      <c r="I159" s="159"/>
      <c r="J159" s="170" t="str">
        <f>IF(OR(CC159=Donnees!$C$5,CC159=Donnees!$E$5),1,"")</f>
        <v/>
      </c>
      <c r="K159" s="159"/>
      <c r="L159" s="1233"/>
      <c r="N159" s="591">
        <f>$N$50</f>
        <v>17</v>
      </c>
      <c r="O159" s="33" t="str">
        <f>$O$50</f>
        <v/>
      </c>
      <c r="P159" s="34">
        <f>$P$50</f>
        <v>0</v>
      </c>
      <c r="Q159" s="83"/>
      <c r="R159" s="84"/>
      <c r="S159" s="84"/>
      <c r="T159" s="85"/>
      <c r="U159" s="83"/>
      <c r="V159" s="84"/>
      <c r="W159" s="84"/>
      <c r="X159" s="86"/>
      <c r="Y159" s="80"/>
      <c r="Z159" s="372"/>
      <c r="AA159" s="372"/>
      <c r="AB159" s="82"/>
      <c r="AC159" s="80"/>
      <c r="AD159" s="372"/>
      <c r="AE159" s="372"/>
      <c r="AF159" s="82"/>
      <c r="AG159" s="80"/>
      <c r="AH159" s="372"/>
      <c r="AI159" s="372"/>
      <c r="AJ159" s="82"/>
      <c r="AK159" s="80"/>
      <c r="AL159" s="372"/>
      <c r="AM159" s="372"/>
      <c r="AN159" s="82"/>
      <c r="AO159" s="80"/>
      <c r="AP159" s="372"/>
      <c r="AQ159" s="372"/>
      <c r="AR159" s="82"/>
      <c r="AS159" s="80"/>
      <c r="AT159" s="372"/>
      <c r="AU159" s="372"/>
      <c r="AV159" s="374"/>
      <c r="AW159" s="80"/>
      <c r="AX159" s="372"/>
      <c r="AY159" s="372"/>
      <c r="AZ159" s="82"/>
      <c r="BA159" s="80"/>
      <c r="BB159" s="372"/>
      <c r="BC159" s="372"/>
      <c r="BD159" s="82"/>
      <c r="BE159" s="80"/>
      <c r="BF159" s="372"/>
      <c r="BG159" s="372"/>
      <c r="BH159" s="82"/>
      <c r="BI159" s="80"/>
      <c r="BJ159" s="372"/>
      <c r="BK159" s="372"/>
      <c r="BL159" s="82"/>
      <c r="BM159" s="80"/>
      <c r="BN159" s="372"/>
      <c r="BO159" s="372"/>
      <c r="BP159" s="82"/>
      <c r="BQ159" s="87"/>
      <c r="BR159" s="84"/>
      <c r="BS159" s="84"/>
      <c r="BT159" s="85"/>
      <c r="BU159" s="83"/>
      <c r="BV159" s="87"/>
      <c r="BW159" s="84"/>
      <c r="BX159" s="86"/>
      <c r="BY159" s="602">
        <f t="shared" si="36"/>
        <v>0</v>
      </c>
      <c r="BZ159" s="603">
        <f t="shared" si="41"/>
        <v>0</v>
      </c>
      <c r="CA159" s="604">
        <f t="shared" si="40"/>
        <v>0</v>
      </c>
      <c r="CB159" s="605">
        <f t="shared" si="39"/>
        <v>0</v>
      </c>
      <c r="CC159" s="1017" t="str">
        <f>IF(CB159=0,"",IF(BY159&gt;$AZ$27,Donnees!$C$5,IF(AND(VLOOKUP(P159,ControleGroupes!$CG$16:$FK$65,81,FALSE)&gt;8.5,VLOOKUP(P159,ControleGroupes!$A$16:$CD$65,79,FALSE)&gt;0),Donnees!$E$5,IF(AND(VLOOKUP(P159,ControleGroupes!$CG$16:$FK$65,81,FALSE)&gt;9,VLOOKUP(P159,ControleGroupes!$A$16:$CD$65,79,FALSE)=0),Donnees!$E$5,Donnees!$C$4))))</f>
        <v/>
      </c>
      <c r="CD159" s="1016" t="str">
        <f>IF(CC159=Donnees!$C$5,Donnees!$B$40,IF(CC159=Donnees!$E$5,Donnees!$B$58,""))</f>
        <v/>
      </c>
    </row>
    <row r="160" spans="1:82" ht="12.75" x14ac:dyDescent="0.2">
      <c r="A160" s="158" t="str">
        <f t="shared" si="34"/>
        <v>Mercredi</v>
      </c>
      <c r="B160" s="166" t="str">
        <f t="shared" si="32"/>
        <v/>
      </c>
      <c r="C160" s="167">
        <f t="shared" si="35"/>
        <v>0</v>
      </c>
      <c r="D160" s="167">
        <f t="shared" si="33"/>
        <v>0</v>
      </c>
      <c r="E160" s="167">
        <f t="shared" si="33"/>
        <v>0</v>
      </c>
      <c r="F160" s="167">
        <f t="shared" si="33"/>
        <v>0</v>
      </c>
      <c r="G160" s="159"/>
      <c r="H160" s="159"/>
      <c r="I160" s="159"/>
      <c r="J160" s="170" t="str">
        <f>IF(OR(CC160=Donnees!$C$5,CC160=Donnees!$E$5),1,"")</f>
        <v/>
      </c>
      <c r="K160" s="159"/>
      <c r="L160" s="1233"/>
      <c r="N160" s="591">
        <f>$N$51</f>
        <v>18</v>
      </c>
      <c r="O160" s="33" t="str">
        <f>$O$51</f>
        <v/>
      </c>
      <c r="P160" s="34">
        <f>$P$51</f>
        <v>0</v>
      </c>
      <c r="Q160" s="83"/>
      <c r="R160" s="84"/>
      <c r="S160" s="84"/>
      <c r="T160" s="85"/>
      <c r="U160" s="83"/>
      <c r="V160" s="84"/>
      <c r="W160" s="84"/>
      <c r="X160" s="86"/>
      <c r="Y160" s="80"/>
      <c r="Z160" s="372"/>
      <c r="AA160" s="372"/>
      <c r="AB160" s="82"/>
      <c r="AC160" s="80"/>
      <c r="AD160" s="372"/>
      <c r="AE160" s="372"/>
      <c r="AF160" s="82"/>
      <c r="AG160" s="80"/>
      <c r="AH160" s="372"/>
      <c r="AI160" s="372"/>
      <c r="AJ160" s="82"/>
      <c r="AK160" s="80"/>
      <c r="AL160" s="372"/>
      <c r="AM160" s="372"/>
      <c r="AN160" s="82"/>
      <c r="AO160" s="80"/>
      <c r="AP160" s="372"/>
      <c r="AQ160" s="372"/>
      <c r="AR160" s="82"/>
      <c r="AS160" s="80"/>
      <c r="AT160" s="372"/>
      <c r="AU160" s="372"/>
      <c r="AV160" s="374"/>
      <c r="AW160" s="80"/>
      <c r="AX160" s="372"/>
      <c r="AY160" s="372"/>
      <c r="AZ160" s="82"/>
      <c r="BA160" s="80"/>
      <c r="BB160" s="372"/>
      <c r="BC160" s="372"/>
      <c r="BD160" s="82"/>
      <c r="BE160" s="80"/>
      <c r="BF160" s="372"/>
      <c r="BG160" s="372"/>
      <c r="BH160" s="82"/>
      <c r="BI160" s="80"/>
      <c r="BJ160" s="372"/>
      <c r="BK160" s="372"/>
      <c r="BL160" s="82"/>
      <c r="BM160" s="80"/>
      <c r="BN160" s="372"/>
      <c r="BO160" s="372"/>
      <c r="BP160" s="82"/>
      <c r="BQ160" s="87"/>
      <c r="BR160" s="84"/>
      <c r="BS160" s="84"/>
      <c r="BT160" s="85"/>
      <c r="BU160" s="83"/>
      <c r="BV160" s="87"/>
      <c r="BW160" s="84"/>
      <c r="BX160" s="86"/>
      <c r="BY160" s="602">
        <f t="shared" si="36"/>
        <v>0</v>
      </c>
      <c r="BZ160" s="603">
        <f t="shared" si="41"/>
        <v>0</v>
      </c>
      <c r="CA160" s="604">
        <f t="shared" si="40"/>
        <v>0</v>
      </c>
      <c r="CB160" s="605">
        <f t="shared" si="39"/>
        <v>0</v>
      </c>
      <c r="CC160" s="1017" t="str">
        <f>IF(CB160=0,"",IF(BY160&gt;$AZ$27,Donnees!$C$5,IF(AND(VLOOKUP(P160,ControleGroupes!$CG$16:$FK$65,81,FALSE)&gt;8.5,VLOOKUP(P160,ControleGroupes!$A$16:$CD$65,79,FALSE)&gt;0),Donnees!$E$5,IF(AND(VLOOKUP(P160,ControleGroupes!$CG$16:$FK$65,81,FALSE)&gt;9,VLOOKUP(P160,ControleGroupes!$A$16:$CD$65,79,FALSE)=0),Donnees!$E$5,Donnees!$C$4))))</f>
        <v/>
      </c>
      <c r="CD160" s="1016" t="str">
        <f>IF(CC160=Donnees!$C$5,Donnees!$B$40,IF(CC160=Donnees!$E$5,Donnees!$B$58,""))</f>
        <v/>
      </c>
    </row>
    <row r="161" spans="1:82" ht="12.75" x14ac:dyDescent="0.2">
      <c r="A161" s="158" t="str">
        <f t="shared" si="34"/>
        <v>Mercredi</v>
      </c>
      <c r="B161" s="166" t="str">
        <f t="shared" si="32"/>
        <v/>
      </c>
      <c r="C161" s="167">
        <f t="shared" si="35"/>
        <v>0</v>
      </c>
      <c r="D161" s="167">
        <f t="shared" si="33"/>
        <v>0</v>
      </c>
      <c r="E161" s="167">
        <f t="shared" si="33"/>
        <v>0</v>
      </c>
      <c r="F161" s="167">
        <f t="shared" si="33"/>
        <v>0</v>
      </c>
      <c r="G161" s="159"/>
      <c r="H161" s="159"/>
      <c r="I161" s="159"/>
      <c r="J161" s="170" t="str">
        <f>IF(OR(CC161=Donnees!$C$5,CC161=Donnees!$E$5),1,"")</f>
        <v/>
      </c>
      <c r="K161" s="159"/>
      <c r="L161" s="1233"/>
      <c r="N161" s="591">
        <f>$N$52</f>
        <v>19</v>
      </c>
      <c r="O161" s="33" t="str">
        <f>$O$52</f>
        <v/>
      </c>
      <c r="P161" s="34">
        <f>$P$52</f>
        <v>0</v>
      </c>
      <c r="Q161" s="80"/>
      <c r="R161" s="372"/>
      <c r="S161" s="372"/>
      <c r="T161" s="81"/>
      <c r="U161" s="80"/>
      <c r="V161" s="372"/>
      <c r="W161" s="372"/>
      <c r="X161" s="375"/>
      <c r="Y161" s="80"/>
      <c r="Z161" s="372"/>
      <c r="AA161" s="372"/>
      <c r="AB161" s="82"/>
      <c r="AC161" s="80"/>
      <c r="AD161" s="372"/>
      <c r="AE161" s="372"/>
      <c r="AF161" s="82"/>
      <c r="AG161" s="80"/>
      <c r="AH161" s="372"/>
      <c r="AI161" s="372"/>
      <c r="AJ161" s="82"/>
      <c r="AK161" s="80"/>
      <c r="AL161" s="372"/>
      <c r="AM161" s="372"/>
      <c r="AN161" s="82"/>
      <c r="AO161" s="80"/>
      <c r="AP161" s="372"/>
      <c r="AQ161" s="372"/>
      <c r="AR161" s="82"/>
      <c r="AS161" s="80"/>
      <c r="AT161" s="372"/>
      <c r="AU161" s="372"/>
      <c r="AV161" s="374"/>
      <c r="AW161" s="80"/>
      <c r="AX161" s="372"/>
      <c r="AY161" s="372"/>
      <c r="AZ161" s="82"/>
      <c r="BA161" s="80"/>
      <c r="BB161" s="372"/>
      <c r="BC161" s="372"/>
      <c r="BD161" s="82"/>
      <c r="BE161" s="80"/>
      <c r="BF161" s="372"/>
      <c r="BG161" s="372"/>
      <c r="BH161" s="82"/>
      <c r="BI161" s="80"/>
      <c r="BJ161" s="372"/>
      <c r="BK161" s="372"/>
      <c r="BL161" s="82"/>
      <c r="BM161" s="80"/>
      <c r="BN161" s="372"/>
      <c r="BO161" s="372"/>
      <c r="BP161" s="82"/>
      <c r="BQ161" s="376"/>
      <c r="BR161" s="372"/>
      <c r="BS161" s="372"/>
      <c r="BT161" s="81"/>
      <c r="BU161" s="80"/>
      <c r="BV161" s="376"/>
      <c r="BW161" s="372"/>
      <c r="BX161" s="375"/>
      <c r="BY161" s="602">
        <f t="shared" si="36"/>
        <v>0</v>
      </c>
      <c r="BZ161" s="603">
        <f t="shared" si="41"/>
        <v>0</v>
      </c>
      <c r="CA161" s="604">
        <f t="shared" si="40"/>
        <v>0</v>
      </c>
      <c r="CB161" s="605">
        <f t="shared" si="39"/>
        <v>0</v>
      </c>
      <c r="CC161" s="1017" t="str">
        <f>IF(CB161=0,"",IF(BY161&gt;$AZ$27,Donnees!$C$5,IF(AND(VLOOKUP(P161,ControleGroupes!$CG$16:$FK$65,81,FALSE)&gt;8.5,VLOOKUP(P161,ControleGroupes!$A$16:$CD$65,79,FALSE)&gt;0),Donnees!$E$5,IF(AND(VLOOKUP(P161,ControleGroupes!$CG$16:$FK$65,81,FALSE)&gt;9,VLOOKUP(P161,ControleGroupes!$A$16:$CD$65,79,FALSE)=0),Donnees!$E$5,Donnees!$C$4))))</f>
        <v/>
      </c>
      <c r="CD161" s="1016" t="str">
        <f>IF(CC161=Donnees!$C$5,Donnees!$B$40,IF(CC161=Donnees!$E$5,Donnees!$B$58,""))</f>
        <v/>
      </c>
    </row>
    <row r="162" spans="1:82" ht="13.5" thickBot="1" x14ac:dyDescent="0.25">
      <c r="A162" s="158" t="str">
        <f t="shared" si="34"/>
        <v>Mercredi</v>
      </c>
      <c r="B162" s="166" t="str">
        <f t="shared" si="32"/>
        <v/>
      </c>
      <c r="C162" s="167">
        <f t="shared" si="35"/>
        <v>0</v>
      </c>
      <c r="D162" s="167">
        <f t="shared" si="33"/>
        <v>0</v>
      </c>
      <c r="E162" s="167">
        <f t="shared" si="33"/>
        <v>0</v>
      </c>
      <c r="F162" s="167">
        <f t="shared" si="33"/>
        <v>0</v>
      </c>
      <c r="G162" s="159"/>
      <c r="H162" s="159"/>
      <c r="I162" s="159"/>
      <c r="J162" s="170" t="str">
        <f>IF(OR(CC162=Donnees!$C$5,CC162=Donnees!$E$5),1,"")</f>
        <v/>
      </c>
      <c r="K162" s="159"/>
      <c r="L162" s="1233"/>
      <c r="N162" s="591">
        <f>$N$53</f>
        <v>20</v>
      </c>
      <c r="O162" s="35" t="str">
        <f>$O$53</f>
        <v/>
      </c>
      <c r="P162" s="36">
        <f>$P$53</f>
        <v>0</v>
      </c>
      <c r="Q162" s="88"/>
      <c r="R162" s="89"/>
      <c r="S162" s="89"/>
      <c r="T162" s="90"/>
      <c r="U162" s="88"/>
      <c r="V162" s="89"/>
      <c r="W162" s="89"/>
      <c r="X162" s="91"/>
      <c r="Y162" s="92"/>
      <c r="Z162" s="93"/>
      <c r="AA162" s="93"/>
      <c r="AB162" s="94"/>
      <c r="AC162" s="92"/>
      <c r="AD162" s="93"/>
      <c r="AE162" s="93"/>
      <c r="AF162" s="94"/>
      <c r="AG162" s="92"/>
      <c r="AH162" s="93"/>
      <c r="AI162" s="93"/>
      <c r="AJ162" s="94"/>
      <c r="AK162" s="92"/>
      <c r="AL162" s="93"/>
      <c r="AM162" s="93"/>
      <c r="AN162" s="94"/>
      <c r="AO162" s="92"/>
      <c r="AP162" s="93"/>
      <c r="AQ162" s="93"/>
      <c r="AR162" s="94"/>
      <c r="AS162" s="92"/>
      <c r="AT162" s="93"/>
      <c r="AU162" s="93"/>
      <c r="AV162" s="95"/>
      <c r="AW162" s="92"/>
      <c r="AX162" s="93"/>
      <c r="AY162" s="93"/>
      <c r="AZ162" s="94"/>
      <c r="BA162" s="92"/>
      <c r="BB162" s="93"/>
      <c r="BC162" s="93"/>
      <c r="BD162" s="94"/>
      <c r="BE162" s="92"/>
      <c r="BF162" s="93"/>
      <c r="BG162" s="93"/>
      <c r="BH162" s="94"/>
      <c r="BI162" s="92"/>
      <c r="BJ162" s="93"/>
      <c r="BK162" s="93"/>
      <c r="BL162" s="94"/>
      <c r="BM162" s="92"/>
      <c r="BN162" s="93"/>
      <c r="BO162" s="93"/>
      <c r="BP162" s="94"/>
      <c r="BQ162" s="96"/>
      <c r="BR162" s="89"/>
      <c r="BS162" s="89"/>
      <c r="BT162" s="90"/>
      <c r="BU162" s="88"/>
      <c r="BV162" s="96"/>
      <c r="BW162" s="89"/>
      <c r="BX162" s="91"/>
      <c r="BY162" s="606">
        <f t="shared" si="36"/>
        <v>0</v>
      </c>
      <c r="BZ162" s="607">
        <f t="shared" si="41"/>
        <v>0</v>
      </c>
      <c r="CA162" s="608">
        <f t="shared" si="40"/>
        <v>0</v>
      </c>
      <c r="CB162" s="609">
        <f t="shared" si="39"/>
        <v>0</v>
      </c>
      <c r="CC162" s="1017" t="str">
        <f>IF(CB162=0,"",IF(BY162&gt;$AZ$27,Donnees!$C$5,IF(AND(VLOOKUP(P162,ControleGroupes!$CG$16:$FK$65,81,FALSE)&gt;8.5,VLOOKUP(P162,ControleGroupes!$A$16:$CD$65,79,FALSE)&gt;0),Donnees!$E$5,IF(AND(VLOOKUP(P162,ControleGroupes!$CG$16:$FK$65,81,FALSE)&gt;9,VLOOKUP(P162,ControleGroupes!$A$16:$CD$65,79,FALSE)=0),Donnees!$E$5,Donnees!$C$4))))</f>
        <v/>
      </c>
      <c r="CD162" s="1016" t="str">
        <f>IF(CC162=Donnees!$C$5,Donnees!$B$40,IF(CC162=Donnees!$E$5,Donnees!$B$58,""))</f>
        <v/>
      </c>
    </row>
    <row r="163" spans="1:82" ht="16.5" thickBot="1" x14ac:dyDescent="0.25">
      <c r="A163" s="158" t="str">
        <f t="shared" si="34"/>
        <v>Mercredi</v>
      </c>
      <c r="B163" s="158"/>
      <c r="C163" s="158"/>
      <c r="D163" s="158"/>
      <c r="E163" s="158"/>
      <c r="F163" s="158"/>
      <c r="G163" s="158"/>
      <c r="H163" s="158"/>
      <c r="I163" s="158"/>
      <c r="J163" s="170"/>
      <c r="K163" s="158"/>
      <c r="L163" s="395"/>
      <c r="N163" s="591"/>
      <c r="O163" s="3"/>
      <c r="P163" s="137"/>
      <c r="Q163" s="613"/>
      <c r="R163" s="614"/>
      <c r="S163" s="614"/>
      <c r="T163" s="615"/>
      <c r="U163" s="17"/>
      <c r="V163" s="17"/>
      <c r="W163" s="17"/>
      <c r="X163" s="17"/>
      <c r="Y163" s="613"/>
      <c r="Z163" s="614"/>
      <c r="AA163" s="614"/>
      <c r="AB163" s="615"/>
      <c r="AC163" s="17"/>
      <c r="AD163" s="17"/>
      <c r="AE163" s="17"/>
      <c r="AF163" s="17"/>
      <c r="AG163" s="613"/>
      <c r="AH163" s="614"/>
      <c r="AI163" s="614"/>
      <c r="AJ163" s="615"/>
      <c r="AK163" s="17"/>
      <c r="AL163" s="17"/>
      <c r="AM163" s="17"/>
      <c r="AN163" s="17"/>
      <c r="AO163" s="613"/>
      <c r="AP163" s="614"/>
      <c r="AQ163" s="614"/>
      <c r="AR163" s="615"/>
      <c r="AS163" s="17"/>
      <c r="AT163" s="17"/>
      <c r="AU163" s="17"/>
      <c r="AV163" s="17"/>
      <c r="AW163" s="613"/>
      <c r="AX163" s="614"/>
      <c r="AY163" s="614"/>
      <c r="AZ163" s="615"/>
      <c r="BA163" s="17"/>
      <c r="BB163" s="17"/>
      <c r="BC163" s="17"/>
      <c r="BD163" s="17"/>
      <c r="BE163" s="613"/>
      <c r="BF163" s="614"/>
      <c r="BG163" s="614"/>
      <c r="BH163" s="615"/>
      <c r="BI163" s="17"/>
      <c r="BJ163" s="17"/>
      <c r="BK163" s="17"/>
      <c r="BL163" s="17"/>
      <c r="BM163" s="613"/>
      <c r="BN163" s="614"/>
      <c r="BO163" s="614"/>
      <c r="BP163" s="615"/>
      <c r="BQ163" s="613"/>
      <c r="BR163" s="614"/>
      <c r="BS163" s="614"/>
      <c r="BT163" s="615"/>
      <c r="BU163" s="614"/>
      <c r="BV163" s="614"/>
      <c r="BW163" s="614"/>
      <c r="BX163" s="614"/>
      <c r="BY163" s="610">
        <f>SUM(BY143:BY162)</f>
        <v>0</v>
      </c>
      <c r="BZ163" s="611">
        <f>SUM(BZ143:BZ162)</f>
        <v>0</v>
      </c>
      <c r="CA163" s="611">
        <f>SUM(CA143:CA162)</f>
        <v>0</v>
      </c>
      <c r="CB163" s="612">
        <f>SUM(CB143:CB162)</f>
        <v>0</v>
      </c>
      <c r="CC163" s="365" t="s">
        <v>89</v>
      </c>
      <c r="CD163" s="364" t="s">
        <v>151</v>
      </c>
    </row>
    <row r="164" spans="1:82" ht="18.75" customHeight="1" x14ac:dyDescent="0.2">
      <c r="A164" s="158" t="str">
        <f t="shared" si="34"/>
        <v>Mercredi</v>
      </c>
      <c r="B164" s="158"/>
      <c r="C164" s="158"/>
      <c r="D164" s="158"/>
      <c r="E164" s="158"/>
      <c r="F164" s="158"/>
      <c r="G164" s="158"/>
      <c r="H164" s="158"/>
      <c r="I164" s="158"/>
      <c r="J164" s="170"/>
      <c r="K164" s="158"/>
      <c r="L164" s="395"/>
      <c r="N164" s="1241" t="s">
        <v>148</v>
      </c>
      <c r="O164" s="1241"/>
      <c r="P164" s="592" t="s">
        <v>31</v>
      </c>
      <c r="Q164" s="138">
        <f t="shared" ref="Q164:BX164" si="42">COUNTIF(Q143:Q162,"1")</f>
        <v>0</v>
      </c>
      <c r="R164" s="139">
        <f t="shared" si="42"/>
        <v>0</v>
      </c>
      <c r="S164" s="139">
        <f t="shared" si="42"/>
        <v>0</v>
      </c>
      <c r="T164" s="140">
        <f t="shared" si="42"/>
        <v>0</v>
      </c>
      <c r="U164" s="139">
        <f t="shared" si="42"/>
        <v>0</v>
      </c>
      <c r="V164" s="139">
        <f t="shared" si="42"/>
        <v>0</v>
      </c>
      <c r="W164" s="139">
        <f t="shared" si="42"/>
        <v>0</v>
      </c>
      <c r="X164" s="139">
        <f t="shared" si="42"/>
        <v>0</v>
      </c>
      <c r="Y164" s="138">
        <f t="shared" si="42"/>
        <v>0</v>
      </c>
      <c r="Z164" s="139">
        <f t="shared" si="42"/>
        <v>0</v>
      </c>
      <c r="AA164" s="139">
        <f t="shared" si="42"/>
        <v>0</v>
      </c>
      <c r="AB164" s="140">
        <f t="shared" si="42"/>
        <v>0</v>
      </c>
      <c r="AC164" s="139">
        <f t="shared" si="42"/>
        <v>0</v>
      </c>
      <c r="AD164" s="139">
        <f t="shared" si="42"/>
        <v>0</v>
      </c>
      <c r="AE164" s="139">
        <f t="shared" si="42"/>
        <v>0</v>
      </c>
      <c r="AF164" s="139">
        <f t="shared" si="42"/>
        <v>0</v>
      </c>
      <c r="AG164" s="138">
        <f t="shared" si="42"/>
        <v>0</v>
      </c>
      <c r="AH164" s="139">
        <f t="shared" si="42"/>
        <v>0</v>
      </c>
      <c r="AI164" s="139">
        <f t="shared" si="42"/>
        <v>0</v>
      </c>
      <c r="AJ164" s="140">
        <f t="shared" si="42"/>
        <v>0</v>
      </c>
      <c r="AK164" s="139">
        <f t="shared" si="42"/>
        <v>0</v>
      </c>
      <c r="AL164" s="139">
        <f t="shared" si="42"/>
        <v>0</v>
      </c>
      <c r="AM164" s="139">
        <f t="shared" si="42"/>
        <v>0</v>
      </c>
      <c r="AN164" s="139">
        <f t="shared" si="42"/>
        <v>0</v>
      </c>
      <c r="AO164" s="138">
        <f t="shared" si="42"/>
        <v>0</v>
      </c>
      <c r="AP164" s="139">
        <f t="shared" si="42"/>
        <v>0</v>
      </c>
      <c r="AQ164" s="139">
        <f t="shared" si="42"/>
        <v>0</v>
      </c>
      <c r="AR164" s="140">
        <f t="shared" si="42"/>
        <v>0</v>
      </c>
      <c r="AS164" s="139">
        <f t="shared" si="42"/>
        <v>0</v>
      </c>
      <c r="AT164" s="139">
        <f t="shared" si="42"/>
        <v>0</v>
      </c>
      <c r="AU164" s="139">
        <f t="shared" si="42"/>
        <v>0</v>
      </c>
      <c r="AV164" s="139">
        <f t="shared" si="42"/>
        <v>0</v>
      </c>
      <c r="AW164" s="138">
        <f t="shared" si="42"/>
        <v>0</v>
      </c>
      <c r="AX164" s="139">
        <f t="shared" si="42"/>
        <v>0</v>
      </c>
      <c r="AY164" s="139">
        <f t="shared" si="42"/>
        <v>0</v>
      </c>
      <c r="AZ164" s="140">
        <f t="shared" si="42"/>
        <v>0</v>
      </c>
      <c r="BA164" s="139">
        <f t="shared" si="42"/>
        <v>0</v>
      </c>
      <c r="BB164" s="139">
        <f t="shared" si="42"/>
        <v>0</v>
      </c>
      <c r="BC164" s="139">
        <f t="shared" si="42"/>
        <v>0</v>
      </c>
      <c r="BD164" s="139">
        <f t="shared" si="42"/>
        <v>0</v>
      </c>
      <c r="BE164" s="138">
        <f t="shared" si="42"/>
        <v>0</v>
      </c>
      <c r="BF164" s="139">
        <f t="shared" si="42"/>
        <v>0</v>
      </c>
      <c r="BG164" s="139">
        <f t="shared" si="42"/>
        <v>0</v>
      </c>
      <c r="BH164" s="140">
        <f t="shared" si="42"/>
        <v>0</v>
      </c>
      <c r="BI164" s="139">
        <f t="shared" si="42"/>
        <v>0</v>
      </c>
      <c r="BJ164" s="139">
        <f t="shared" si="42"/>
        <v>0</v>
      </c>
      <c r="BK164" s="139">
        <f t="shared" si="42"/>
        <v>0</v>
      </c>
      <c r="BL164" s="139">
        <f t="shared" si="42"/>
        <v>0</v>
      </c>
      <c r="BM164" s="138">
        <f t="shared" si="42"/>
        <v>0</v>
      </c>
      <c r="BN164" s="139">
        <f t="shared" si="42"/>
        <v>0</v>
      </c>
      <c r="BO164" s="139">
        <f t="shared" si="42"/>
        <v>0</v>
      </c>
      <c r="BP164" s="140">
        <f t="shared" si="42"/>
        <v>0</v>
      </c>
      <c r="BQ164" s="139">
        <f t="shared" si="42"/>
        <v>0</v>
      </c>
      <c r="BR164" s="139">
        <f t="shared" si="42"/>
        <v>0</v>
      </c>
      <c r="BS164" s="139">
        <f t="shared" si="42"/>
        <v>0</v>
      </c>
      <c r="BT164" s="139">
        <f t="shared" si="42"/>
        <v>0</v>
      </c>
      <c r="BU164" s="138">
        <f t="shared" si="42"/>
        <v>0</v>
      </c>
      <c r="BV164" s="139">
        <f t="shared" si="42"/>
        <v>0</v>
      </c>
      <c r="BW164" s="139">
        <f t="shared" si="42"/>
        <v>0</v>
      </c>
      <c r="BX164" s="140">
        <f t="shared" si="42"/>
        <v>0</v>
      </c>
      <c r="BY164" s="370"/>
      <c r="BZ164" s="9"/>
      <c r="CA164" s="9"/>
      <c r="CB164" s="9"/>
      <c r="CC164" s="1244" t="str">
        <f>IF(SUM(Q141:BX141)=0,"",IF($G166&gt;0,Donnees!$C$5,Donnees!$C$4))</f>
        <v/>
      </c>
      <c r="CD164" s="1237" t="str">
        <f>IF(CC164=Donnees!$C$5,Donnees!$B$41,"")</f>
        <v/>
      </c>
    </row>
    <row r="165" spans="1:82" s="16" customFormat="1" ht="15" customHeight="1" x14ac:dyDescent="0.2">
      <c r="A165" s="158" t="str">
        <f t="shared" si="34"/>
        <v>Mercredi</v>
      </c>
      <c r="B165" s="158"/>
      <c r="C165" s="158"/>
      <c r="D165" s="158"/>
      <c r="E165" s="158"/>
      <c r="F165" s="158"/>
      <c r="G165" s="158"/>
      <c r="H165" s="158"/>
      <c r="I165" s="158"/>
      <c r="J165" s="170"/>
      <c r="K165" s="158"/>
      <c r="L165" s="395"/>
      <c r="N165" s="1242"/>
      <c r="O165" s="1242"/>
      <c r="P165" s="593" t="s">
        <v>43</v>
      </c>
      <c r="Q165" s="128" t="str">
        <f>IF($AZ$21="","",ROUNDUP(Q141/$AZ$21,0))</f>
        <v/>
      </c>
      <c r="R165" s="127" t="str">
        <f t="shared" ref="R165:BX165" si="43">IF($AZ$21="","",ROUNDUP(R141/$AZ$21,0))</f>
        <v/>
      </c>
      <c r="S165" s="127" t="str">
        <f t="shared" si="43"/>
        <v/>
      </c>
      <c r="T165" s="129" t="str">
        <f t="shared" si="43"/>
        <v/>
      </c>
      <c r="U165" s="127" t="str">
        <f t="shared" si="43"/>
        <v/>
      </c>
      <c r="V165" s="127" t="str">
        <f t="shared" si="43"/>
        <v/>
      </c>
      <c r="W165" s="127" t="str">
        <f t="shared" si="43"/>
        <v/>
      </c>
      <c r="X165" s="127" t="str">
        <f t="shared" si="43"/>
        <v/>
      </c>
      <c r="Y165" s="128" t="str">
        <f t="shared" si="43"/>
        <v/>
      </c>
      <c r="Z165" s="127" t="str">
        <f t="shared" si="43"/>
        <v/>
      </c>
      <c r="AA165" s="127" t="str">
        <f t="shared" si="43"/>
        <v/>
      </c>
      <c r="AB165" s="129" t="str">
        <f t="shared" si="43"/>
        <v/>
      </c>
      <c r="AC165" s="127" t="str">
        <f>IF($AZ$21="","",ROUNDUP(AC141/$AZ$21,0))</f>
        <v/>
      </c>
      <c r="AD165" s="127" t="str">
        <f t="shared" si="43"/>
        <v/>
      </c>
      <c r="AE165" s="127" t="str">
        <f t="shared" si="43"/>
        <v/>
      </c>
      <c r="AF165" s="127" t="str">
        <f t="shared" si="43"/>
        <v/>
      </c>
      <c r="AG165" s="128" t="str">
        <f t="shared" si="43"/>
        <v/>
      </c>
      <c r="AH165" s="127" t="str">
        <f t="shared" si="43"/>
        <v/>
      </c>
      <c r="AI165" s="127" t="str">
        <f t="shared" si="43"/>
        <v/>
      </c>
      <c r="AJ165" s="129" t="str">
        <f t="shared" si="43"/>
        <v/>
      </c>
      <c r="AK165" s="127" t="str">
        <f t="shared" si="43"/>
        <v/>
      </c>
      <c r="AL165" s="127" t="str">
        <f t="shared" si="43"/>
        <v/>
      </c>
      <c r="AM165" s="127" t="str">
        <f t="shared" si="43"/>
        <v/>
      </c>
      <c r="AN165" s="127" t="str">
        <f t="shared" si="43"/>
        <v/>
      </c>
      <c r="AO165" s="128" t="str">
        <f t="shared" si="43"/>
        <v/>
      </c>
      <c r="AP165" s="127" t="str">
        <f t="shared" si="43"/>
        <v/>
      </c>
      <c r="AQ165" s="127" t="str">
        <f t="shared" si="43"/>
        <v/>
      </c>
      <c r="AR165" s="129" t="str">
        <f t="shared" si="43"/>
        <v/>
      </c>
      <c r="AS165" s="127" t="str">
        <f t="shared" si="43"/>
        <v/>
      </c>
      <c r="AT165" s="127" t="str">
        <f t="shared" si="43"/>
        <v/>
      </c>
      <c r="AU165" s="127" t="str">
        <f t="shared" si="43"/>
        <v/>
      </c>
      <c r="AV165" s="127" t="str">
        <f t="shared" si="43"/>
        <v/>
      </c>
      <c r="AW165" s="128" t="str">
        <f t="shared" si="43"/>
        <v/>
      </c>
      <c r="AX165" s="127" t="str">
        <f t="shared" si="43"/>
        <v/>
      </c>
      <c r="AY165" s="127" t="str">
        <f t="shared" si="43"/>
        <v/>
      </c>
      <c r="AZ165" s="129" t="str">
        <f t="shared" si="43"/>
        <v/>
      </c>
      <c r="BA165" s="127" t="str">
        <f t="shared" si="43"/>
        <v/>
      </c>
      <c r="BB165" s="127" t="str">
        <f t="shared" si="43"/>
        <v/>
      </c>
      <c r="BC165" s="127" t="str">
        <f t="shared" si="43"/>
        <v/>
      </c>
      <c r="BD165" s="127" t="str">
        <f t="shared" si="43"/>
        <v/>
      </c>
      <c r="BE165" s="128" t="str">
        <f t="shared" si="43"/>
        <v/>
      </c>
      <c r="BF165" s="127" t="str">
        <f t="shared" si="43"/>
        <v/>
      </c>
      <c r="BG165" s="127" t="str">
        <f t="shared" si="43"/>
        <v/>
      </c>
      <c r="BH165" s="129" t="str">
        <f t="shared" si="43"/>
        <v/>
      </c>
      <c r="BI165" s="127" t="str">
        <f t="shared" si="43"/>
        <v/>
      </c>
      <c r="BJ165" s="127" t="str">
        <f t="shared" si="43"/>
        <v/>
      </c>
      <c r="BK165" s="127" t="str">
        <f t="shared" si="43"/>
        <v/>
      </c>
      <c r="BL165" s="127" t="str">
        <f t="shared" si="43"/>
        <v/>
      </c>
      <c r="BM165" s="128" t="str">
        <f t="shared" si="43"/>
        <v/>
      </c>
      <c r="BN165" s="127" t="str">
        <f t="shared" si="43"/>
        <v/>
      </c>
      <c r="BO165" s="127" t="str">
        <f t="shared" si="43"/>
        <v/>
      </c>
      <c r="BP165" s="129" t="str">
        <f t="shared" si="43"/>
        <v/>
      </c>
      <c r="BQ165" s="127" t="str">
        <f t="shared" si="43"/>
        <v/>
      </c>
      <c r="BR165" s="127" t="str">
        <f t="shared" si="43"/>
        <v/>
      </c>
      <c r="BS165" s="127" t="str">
        <f t="shared" si="43"/>
        <v/>
      </c>
      <c r="BT165" s="127" t="str">
        <f t="shared" si="43"/>
        <v/>
      </c>
      <c r="BU165" s="128" t="str">
        <f t="shared" si="43"/>
        <v/>
      </c>
      <c r="BV165" s="127" t="str">
        <f t="shared" si="43"/>
        <v/>
      </c>
      <c r="BW165" s="127" t="str">
        <f t="shared" si="43"/>
        <v/>
      </c>
      <c r="BX165" s="129" t="str">
        <f t="shared" si="43"/>
        <v/>
      </c>
      <c r="BY165" s="142"/>
      <c r="BZ165" s="143"/>
      <c r="CA165" s="143"/>
      <c r="CB165" s="143"/>
      <c r="CC165" s="1235"/>
      <c r="CD165" s="1237"/>
    </row>
    <row r="166" spans="1:82" s="16" customFormat="1" ht="15" customHeight="1" x14ac:dyDescent="0.2">
      <c r="A166" s="158" t="str">
        <f t="shared" si="34"/>
        <v>Mercredi</v>
      </c>
      <c r="B166" s="158"/>
      <c r="C166" s="158"/>
      <c r="D166" s="158"/>
      <c r="E166" s="158"/>
      <c r="F166" s="158"/>
      <c r="G166" s="168">
        <f>COUNTIF(Q166:BX166,Donnees!$C$5)</f>
        <v>0</v>
      </c>
      <c r="H166" s="158"/>
      <c r="I166" s="158"/>
      <c r="J166" s="170"/>
      <c r="K166" s="158"/>
      <c r="L166" s="395"/>
      <c r="N166" s="1243"/>
      <c r="O166" s="1243"/>
      <c r="P166" s="594" t="s">
        <v>44</v>
      </c>
      <c r="Q166" s="130">
        <f>IF(ISBLANK(Q141),0,IF(Q164&gt;=Q165,Donnees!$C$4,Donnees!$C$5))</f>
        <v>0</v>
      </c>
      <c r="R166" s="131">
        <f>IF(ISBLANK(R141),0,IF(R164&gt;=R165,Donnees!$C$4,Donnees!$C$5))</f>
        <v>0</v>
      </c>
      <c r="S166" s="131">
        <f>IF(ISBLANK(S141),0,IF(S164&gt;=S165,Donnees!$C$4,Donnees!$C$5))</f>
        <v>0</v>
      </c>
      <c r="T166" s="132">
        <f>IF(ISBLANK(T141),0,IF(T164&gt;=T165,Donnees!$C$4,Donnees!$C$5))</f>
        <v>0</v>
      </c>
      <c r="U166" s="131">
        <f>IF(ISBLANK(U141),0,IF(U164&gt;=U165,Donnees!$C$4,Donnees!$C$5))</f>
        <v>0</v>
      </c>
      <c r="V166" s="131">
        <f>IF(ISBLANK(V141),0,IF(V164&gt;=V165,Donnees!$C$4,Donnees!$C$5))</f>
        <v>0</v>
      </c>
      <c r="W166" s="131">
        <f>IF(ISBLANK(W141),0,IF(W164&gt;=W165,Donnees!$C$4,Donnees!$C$5))</f>
        <v>0</v>
      </c>
      <c r="X166" s="131">
        <f>IF(ISBLANK(X141),0,IF(X164&gt;=X165,Donnees!$C$4,Donnees!$C$5))</f>
        <v>0</v>
      </c>
      <c r="Y166" s="130">
        <f>IF(ISBLANK(Y141),0,IF(Y164&gt;=Y165,Donnees!$C$4,Donnees!$C$5))</f>
        <v>0</v>
      </c>
      <c r="Z166" s="131">
        <f>IF(ISBLANK(Z141),0,IF(Z164&gt;=Z165,Donnees!$C$4,Donnees!$C$5))</f>
        <v>0</v>
      </c>
      <c r="AA166" s="131">
        <f>IF(ISBLANK(AA141),0,IF(AA164&gt;=AA165,Donnees!$C$4,Donnees!$C$5))</f>
        <v>0</v>
      </c>
      <c r="AB166" s="132">
        <f>IF(ISBLANK(AB141),0,IF(AB164&gt;=AB165,Donnees!$C$4,Donnees!$C$5))</f>
        <v>0</v>
      </c>
      <c r="AC166" s="131">
        <f>IF(ISBLANK(AC141),0,IF(AC164&gt;=AC165,Donnees!$C$4,Donnees!$C$5))</f>
        <v>0</v>
      </c>
      <c r="AD166" s="131">
        <f>IF(ISBLANK(AD141),0,IF(AD164&gt;=AD165,Donnees!$C$4,Donnees!$C$5))</f>
        <v>0</v>
      </c>
      <c r="AE166" s="131">
        <f>IF(ISBLANK(AE141),0,IF(AE164&gt;=AE165,Donnees!$C$4,Donnees!$C$5))</f>
        <v>0</v>
      </c>
      <c r="AF166" s="131">
        <f>IF(ISBLANK(AF141),0,IF(AF164&gt;=AF165,Donnees!$C$4,Donnees!$C$5))</f>
        <v>0</v>
      </c>
      <c r="AG166" s="130">
        <f>IF(ISBLANK(AG141),0,IF(AG164&gt;=AG165,Donnees!$C$4,Donnees!$C$5))</f>
        <v>0</v>
      </c>
      <c r="AH166" s="131">
        <f>IF(ISBLANK(AH141),0,IF(AH164&gt;=AH165,Donnees!$C$4,Donnees!$C$5))</f>
        <v>0</v>
      </c>
      <c r="AI166" s="131">
        <f>IF(ISBLANK(AI141),0,IF(AI164&gt;=AI165,Donnees!$C$4,Donnees!$C$5))</f>
        <v>0</v>
      </c>
      <c r="AJ166" s="132">
        <f>IF(ISBLANK(AJ141),0,IF(AJ164&gt;=AJ165,Donnees!$C$4,Donnees!$C$5))</f>
        <v>0</v>
      </c>
      <c r="AK166" s="131">
        <f>IF(ISBLANK(AK141),0,IF(AK164&gt;=AK165,Donnees!$C$4,Donnees!$C$5))</f>
        <v>0</v>
      </c>
      <c r="AL166" s="131">
        <f>IF(ISBLANK(AL141),0,IF(AL164&gt;=AL165,Donnees!$C$4,Donnees!$C$5))</f>
        <v>0</v>
      </c>
      <c r="AM166" s="131">
        <f>IF(ISBLANK(AM141),0,IF(AM164&gt;=AM165,Donnees!$C$4,Donnees!$C$5))</f>
        <v>0</v>
      </c>
      <c r="AN166" s="131">
        <f>IF(ISBLANK(AN141),0,IF(AN164&gt;=AN165,Donnees!$C$4,Donnees!$C$5))</f>
        <v>0</v>
      </c>
      <c r="AO166" s="130">
        <f>IF(ISBLANK(AO141),0,IF(AO164&gt;=AO165,Donnees!$C$4,Donnees!$C$5))</f>
        <v>0</v>
      </c>
      <c r="AP166" s="131">
        <f>IF(ISBLANK(AP141),0,IF(AP164&gt;=AP165,Donnees!$C$4,Donnees!$C$5))</f>
        <v>0</v>
      </c>
      <c r="AQ166" s="131">
        <f>IF(ISBLANK(AQ141),0,IF(AQ164&gt;=AQ165,Donnees!$C$4,Donnees!$C$5))</f>
        <v>0</v>
      </c>
      <c r="AR166" s="132">
        <f>IF(ISBLANK(AR141),0,IF(AR164&gt;=AR165,Donnees!$C$4,Donnees!$C$5))</f>
        <v>0</v>
      </c>
      <c r="AS166" s="131">
        <f>IF(ISBLANK(AS141),0,IF(AS164&gt;=AS165,Donnees!$C$4,Donnees!$C$5))</f>
        <v>0</v>
      </c>
      <c r="AT166" s="131">
        <f>IF(ISBLANK(AT141),0,IF(AT164&gt;=AT165,Donnees!$C$4,Donnees!$C$5))</f>
        <v>0</v>
      </c>
      <c r="AU166" s="131">
        <f>IF(ISBLANK(AU141),0,IF(AU164&gt;=AU165,Donnees!$C$4,Donnees!$C$5))</f>
        <v>0</v>
      </c>
      <c r="AV166" s="131">
        <f>IF(ISBLANK(AV141),0,IF(AV164&gt;=AV165,Donnees!$C$4,Donnees!$C$5))</f>
        <v>0</v>
      </c>
      <c r="AW166" s="130">
        <f>IF(ISBLANK(AW141),0,IF(AW164&gt;=AW165,Donnees!$C$4,Donnees!$C$5))</f>
        <v>0</v>
      </c>
      <c r="AX166" s="131">
        <f>IF(ISBLANK(AX141),0,IF(AX164&gt;=AX165,Donnees!$C$4,Donnees!$C$5))</f>
        <v>0</v>
      </c>
      <c r="AY166" s="131">
        <f>IF(ISBLANK(AY141),0,IF(AY164&gt;=AY165,Donnees!$C$4,Donnees!$C$5))</f>
        <v>0</v>
      </c>
      <c r="AZ166" s="132">
        <f>IF(ISBLANK(AZ141),0,IF(AZ164&gt;=AZ165,Donnees!$C$4,Donnees!$C$5))</f>
        <v>0</v>
      </c>
      <c r="BA166" s="131">
        <f>IF(ISBLANK(BA141),0,IF(BA164&gt;=BA165,Donnees!$C$4,Donnees!$C$5))</f>
        <v>0</v>
      </c>
      <c r="BB166" s="131">
        <f>IF(ISBLANK(BB141),0,IF(BB164&gt;=BB165,Donnees!$C$4,Donnees!$C$5))</f>
        <v>0</v>
      </c>
      <c r="BC166" s="131">
        <f>IF(ISBLANK(BC141),0,IF(BC164&gt;=BC165,Donnees!$C$4,Donnees!$C$5))</f>
        <v>0</v>
      </c>
      <c r="BD166" s="131">
        <f>IF(ISBLANK(BD141),0,IF(BD164&gt;=BD165,Donnees!$C$4,Donnees!$C$5))</f>
        <v>0</v>
      </c>
      <c r="BE166" s="130">
        <f>IF(ISBLANK(BE141),0,IF(BE164&gt;=BE165,Donnees!$C$4,Donnees!$C$5))</f>
        <v>0</v>
      </c>
      <c r="BF166" s="131">
        <f>IF(ISBLANK(BF141),0,IF(BF164&gt;=BF165,Donnees!$C$4,Donnees!$C$5))</f>
        <v>0</v>
      </c>
      <c r="BG166" s="131">
        <f>IF(ISBLANK(BG141),0,IF(BG164&gt;=BG165,Donnees!$C$4,Donnees!$C$5))</f>
        <v>0</v>
      </c>
      <c r="BH166" s="132">
        <f>IF(ISBLANK(BH141),0,IF(BH164&gt;=BH165,Donnees!$C$4,Donnees!$C$5))</f>
        <v>0</v>
      </c>
      <c r="BI166" s="131">
        <f>IF(ISBLANK(BI141),0,IF(BI164&gt;=BI165,Donnees!$C$4,Donnees!$C$5))</f>
        <v>0</v>
      </c>
      <c r="BJ166" s="131">
        <f>IF(ISBLANK(BJ141),0,IF(BJ164&gt;=BJ165,Donnees!$C$4,Donnees!$C$5))</f>
        <v>0</v>
      </c>
      <c r="BK166" s="131">
        <f>IF(ISBLANK(BK141),0,IF(BK164&gt;=BK165,Donnees!$C$4,Donnees!$C$5))</f>
        <v>0</v>
      </c>
      <c r="BL166" s="131">
        <f>IF(ISBLANK(BL141),0,IF(BL164&gt;=BL165,Donnees!$C$4,Donnees!$C$5))</f>
        <v>0</v>
      </c>
      <c r="BM166" s="130">
        <f>IF(ISBLANK(BM141),0,IF(BM164&gt;=BM165,Donnees!$C$4,Donnees!$C$5))</f>
        <v>0</v>
      </c>
      <c r="BN166" s="131">
        <f>IF(ISBLANK(BN141),0,IF(BN164&gt;=BN165,Donnees!$C$4,Donnees!$C$5))</f>
        <v>0</v>
      </c>
      <c r="BO166" s="131">
        <f>IF(ISBLANK(BO141),0,IF(BO164&gt;=BO165,Donnees!$C$4,Donnees!$C$5))</f>
        <v>0</v>
      </c>
      <c r="BP166" s="132">
        <f>IF(ISBLANK(BP141),0,IF(BP164&gt;=BP165,Donnees!$C$4,Donnees!$C$5))</f>
        <v>0</v>
      </c>
      <c r="BQ166" s="131">
        <f>IF(ISBLANK(BQ141),0,IF(BQ164&gt;=BQ165,Donnees!$C$4,Donnees!$C$5))</f>
        <v>0</v>
      </c>
      <c r="BR166" s="131">
        <f>IF(ISBLANK(BR141),0,IF(BR164&gt;=BR165,Donnees!$C$4,Donnees!$C$5))</f>
        <v>0</v>
      </c>
      <c r="BS166" s="131">
        <f>IF(ISBLANK(BS141),0,IF(BS164&gt;=BS165,Donnees!$C$4,Donnees!$C$5))</f>
        <v>0</v>
      </c>
      <c r="BT166" s="131">
        <f>IF(ISBLANK(BT141),0,IF(BT164&gt;=BT165,Donnees!$C$4,Donnees!$C$5))</f>
        <v>0</v>
      </c>
      <c r="BU166" s="130">
        <f>IF(ISBLANK(BU141),0,IF(BU164&gt;=BU165,Donnees!$C$4,Donnees!$C$5))</f>
        <v>0</v>
      </c>
      <c r="BV166" s="131">
        <f>IF(ISBLANK(BV141),0,IF(BV164&gt;=BV165,Donnees!$C$4,Donnees!$C$5))</f>
        <v>0</v>
      </c>
      <c r="BW166" s="131">
        <f>IF(ISBLANK(BW141),0,IF(BW164&gt;=BW165,Donnees!$C$4,Donnees!$C$5))</f>
        <v>0</v>
      </c>
      <c r="BX166" s="132">
        <f>IF(ISBLANK(BX141),0,IF(BX164&gt;=BX165,Donnees!$C$4,Donnees!$C$5))</f>
        <v>0</v>
      </c>
      <c r="BY166" s="144"/>
      <c r="BZ166" s="145"/>
      <c r="CA166" s="145"/>
      <c r="CB166" s="145"/>
      <c r="CC166" s="1236"/>
      <c r="CD166" s="1237"/>
    </row>
    <row r="167" spans="1:82" s="16" customFormat="1" ht="15" customHeight="1" x14ac:dyDescent="0.2">
      <c r="A167" s="158"/>
      <c r="B167" s="158"/>
      <c r="C167" s="158"/>
      <c r="D167" s="158"/>
      <c r="E167" s="158"/>
      <c r="F167" s="158"/>
      <c r="G167" s="168"/>
      <c r="H167" s="158"/>
      <c r="I167" s="158"/>
      <c r="J167" s="170"/>
      <c r="K167" s="158"/>
      <c r="L167" s="395"/>
      <c r="N167" s="1086" t="str">
        <f>IF($U$21=Donnees!$A$11,"Nombre APE","")</f>
        <v/>
      </c>
      <c r="O167" s="1086"/>
      <c r="P167" s="593"/>
      <c r="Q167" s="128" t="str">
        <f>IF($U$21=Donnees!$A$11,SUMIF($O143:$O162,"APE",Q143:Q162),"")</f>
        <v/>
      </c>
      <c r="R167" s="139" t="str">
        <f>IF($U$21=Donnees!$A$11,SUMIF($O143:$O162,"APE",R143:R162),"")</f>
        <v/>
      </c>
      <c r="S167" s="139" t="str">
        <f>IF($U$21=Donnees!$A$11,SUMIF($O143:$O162,"APE",S143:S162),"")</f>
        <v/>
      </c>
      <c r="T167" s="140" t="str">
        <f>IF($U$21=Donnees!$A$11,SUMIF($O143:$O162,"APE",T143:T162),"")</f>
        <v/>
      </c>
      <c r="U167" s="128" t="str">
        <f>IF($U$21=Donnees!$A$11,SUMIF($O143:$O162,"APE",U143:U162),"")</f>
        <v/>
      </c>
      <c r="V167" s="139" t="str">
        <f>IF($U$21=Donnees!$A$11,SUMIF($O143:$O162,"APE",V143:V162),"")</f>
        <v/>
      </c>
      <c r="W167" s="139" t="str">
        <f>IF($U$21=Donnees!$A$11,SUMIF($O143:$O162,"APE",W143:W162),"")</f>
        <v/>
      </c>
      <c r="X167" s="140" t="str">
        <f>IF($U$21=Donnees!$A$11,SUMIF($O143:$O162,"APE",X143:X162),"")</f>
        <v/>
      </c>
      <c r="Y167" s="128" t="str">
        <f>IF($U$21=Donnees!$A$11,SUMIF($O143:$O162,"APE",Y143:Y162),"")</f>
        <v/>
      </c>
      <c r="Z167" s="139" t="str">
        <f>IF($U$21=Donnees!$A$11,SUMIF($O143:$O162,"APE",Z143:Z162),"")</f>
        <v/>
      </c>
      <c r="AA167" s="139" t="str">
        <f>IF($U$21=Donnees!$A$11,SUMIF($O143:$O162,"APE",AA143:AA162),"")</f>
        <v/>
      </c>
      <c r="AB167" s="140" t="str">
        <f>IF($U$21=Donnees!$A$11,SUMIF($O143:$O162,"APE",AB143:AB162),"")</f>
        <v/>
      </c>
      <c r="AC167" s="128" t="str">
        <f>IF($U$21=Donnees!$A$11,SUMIF($O143:$O162,"APE",AC143:AC162),"")</f>
        <v/>
      </c>
      <c r="AD167" s="139" t="str">
        <f>IF($U$21=Donnees!$A$11,SUMIF($O143:$O162,"APE",AD143:AD162),"")</f>
        <v/>
      </c>
      <c r="AE167" s="139" t="str">
        <f>IF($U$21=Donnees!$A$11,SUMIF($O143:$O162,"APE",AE143:AE162),"")</f>
        <v/>
      </c>
      <c r="AF167" s="140" t="str">
        <f>IF($U$21=Donnees!$A$11,SUMIF($O143:$O162,"APE",AF143:AF162),"")</f>
        <v/>
      </c>
      <c r="AG167" s="128" t="str">
        <f>IF($U$21=Donnees!$A$11,SUMIF($O143:$O162,"APE",AG143:AG162),"")</f>
        <v/>
      </c>
      <c r="AH167" s="139" t="str">
        <f>IF($U$21=Donnees!$A$11,SUMIF($O143:$O162,"APE",AH143:AH162),"")</f>
        <v/>
      </c>
      <c r="AI167" s="139" t="str">
        <f>IF($U$21=Donnees!$A$11,SUMIF($O143:$O162,"APE",AI143:AI162),"")</f>
        <v/>
      </c>
      <c r="AJ167" s="140" t="str">
        <f>IF($U$21=Donnees!$A$11,SUMIF($O143:$O162,"APE",AJ143:AJ162),"")</f>
        <v/>
      </c>
      <c r="AK167" s="128" t="str">
        <f>IF($U$21=Donnees!$A$11,SUMIF($O143:$O162,"APE",AK143:AK162),"")</f>
        <v/>
      </c>
      <c r="AL167" s="139" t="str">
        <f>IF($U$21=Donnees!$A$11,SUMIF($O143:$O162,"APE",AL143:AL162),"")</f>
        <v/>
      </c>
      <c r="AM167" s="139" t="str">
        <f>IF($U$21=Donnees!$A$11,SUMIF($O143:$O162,"APE",AM143:AM162),"")</f>
        <v/>
      </c>
      <c r="AN167" s="140" t="str">
        <f>IF($U$21=Donnees!$A$11,SUMIF($O143:$O162,"APE",AN143:AN162),"")</f>
        <v/>
      </c>
      <c r="AO167" s="128" t="str">
        <f>IF($U$21=Donnees!$A$11,SUMIF($O143:$O162,"APE",AO143:AO162),"")</f>
        <v/>
      </c>
      <c r="AP167" s="139" t="str">
        <f>IF($U$21=Donnees!$A$11,SUMIF($O143:$O162,"APE",AP143:AP162),"")</f>
        <v/>
      </c>
      <c r="AQ167" s="139" t="str">
        <f>IF($U$21=Donnees!$A$11,SUMIF($O143:$O162,"APE",AQ143:AQ162),"")</f>
        <v/>
      </c>
      <c r="AR167" s="127" t="str">
        <f>IF($U$21=Donnees!$A$11,SUMIF($O143:$O162,"APE",AR143:AR162),"")</f>
        <v/>
      </c>
      <c r="AS167" s="128" t="str">
        <f>IF($U$21=Donnees!$A$11,SUMIF($O143:$O162,"APE",AS143:AS162),"")</f>
        <v/>
      </c>
      <c r="AT167" s="139" t="str">
        <f>IF($U$21=Donnees!$A$11,SUMIF($O143:$O162,"APE",AT143:AT162),"")</f>
        <v/>
      </c>
      <c r="AU167" s="139" t="str">
        <f>IF($U$21=Donnees!$A$11,SUMIF($O143:$O162,"APE",AU143:AU162),"")</f>
        <v/>
      </c>
      <c r="AV167" s="140" t="str">
        <f>IF($U$21=Donnees!$A$11,SUMIF($O143:$O162,"APE",AV143:AV162),"")</f>
        <v/>
      </c>
      <c r="AW167" s="128" t="str">
        <f>IF($U$21=Donnees!$A$11,SUMIF($O143:$O162,"APE",AW143:AW162),"")</f>
        <v/>
      </c>
      <c r="AX167" s="139" t="str">
        <f>IF($U$21=Donnees!$A$11,SUMIF($O143:$O162,"APE",AX143:AX162),"")</f>
        <v/>
      </c>
      <c r="AY167" s="139" t="str">
        <f>IF($U$21=Donnees!$A$11,SUMIF($O143:$O162,"APE",AY143:AY162),"")</f>
        <v/>
      </c>
      <c r="AZ167" s="140" t="str">
        <f>IF($U$21=Donnees!$A$11,SUMIF($O143:$O162,"APE",AZ143:AZ162),"")</f>
        <v/>
      </c>
      <c r="BA167" s="128" t="str">
        <f>IF($U$21=Donnees!$A$11,SUMIF($O143:$O162,"APE",BA143:BA162),"")</f>
        <v/>
      </c>
      <c r="BB167" s="139" t="str">
        <f>IF($U$21=Donnees!$A$11,SUMIF($O143:$O162,"APE",BB143:BB162),"")</f>
        <v/>
      </c>
      <c r="BC167" s="139" t="str">
        <f>IF($U$21=Donnees!$A$11,SUMIF($O143:$O162,"APE",BC143:BC162),"")</f>
        <v/>
      </c>
      <c r="BD167" s="140" t="str">
        <f>IF($U$21=Donnees!$A$11,SUMIF($O143:$O162,"APE",BD143:BD162),"")</f>
        <v/>
      </c>
      <c r="BE167" s="139" t="str">
        <f>IF($U$21=Donnees!$A$11,SUMIF($O143:$O162,"APE",BE143:BE162),"")</f>
        <v/>
      </c>
      <c r="BF167" s="139" t="str">
        <f>IF($U$21=Donnees!$A$11,SUMIF($O143:$O162,"APE",BF143:BF162),"")</f>
        <v/>
      </c>
      <c r="BG167" s="139" t="str">
        <f>IF($U$21=Donnees!$A$11,SUMIF($O143:$O162,"APE",BG143:BG162),"")</f>
        <v/>
      </c>
      <c r="BH167" s="140" t="str">
        <f>IF($U$21=Donnees!$A$11,SUMIF($O143:$O162,"APE",BH143:BH162),"")</f>
        <v/>
      </c>
      <c r="BI167" s="139" t="str">
        <f>IF($U$21=Donnees!$A$11,SUMIF($O143:$O162,"APE",BI143:BI162),"")</f>
        <v/>
      </c>
      <c r="BJ167" s="139" t="str">
        <f>IF($U$21=Donnees!$A$11,SUMIF($O143:$O162,"APE",BJ143:BJ162),"")</f>
        <v/>
      </c>
      <c r="BK167" s="139" t="str">
        <f>IF($U$21=Donnees!$A$11,SUMIF($O143:$O162,"APE",BK143:BK162),"")</f>
        <v/>
      </c>
      <c r="BL167" s="140" t="str">
        <f>IF($U$21=Donnees!$A$11,SUMIF($O143:$O162,"APE",BL143:BL162),"")</f>
        <v/>
      </c>
      <c r="BM167" s="139" t="str">
        <f>IF($U$21=Donnees!$A$11,SUMIF($O143:$O162,"APE",BM143:BM162),"")</f>
        <v/>
      </c>
      <c r="BN167" s="139" t="str">
        <f>IF($U$21=Donnees!$A$11,SUMIF($O143:$O162,"APE",BN143:BN162),"")</f>
        <v/>
      </c>
      <c r="BO167" s="139" t="str">
        <f>IF($U$21=Donnees!$A$11,SUMIF($O143:$O162,"APE",BO143:BO162),"")</f>
        <v/>
      </c>
      <c r="BP167" s="140" t="str">
        <f>IF($U$21=Donnees!$A$11,SUMIF($O143:$O162,"APE",BP143:BP162),"")</f>
        <v/>
      </c>
      <c r="BQ167" s="139" t="str">
        <f>IF($U$21=Donnees!$A$11,SUMIF($O143:$O162,"APE",BQ143:BQ162),"")</f>
        <v/>
      </c>
      <c r="BR167" s="139" t="str">
        <f>IF($U$21=Donnees!$A$11,SUMIF($O143:$O162,"APE",BR143:BR162),"")</f>
        <v/>
      </c>
      <c r="BS167" s="139" t="str">
        <f>IF($U$21=Donnees!$A$11,SUMIF($O143:$O162,"APE",BS143:BS162),"")</f>
        <v/>
      </c>
      <c r="BT167" s="140" t="str">
        <f>IF($U$21=Donnees!$A$11,SUMIF($O143:$O162,"APE",BT143:BT162),"")</f>
        <v/>
      </c>
      <c r="BU167" s="139" t="str">
        <f>IF($U$21=Donnees!$A$11,SUMIF($O143:$O162,"APE",BU143:BU162),"")</f>
        <v/>
      </c>
      <c r="BV167" s="139" t="str">
        <f>IF($U$21=Donnees!$A$11,SUMIF($O143:$O162,"APE",BV143:BV162),"")</f>
        <v/>
      </c>
      <c r="BW167" s="139" t="str">
        <f>IF($U$21=Donnees!$A$11,SUMIF($O143:$O162,"APE",BW143:BW162),"")</f>
        <v/>
      </c>
      <c r="BX167" s="140" t="str">
        <f>IF($U$21=Donnees!$A$11,SUMIF($O143:$O162,"APE",BX143:BX162),"")</f>
        <v/>
      </c>
      <c r="BY167" s="141"/>
      <c r="BZ167" s="143"/>
      <c r="CA167" s="143"/>
      <c r="CB167" s="143"/>
      <c r="CC167" s="369" t="s">
        <v>89</v>
      </c>
      <c r="CD167" s="364" t="s">
        <v>152</v>
      </c>
    </row>
    <row r="168" spans="1:82" s="16" customFormat="1" ht="15" customHeight="1" x14ac:dyDescent="0.2">
      <c r="A168" s="158" t="str">
        <f>A166</f>
        <v>Mercredi</v>
      </c>
      <c r="B168" s="158"/>
      <c r="C168" s="158"/>
      <c r="D168" s="158"/>
      <c r="E168" s="158"/>
      <c r="F168" s="158"/>
      <c r="G168" s="158"/>
      <c r="H168" s="158"/>
      <c r="I168" s="158"/>
      <c r="J168" s="170"/>
      <c r="K168" s="158"/>
      <c r="L168" s="395"/>
      <c r="N168" s="1234" t="str">
        <f>IF($U$21=Donnees!$A$11,"Répartition professionnel-le-s enfance","")</f>
        <v/>
      </c>
      <c r="O168" s="1234"/>
      <c r="P168" s="41" t="str">
        <f>IF($U$21=Donnees!$A$11,"Total","")</f>
        <v/>
      </c>
      <c r="Q168" s="128" t="str">
        <f>IF($U$21=Donnees!$A$11,SUMIF($O143:$O162,"EDE",Q143:Q162)+SUMIF($O143:$O162,"ASE",Q143:Q162),"")</f>
        <v/>
      </c>
      <c r="R168" s="127" t="str">
        <f>IF($U$21=Donnees!$A$11,SUMIF($O143:$O162,"EDE",R143:R162)+SUMIF($O143:$O162,"ASE",R143:R162),"")</f>
        <v/>
      </c>
      <c r="S168" s="127" t="str">
        <f>IF($U$21=Donnees!$A$11,SUMIF($O143:$O162,"EDE",S143:S162)+SUMIF($O143:$O162,"ASE",S143:S162),"")</f>
        <v/>
      </c>
      <c r="T168" s="129" t="str">
        <f>IF($U$21=Donnees!$A$11,SUMIF($O143:$O162,"EDE",T143:T162)+SUMIF($O143:$O162,"ASE",T143:T162),"")</f>
        <v/>
      </c>
      <c r="U168" s="133" t="str">
        <f>IF($U$21=Donnees!$A$11,SUMIF($O143:$O162,"EDE",U143:U162)+SUMIF($O143:$O162,"ASE",U143:U162),"")</f>
        <v/>
      </c>
      <c r="V168" s="133" t="str">
        <f>IF($U$21=Donnees!$A$11,SUMIF($O143:$O162,"EDE",V143:V162)+SUMIF($O143:$O162,"ASE",V143:V162),"")</f>
        <v/>
      </c>
      <c r="W168" s="133" t="str">
        <f>IF($U$21=Donnees!$A$11,SUMIF($O143:$O162,"EDE",W143:W162)+SUMIF($O143:$O162,"ASE",W143:W162),"")</f>
        <v/>
      </c>
      <c r="X168" s="133" t="str">
        <f>IF($U$21=Donnees!$A$11,SUMIF($O143:$O162,"EDE",X143:X162)+SUMIF($O143:$O162,"ASE",X143:X162),"")</f>
        <v/>
      </c>
      <c r="Y168" s="128" t="str">
        <f>IF($U$21=Donnees!$A$11,SUMIF($O143:$O162,"EDE",Y143:Y162)+SUMIF($O143:$O162,"ASE",Y143:Y162),"")</f>
        <v/>
      </c>
      <c r="Z168" s="127" t="str">
        <f>IF($U$21=Donnees!$A$11,SUMIF($O143:$O162,"EDE",Z143:Z162)+SUMIF($O143:$O162,"ASE",Z143:Z162),"")</f>
        <v/>
      </c>
      <c r="AA168" s="127" t="str">
        <f>IF($U$21=Donnees!$A$11,SUMIF($O143:$O162,"EDE",AA143:AA162)+SUMIF($O143:$O162,"ASE",AA143:AA162),"")</f>
        <v/>
      </c>
      <c r="AB168" s="129" t="str">
        <f>IF($U$21=Donnees!$A$11,SUMIF($O143:$O162,"EDE",AB143:AB162)+SUMIF($O143:$O162,"ASE",AB143:AB162),"")</f>
        <v/>
      </c>
      <c r="AC168" s="133" t="str">
        <f>IF($U$21=Donnees!$A$11,SUMIF($O143:$O162,"EDE",AC143:AC162)+SUMIF($O143:$O162,"ASE",AC143:AC162),"")</f>
        <v/>
      </c>
      <c r="AD168" s="133" t="str">
        <f>IF($U$21=Donnees!$A$11,SUMIF($O143:$O162,"EDE",AD143:AD162)+SUMIF($O143:$O162,"ASE",AD143:AD162),"")</f>
        <v/>
      </c>
      <c r="AE168" s="133" t="str">
        <f>IF($U$21=Donnees!$A$11,SUMIF($O143:$O162,"EDE",AE143:AE162)+SUMIF($O143:$O162,"ASE",AE143:AE162),"")</f>
        <v/>
      </c>
      <c r="AF168" s="133" t="str">
        <f>IF($U$21=Donnees!$A$11,SUMIF($O143:$O162,"EDE",AF143:AF162)+SUMIF($O143:$O162,"ASE",AF143:AF162),"")</f>
        <v/>
      </c>
      <c r="AG168" s="128" t="str">
        <f>IF($U$21=Donnees!$A$11,SUMIF($O143:$O162,"EDE",AG143:AG162)+SUMIF($O143:$O162,"ASE",AG143:AG162),"")</f>
        <v/>
      </c>
      <c r="AH168" s="127" t="str">
        <f>IF($U$21=Donnees!$A$11,SUMIF($O143:$O162,"EDE",AH143:AH162)+SUMIF($O143:$O162,"ASE",AH143:AH162),"")</f>
        <v/>
      </c>
      <c r="AI168" s="127" t="str">
        <f>IF($U$21=Donnees!$A$11,SUMIF($O143:$O162,"EDE",AI143:AI162)+SUMIF($O143:$O162,"ASE",AI143:AI162),"")</f>
        <v/>
      </c>
      <c r="AJ168" s="129" t="str">
        <f>IF($U$21=Donnees!$A$11,SUMIF($O143:$O162,"EDE",AJ143:AJ162)+SUMIF($O143:$O162,"ASE",AJ143:AJ162),"")</f>
        <v/>
      </c>
      <c r="AK168" s="133" t="str">
        <f>IF($U$21=Donnees!$A$11,SUMIF($O143:$O162,"EDE",AK143:AK162)+SUMIF($O143:$O162,"ASE",AK143:AK162),"")</f>
        <v/>
      </c>
      <c r="AL168" s="133" t="str">
        <f>IF($U$21=Donnees!$A$11,SUMIF($O143:$O162,"EDE",AL143:AL162)+SUMIF($O143:$O162,"ASE",AL143:AL162),"")</f>
        <v/>
      </c>
      <c r="AM168" s="133" t="str">
        <f>IF($U$21=Donnees!$A$11,SUMIF($O143:$O162,"EDE",AM143:AM162)+SUMIF($O143:$O162,"ASE",AM143:AM162),"")</f>
        <v/>
      </c>
      <c r="AN168" s="133" t="str">
        <f>IF($U$21=Donnees!$A$11,SUMIF($O143:$O162,"EDE",AN143:AN162)+SUMIF($O143:$O162,"ASE",AN143:AN162),"")</f>
        <v/>
      </c>
      <c r="AO168" s="128" t="str">
        <f>IF($U$21=Donnees!$A$11,SUMIF($O143:$O162,"EDE",AO143:AO162)+SUMIF($O143:$O162,"ASE",AO143:AO162),"")</f>
        <v/>
      </c>
      <c r="AP168" s="127" t="str">
        <f>IF($U$21=Donnees!$A$11,SUMIF($O143:$O162,"EDE",AP143:AP162)+SUMIF($O143:$O162,"ASE",AP143:AP162),"")</f>
        <v/>
      </c>
      <c r="AQ168" s="127" t="str">
        <f>IF($U$21=Donnees!$A$11,SUMIF($O143:$O162,"EDE",AQ143:AQ162)+SUMIF($O143:$O162,"ASE",AQ143:AQ162),"")</f>
        <v/>
      </c>
      <c r="AR168" s="129" t="str">
        <f>IF($U$21=Donnees!$A$11,SUMIF($O143:$O162,"EDE",AR143:AR162)+SUMIF($O143:$O162,"ASE",AR143:AR162),"")</f>
        <v/>
      </c>
      <c r="AS168" s="133" t="str">
        <f>IF($U$21=Donnees!$A$11,SUMIF($O143:$O162,"EDE",AS143:AS162)+SUMIF($O143:$O162,"ASE",AS143:AS162),"")</f>
        <v/>
      </c>
      <c r="AT168" s="133" t="str">
        <f>IF($U$21=Donnees!$A$11,SUMIF($O143:$O162,"EDE",AT143:AT162)+SUMIF($O143:$O162,"ASE",AT143:AT162),"")</f>
        <v/>
      </c>
      <c r="AU168" s="133" t="str">
        <f>IF($U$21=Donnees!$A$11,SUMIF($O143:$O162,"EDE",AU143:AU162)+SUMIF($O143:$O162,"ASE",AU143:AU162),"")</f>
        <v/>
      </c>
      <c r="AV168" s="133" t="str">
        <f>IF($U$21=Donnees!$A$11,SUMIF($O143:$O162,"EDE",AV143:AV162)+SUMIF($O143:$O162,"ASE",AV143:AV162),"")</f>
        <v/>
      </c>
      <c r="AW168" s="128" t="str">
        <f>IF($U$21=Donnees!$A$11,SUMIF($O143:$O162,"EDE",AW143:AW162)+SUMIF($O143:$O162,"ASE",AW143:AW162),"")</f>
        <v/>
      </c>
      <c r="AX168" s="127" t="str">
        <f>IF($U$21=Donnees!$A$11,SUMIF($O143:$O162,"EDE",AX143:AX162)+SUMIF($O143:$O162,"ASE",AX143:AX162),"")</f>
        <v/>
      </c>
      <c r="AY168" s="127" t="str">
        <f>IF($U$21=Donnees!$A$11,SUMIF($O143:$O162,"EDE",AY143:AY162)+SUMIF($O143:$O162,"ASE",AY143:AY162),"")</f>
        <v/>
      </c>
      <c r="AZ168" s="129" t="str">
        <f>IF($U$21=Donnees!$A$11,SUMIF($O143:$O162,"EDE",AZ143:AZ162)+SUMIF($O143:$O162,"ASE",AZ143:AZ162),"")</f>
        <v/>
      </c>
      <c r="BA168" s="133" t="str">
        <f>IF($U$21=Donnees!$A$11,SUMIF($O143:$O162,"EDE",BA143:BA162)+SUMIF($O143:$O162,"ASE",BA143:BA162),"")</f>
        <v/>
      </c>
      <c r="BB168" s="133" t="str">
        <f>IF($U$21=Donnees!$A$11,SUMIF($O143:$O162,"EDE",BB143:BB162)+SUMIF($O143:$O162,"ASE",BB143:BB162),"")</f>
        <v/>
      </c>
      <c r="BC168" s="133" t="str">
        <f>IF($U$21=Donnees!$A$11,SUMIF($O143:$O162,"EDE",BC143:BC162)+SUMIF($O143:$O162,"ASE",BC143:BC162),"")</f>
        <v/>
      </c>
      <c r="BD168" s="133" t="str">
        <f>IF($U$21=Donnees!$A$11,SUMIF($O143:$O162,"EDE",BD143:BD162)+SUMIF($O143:$O162,"ASE",BD143:BD162),"")</f>
        <v/>
      </c>
      <c r="BE168" s="128" t="str">
        <f>IF($U$21=Donnees!$A$11,SUMIF($O143:$O162,"EDE",BE143:BE162)+SUMIF($O143:$O162,"ASE",BE143:BE162),"")</f>
        <v/>
      </c>
      <c r="BF168" s="127" t="str">
        <f>IF($U$21=Donnees!$A$11,SUMIF($O143:$O162,"EDE",BF143:BF162)+SUMIF($O143:$O162,"ASE",BF143:BF162),"")</f>
        <v/>
      </c>
      <c r="BG168" s="127" t="str">
        <f>IF($U$21=Donnees!$A$11,SUMIF($O143:$O162,"EDE",BG143:BG162)+SUMIF($O143:$O162,"ASE",BG143:BG162),"")</f>
        <v/>
      </c>
      <c r="BH168" s="129" t="str">
        <f>IF($U$21=Donnees!$A$11,SUMIF($O143:$O162,"EDE",BH143:BH162)+SUMIF($O143:$O162,"ASE",BH143:BH162),"")</f>
        <v/>
      </c>
      <c r="BI168" s="133" t="str">
        <f>IF($U$21=Donnees!$A$11,SUMIF($O143:$O162,"EDE",BI143:BI162)+SUMIF($O143:$O162,"ASE",BI143:BI162),"")</f>
        <v/>
      </c>
      <c r="BJ168" s="133" t="str">
        <f>IF($U$21=Donnees!$A$11,SUMIF($O143:$O162,"EDE",BJ143:BJ162)+SUMIF($O143:$O162,"ASE",BJ143:BJ162),"")</f>
        <v/>
      </c>
      <c r="BK168" s="133" t="str">
        <f>IF($U$21=Donnees!$A$11,SUMIF($O143:$O162,"EDE",BK143:BK162)+SUMIF($O143:$O162,"ASE",BK143:BK162),"")</f>
        <v/>
      </c>
      <c r="BL168" s="133" t="str">
        <f>IF($U$21=Donnees!$A$11,SUMIF($O143:$O162,"EDE",BL143:BL162)+SUMIF($O143:$O162,"ASE",BL143:BL162),"")</f>
        <v/>
      </c>
      <c r="BM168" s="128" t="str">
        <f>IF($U$21=Donnees!$A$11,SUMIF($O143:$O162,"EDE",BM143:BM162)+SUMIF($O143:$O162,"ASE",BM143:BM162),"")</f>
        <v/>
      </c>
      <c r="BN168" s="127" t="str">
        <f>IF($U$21=Donnees!$A$11,SUMIF($O143:$O162,"EDE",BN143:BN162)+SUMIF($O143:$O162,"ASE",BN143:BN162),"")</f>
        <v/>
      </c>
      <c r="BO168" s="127" t="str">
        <f>IF($U$21=Donnees!$A$11,SUMIF($O143:$O162,"EDE",BO143:BO162)+SUMIF($O143:$O162,"ASE",BO143:BO162),"")</f>
        <v/>
      </c>
      <c r="BP168" s="129" t="str">
        <f>IF($U$21=Donnees!$A$11,SUMIF($O143:$O162,"EDE",BP143:BP162)+SUMIF($O143:$O162,"ASE",BP143:BP162),"")</f>
        <v/>
      </c>
      <c r="BQ168" s="133" t="str">
        <f>IF($U$21=Donnees!$A$11,SUMIF($O143:$O162,"EDE",BQ143:BQ162)+SUMIF($O143:$O162,"ASE",BQ143:BQ162),"")</f>
        <v/>
      </c>
      <c r="BR168" s="133" t="str">
        <f>IF($U$21=Donnees!$A$11,SUMIF($O143:$O162,"EDE",BR143:BR162)+SUMIF($O143:$O162,"ASE",BR143:BR162),"")</f>
        <v/>
      </c>
      <c r="BS168" s="133" t="str">
        <f>IF($U$21=Donnees!$A$11,SUMIF($O143:$O162,"EDE",BS143:BS162)+SUMIF($O143:$O162,"ASE",BS143:BS162),"")</f>
        <v/>
      </c>
      <c r="BT168" s="133" t="str">
        <f>IF($U$21=Donnees!$A$11,SUMIF($O143:$O162,"EDE",BT143:BT162)+SUMIF($O143:$O162,"ASE",BT143:BT162),"")</f>
        <v/>
      </c>
      <c r="BU168" s="128" t="str">
        <f>IF($U$21=Donnees!$A$11,SUMIF($O143:$O162,"EDE",BU143:BU162)+SUMIF($O143:$O162,"ASE",BU143:BU162),"")</f>
        <v/>
      </c>
      <c r="BV168" s="127" t="str">
        <f>IF($U$21=Donnees!$A$11,SUMIF($O143:$O162,"EDE",BV143:BV162)+SUMIF($O143:$O162,"ASE",BV143:BV162),"")</f>
        <v/>
      </c>
      <c r="BW168" s="127" t="str">
        <f>IF($U$21=Donnees!$A$11,SUMIF($O143:$O162,"EDE",BW143:BW162)+SUMIF($O143:$O162,"ASE",BW143:BW162),"")</f>
        <v/>
      </c>
      <c r="BX168" s="129" t="str">
        <f>IF($U$21=Donnees!$A$11,SUMIF($O143:$O162,"EDE",BX143:BX162)+SUMIF($O143:$O162,"ASE",BX143:BX162),"")</f>
        <v/>
      </c>
      <c r="BY168" s="142"/>
      <c r="BZ168" s="143"/>
      <c r="CA168" s="143"/>
      <c r="CB168" s="143"/>
      <c r="CC168" s="1235" t="str">
        <f>IF(AND(H170&gt;0,$U$21=Donnees!$A$21),Donnees!$C$5,Donnees!$C$4)</f>
        <v></v>
      </c>
      <c r="CD168" s="1237" t="str">
        <f>IF(CC168=Donnees!$C$5,Donnees!$B$42,"")</f>
        <v/>
      </c>
    </row>
    <row r="169" spans="1:82" s="16" customFormat="1" ht="15" customHeight="1" x14ac:dyDescent="0.2">
      <c r="A169" s="158" t="str">
        <f t="shared" si="34"/>
        <v>Mercredi</v>
      </c>
      <c r="B169" s="158"/>
      <c r="C169" s="158"/>
      <c r="D169" s="158"/>
      <c r="E169" s="158"/>
      <c r="F169" s="158"/>
      <c r="G169" s="158"/>
      <c r="H169" s="158"/>
      <c r="I169" s="158"/>
      <c r="J169" s="170"/>
      <c r="K169" s="158"/>
      <c r="L169" s="395"/>
      <c r="N169" s="1234"/>
      <c r="O169" s="1234"/>
      <c r="P169" s="41" t="str">
        <f>IF($U$21=Donnees!$A$11,"min requis selon directives","")</f>
        <v/>
      </c>
      <c r="Q169" s="128" t="str">
        <f>IF($U$21=Donnees!$A$11,ROUNDUP(Q165*0.5,0),"")</f>
        <v/>
      </c>
      <c r="R169" s="127" t="str">
        <f>IF($U$21=Donnees!$A$11,ROUNDUP(R165*0.5,0),"")</f>
        <v/>
      </c>
      <c r="S169" s="127" t="str">
        <f>IF($U$21=Donnees!$A$11,ROUNDUP(S165*0.5,0),"")</f>
        <v/>
      </c>
      <c r="T169" s="129" t="str">
        <f>IF($U$21=Donnees!$A$11,ROUNDUP(T165*0.5,0),"")</f>
        <v/>
      </c>
      <c r="U169" s="133" t="str">
        <f>IF($U$21=Donnees!$A$11,ROUNDUP(U165*0.5,0),"")</f>
        <v/>
      </c>
      <c r="V169" s="133" t="str">
        <f>IF($U$21=Donnees!$A$11,ROUNDUP(V165*0.5,0),"")</f>
        <v/>
      </c>
      <c r="W169" s="133" t="str">
        <f>IF($U$21=Donnees!$A$11,ROUNDUP(W165*0.5,0),"")</f>
        <v/>
      </c>
      <c r="X169" s="133" t="str">
        <f>IF($U$21=Donnees!$A$11,ROUNDUP(X165*0.5,0),"")</f>
        <v/>
      </c>
      <c r="Y169" s="128" t="str">
        <f>IF($U$21=Donnees!$A$11,ROUNDUP(Y165*0.5,0),"")</f>
        <v/>
      </c>
      <c r="Z169" s="127" t="str">
        <f>IF($U$21=Donnees!$A$11,ROUNDUP(Z165*0.5,0),"")</f>
        <v/>
      </c>
      <c r="AA169" s="127" t="str">
        <f>IF($U$21=Donnees!$A$11,ROUNDUP(AA165*0.5,0),"")</f>
        <v/>
      </c>
      <c r="AB169" s="129" t="str">
        <f>IF($U$21=Donnees!$A$11,ROUNDUP(AB165*0.5,0),"")</f>
        <v/>
      </c>
      <c r="AC169" s="133" t="str">
        <f>IF($U$21=Donnees!$A$11,ROUNDUP(AC165*0.5,0),"")</f>
        <v/>
      </c>
      <c r="AD169" s="133" t="str">
        <f>IF($U$21=Donnees!$A$11,ROUNDUP(AD165*0.5,0),"")</f>
        <v/>
      </c>
      <c r="AE169" s="133" t="str">
        <f>IF($U$21=Donnees!$A$11,ROUNDUP(AE165*0.5,0),"")</f>
        <v/>
      </c>
      <c r="AF169" s="133" t="str">
        <f>IF($U$21=Donnees!$A$11,ROUNDUP(AF165*0.5,0),"")</f>
        <v/>
      </c>
      <c r="AG169" s="128" t="str">
        <f>IF($U$21=Donnees!$A$11,ROUNDUP(AG165*0.5,0),"")</f>
        <v/>
      </c>
      <c r="AH169" s="127" t="str">
        <f>IF($U$21=Donnees!$A$11,ROUNDUP(AH165*0.5,0),"")</f>
        <v/>
      </c>
      <c r="AI169" s="127" t="str">
        <f>IF($U$21=Donnees!$A$11,ROUNDUP(AI165*0.5,0),"")</f>
        <v/>
      </c>
      <c r="AJ169" s="129" t="str">
        <f>IF($U$21=Donnees!$A$11,ROUNDUP(AJ165*0.5,0),"")</f>
        <v/>
      </c>
      <c r="AK169" s="133" t="str">
        <f>IF($U$21=Donnees!$A$11,ROUNDUP(AK165*0.5,0),"")</f>
        <v/>
      </c>
      <c r="AL169" s="133" t="str">
        <f>IF($U$21=Donnees!$A$11,ROUNDUP(AL165*0.5,0),"")</f>
        <v/>
      </c>
      <c r="AM169" s="133" t="str">
        <f>IF($U$21=Donnees!$A$11,ROUNDUP(AM165*0.5,0),"")</f>
        <v/>
      </c>
      <c r="AN169" s="133" t="str">
        <f>IF($U$21=Donnees!$A$11,ROUNDUP(AN165*0.5,0),"")</f>
        <v/>
      </c>
      <c r="AO169" s="128" t="str">
        <f>IF($U$21=Donnees!$A$11,ROUNDUP(AO165*0.5,0),"")</f>
        <v/>
      </c>
      <c r="AP169" s="127" t="str">
        <f>IF($U$21=Donnees!$A$11,ROUNDUP(AP165*0.5,0),"")</f>
        <v/>
      </c>
      <c r="AQ169" s="127" t="str">
        <f>IF($U$21=Donnees!$A$11,ROUNDUP(AQ165*0.5,0),"")</f>
        <v/>
      </c>
      <c r="AR169" s="129" t="str">
        <f>IF($U$21=Donnees!$A$11,ROUNDUP(AR165*0.5,0),"")</f>
        <v/>
      </c>
      <c r="AS169" s="133" t="str">
        <f>IF($U$21=Donnees!$A$11,ROUNDUP(AS165*0.5,0),"")</f>
        <v/>
      </c>
      <c r="AT169" s="133" t="str">
        <f>IF($U$21=Donnees!$A$11,ROUNDUP(AT165*0.5,0),"")</f>
        <v/>
      </c>
      <c r="AU169" s="133" t="str">
        <f>IF($U$21=Donnees!$A$11,ROUNDUP(AU165*0.5,0),"")</f>
        <v/>
      </c>
      <c r="AV169" s="133" t="str">
        <f>IF($U$21=Donnees!$A$11,ROUNDUP(AV165*0.5,0),"")</f>
        <v/>
      </c>
      <c r="AW169" s="128" t="str">
        <f>IF($U$21=Donnees!$A$11,ROUNDUP(AW165*0.5,0),"")</f>
        <v/>
      </c>
      <c r="AX169" s="127" t="str">
        <f>IF($U$21=Donnees!$A$11,ROUNDUP(AX165*0.5,0),"")</f>
        <v/>
      </c>
      <c r="AY169" s="127" t="str">
        <f>IF($U$21=Donnees!$A$11,ROUNDUP(AY165*0.5,0),"")</f>
        <v/>
      </c>
      <c r="AZ169" s="129" t="str">
        <f>IF($U$21=Donnees!$A$11,ROUNDUP(AZ165*0.5,0),"")</f>
        <v/>
      </c>
      <c r="BA169" s="133" t="str">
        <f>IF($U$21=Donnees!$A$11,ROUNDUP(BA165*0.5,0),"")</f>
        <v/>
      </c>
      <c r="BB169" s="133" t="str">
        <f>IF($U$21=Donnees!$A$11,ROUNDUP(BB165*0.5,0),"")</f>
        <v/>
      </c>
      <c r="BC169" s="133" t="str">
        <f>IF($U$21=Donnees!$A$11,ROUNDUP(BC165*0.5,0),"")</f>
        <v/>
      </c>
      <c r="BD169" s="133" t="str">
        <f>IF($U$21=Donnees!$A$11,ROUNDUP(BD165*0.5,0),"")</f>
        <v/>
      </c>
      <c r="BE169" s="128" t="str">
        <f>IF($U$21=Donnees!$A$11,ROUNDUP(BE165*0.5,0),"")</f>
        <v/>
      </c>
      <c r="BF169" s="127" t="str">
        <f>IF($U$21=Donnees!$A$11,ROUNDUP(BF165*0.5,0),"")</f>
        <v/>
      </c>
      <c r="BG169" s="127" t="str">
        <f>IF($U$21=Donnees!$A$11,ROUNDUP(BG165*0.5,0),"")</f>
        <v/>
      </c>
      <c r="BH169" s="129" t="str">
        <f>IF($U$21=Donnees!$A$11,ROUNDUP(BH165*0.5,0),"")</f>
        <v/>
      </c>
      <c r="BI169" s="133" t="str">
        <f>IF($U$21=Donnees!$A$11,ROUNDUP(BI165*0.5,0),"")</f>
        <v/>
      </c>
      <c r="BJ169" s="133" t="str">
        <f>IF($U$21=Donnees!$A$11,ROUNDUP(BJ165*0.5,0),"")</f>
        <v/>
      </c>
      <c r="BK169" s="133" t="str">
        <f>IF($U$21=Donnees!$A$11,ROUNDUP(BK165*0.5,0),"")</f>
        <v/>
      </c>
      <c r="BL169" s="133" t="str">
        <f>IF($U$21=Donnees!$A$11,ROUNDUP(BL165*0.5,0),"")</f>
        <v/>
      </c>
      <c r="BM169" s="128" t="str">
        <f>IF($U$21=Donnees!$A$11,ROUNDUP(BM165*0.5,0),"")</f>
        <v/>
      </c>
      <c r="BN169" s="127" t="str">
        <f>IF($U$21=Donnees!$A$11,ROUNDUP(BN165*0.5,0),"")</f>
        <v/>
      </c>
      <c r="BO169" s="127" t="str">
        <f>IF($U$21=Donnees!$A$11,ROUNDUP(BO165*0.5,0),"")</f>
        <v/>
      </c>
      <c r="BP169" s="129" t="str">
        <f>IF($U$21=Donnees!$A$11,ROUNDUP(BP165*0.5,0),"")</f>
        <v/>
      </c>
      <c r="BQ169" s="133" t="str">
        <f>IF($U$21=Donnees!$A$11,ROUNDUP(BQ165*0.5,0),"")</f>
        <v/>
      </c>
      <c r="BR169" s="133" t="str">
        <f>IF($U$21=Donnees!$A$11,ROUNDUP(BR165*0.5,0),"")</f>
        <v/>
      </c>
      <c r="BS169" s="133" t="str">
        <f>IF($U$21=Donnees!$A$11,ROUNDUP(BS165*0.5,0),"")</f>
        <v/>
      </c>
      <c r="BT169" s="133" t="str">
        <f>IF($U$21=Donnees!$A$11,ROUNDUP(BT165*0.5,0),"")</f>
        <v/>
      </c>
      <c r="BU169" s="128" t="str">
        <f>IF($U$21=Donnees!$A$11,ROUNDUP(BU165*0.5,0),"")</f>
        <v/>
      </c>
      <c r="BV169" s="127" t="str">
        <f>IF($U$21=Donnees!$A$11,ROUNDUP(BV165*0.5,0),"")</f>
        <v/>
      </c>
      <c r="BW169" s="127" t="str">
        <f>IF($U$21=Donnees!$A$11,ROUNDUP(BW165*0.5,0),"")</f>
        <v/>
      </c>
      <c r="BX169" s="129" t="str">
        <f>IF($U$21=Donnees!$A$11,ROUNDUP(BX165*0.5,0),"")</f>
        <v/>
      </c>
      <c r="BY169" s="142"/>
      <c r="BZ169" s="143"/>
      <c r="CA169" s="143"/>
      <c r="CB169" s="143"/>
      <c r="CC169" s="1235"/>
      <c r="CD169" s="1237"/>
    </row>
    <row r="170" spans="1:82" s="16" customFormat="1" ht="15" customHeight="1" x14ac:dyDescent="0.2">
      <c r="A170" s="158" t="str">
        <f t="shared" si="34"/>
        <v>Mercredi</v>
      </c>
      <c r="B170" s="158"/>
      <c r="C170" s="158"/>
      <c r="D170" s="158"/>
      <c r="E170" s="158"/>
      <c r="F170" s="158"/>
      <c r="G170" s="158"/>
      <c r="H170" s="168" t="str">
        <f>IF($U$21=Donnees!$A$21,COUNTIF(Q170:BX170,Donnees!$C$5),"")</f>
        <v/>
      </c>
      <c r="I170" s="172"/>
      <c r="J170" s="170"/>
      <c r="K170" s="158"/>
      <c r="L170" s="395"/>
      <c r="N170" s="1234"/>
      <c r="O170" s="1234"/>
      <c r="P170" s="41" t="str">
        <f>IF($U$21=Donnees!$A$11,"Check ","")</f>
        <v/>
      </c>
      <c r="Q170" s="130" t="str">
        <f>IF(ISBLANK(Q141),"",IF(AND($U$21=Donnees!$A$21,IF(OR(AND(Q168&gt;=Q169,Q141&gt;=1),AND(Q168&lt;Q169,Q167&gt;=1,Q141&lt;=12)),Donnees!$C$4,)),Donnees!$C$4,Donnees!$C$5))</f>
        <v/>
      </c>
      <c r="R170" s="131" t="str">
        <f>IF(ISBLANK(R141),"",IF(AND($U$21=Donnees!$A$21,IF(OR(AND(R168&gt;=R169,R141&gt;=1),AND(R168&lt;R169,R167&gt;=1,R141&lt;=12)),Donnees!$C$4,)),Donnees!$C$4,Donnees!$C$5))</f>
        <v/>
      </c>
      <c r="S170" s="131" t="str">
        <f>IF(ISBLANK(S141),"",IF(AND($U$21=Donnees!$A$21,IF(OR(AND(S168&gt;=S169,S141&gt;=1),AND(S168&lt;S169,S167&gt;=1,S141&lt;=12)),Donnees!$C$4,)),Donnees!$C$4,Donnees!$C$5))</f>
        <v/>
      </c>
      <c r="T170" s="131" t="str">
        <f>IF(ISBLANK(T141),"",IF(AND($U$21=Donnees!$A$21,IF(OR(AND(T168&gt;=T169,T141&gt;=1),AND(T168&lt;T169,T167&gt;=1,T141&lt;=12)),Donnees!$C$4,)),Donnees!$C$4,Donnees!$C$5))</f>
        <v/>
      </c>
      <c r="U170" s="130" t="str">
        <f>IF(ISBLANK(U141),"",IF(AND($U$21=Donnees!$A$21,IF(OR(AND(U168&gt;=U169,U141&gt;=1),AND(U168&lt;U169,U167&gt;=1,U141&lt;=12)),Donnees!$C$4,)),Donnees!$C$4,Donnees!$C$5))</f>
        <v/>
      </c>
      <c r="V170" s="131" t="str">
        <f>IF(ISBLANK(V141),"",IF(AND($U$21=Donnees!$A$21,IF(OR(AND(V168&gt;=V169,V141&gt;=1),AND(V168&lt;V169,V167&gt;=1,V141&lt;=12)),Donnees!$C$4,)),Donnees!$C$4,Donnees!$C$5))</f>
        <v/>
      </c>
      <c r="W170" s="131" t="str">
        <f>IF(ISBLANK(W141),"",IF(AND($U$21=Donnees!$A$21,IF(OR(AND(W168&gt;=W169,W141&gt;=1),AND(W168&lt;W169,W167&gt;=1,W141&lt;=12)),Donnees!$C$4,)),Donnees!$C$4,Donnees!$C$5))</f>
        <v/>
      </c>
      <c r="X170" s="131" t="str">
        <f>IF(ISBLANK(X141),"",IF(AND($U$21=Donnees!$A$21,IF(OR(AND(X168&gt;=X169,X141&gt;=1),AND(X168&lt;X169,X167&gt;=1,X141&lt;=12)),Donnees!$C$4,)),Donnees!$C$4,Donnees!$C$5))</f>
        <v/>
      </c>
      <c r="Y170" s="130" t="str">
        <f>IF(ISBLANK(Y141),"",IF(AND($U$21=Donnees!$A$21,IF(OR(AND(Y168&gt;=Y169,Y141&gt;=1),AND(Y168&lt;Y169,Y167&gt;=1,Y141&lt;=12)),Donnees!$C$4,)),Donnees!$C$4,Donnees!$C$5))</f>
        <v/>
      </c>
      <c r="Z170" s="131" t="str">
        <f>IF(ISBLANK(Z141),"",IF(AND($U$21=Donnees!$A$21,IF(OR(AND(Z168&gt;=Z169,Z141&gt;=1),AND(Z168&lt;Z169,Z167&gt;=1,Z141&lt;=12)),Donnees!$C$4,)),Donnees!$C$4,Donnees!$C$5))</f>
        <v/>
      </c>
      <c r="AA170" s="131" t="str">
        <f>IF(ISBLANK(AA141),"",IF(AND($U$21=Donnees!$A$21,IF(OR(AND(AA168&gt;=AA169,AA141&gt;=1),AND(AA168&lt;AA169,AA167&gt;=1,AA141&lt;=12)),Donnees!$C$4,)),Donnees!$C$4,Donnees!$C$5))</f>
        <v/>
      </c>
      <c r="AB170" s="131" t="str">
        <f>IF(ISBLANK(AB141),"",IF(AND($U$21=Donnees!$A$21,IF(OR(AND(AB168&gt;=AB169,AB141&gt;=1),AND(AB168&lt;AB169,AB167&gt;=1,AB141&lt;=12)),Donnees!$C$4,)),Donnees!$C$4,Donnees!$C$5))</f>
        <v/>
      </c>
      <c r="AC170" s="130" t="str">
        <f>IF(ISBLANK(AC141),"",IF(AND($U$21=Donnees!$A$21,IF(OR(AND(AC168&gt;=AC169,AC141&gt;=1),AND(AC168&lt;AC169,AC167&gt;=1,AC141&lt;=12)),Donnees!$C$4,)),Donnees!$C$4,Donnees!$C$5))</f>
        <v/>
      </c>
      <c r="AD170" s="131" t="str">
        <f>IF(ISBLANK(AD141),"",IF(AND($U$21=Donnees!$A$21,IF(OR(AND(AD168&gt;=AD169,AD141&gt;=1),AND(AD168&lt;AD169,AD167&gt;=1,AD141&lt;=12)),Donnees!$C$4,)),Donnees!$C$4,Donnees!$C$5))</f>
        <v/>
      </c>
      <c r="AE170" s="131" t="str">
        <f>IF(ISBLANK(AE141),"",IF(AND($U$21=Donnees!$A$21,IF(OR(AND(AE168&gt;=AE169,AE141&gt;=1),AND(AE168&lt;AE169,AE167&gt;=1,AE141&lt;=12)),Donnees!$C$4,)),Donnees!$C$4,Donnees!$C$5))</f>
        <v/>
      </c>
      <c r="AF170" s="131" t="str">
        <f>IF(ISBLANK(AF141),"",IF(AND($U$21=Donnees!$A$21,IF(OR(AND(AF168&gt;=AF169,AF141&gt;=1),AND(AF168&lt;AF169,AF167&gt;=1,AF141&lt;=12)),Donnees!$C$4,)),Donnees!$C$4,Donnees!$C$5))</f>
        <v/>
      </c>
      <c r="AG170" s="130" t="str">
        <f>IF(ISBLANK(AG141),"",IF(AND($U$21=Donnees!$A$21,IF(OR(AND(AG168&gt;=AG169,AG141&gt;=1),AND(AG168&lt;AG169,AG167&gt;=1,AG141&lt;=12)),Donnees!$C$4,)),Donnees!$C$4,Donnees!$C$5))</f>
        <v/>
      </c>
      <c r="AH170" s="131" t="str">
        <f>IF(ISBLANK(AH141),"",IF(AND($U$21=Donnees!$A$21,IF(OR(AND(AH168&gt;=AH169,AH141&gt;=1),AND(AH168&lt;AH169,AH167&gt;=1,AH141&lt;=12)),Donnees!$C$4,)),Donnees!$C$4,Donnees!$C$5))</f>
        <v/>
      </c>
      <c r="AI170" s="131" t="str">
        <f>IF(ISBLANK(AI141),"",IF(AND($U$21=Donnees!$A$21,IF(OR(AND(AI168&gt;=AI169,AI141&gt;=1),AND(AI168&lt;AI169,AI167&gt;=1,AI141&lt;=12)),Donnees!$C$4,)),Donnees!$C$4,Donnees!$C$5))</f>
        <v/>
      </c>
      <c r="AJ170" s="131" t="str">
        <f>IF(ISBLANK(AJ141),"",IF(AND($U$21=Donnees!$A$21,IF(OR(AND(AJ168&gt;=AJ169,AJ141&gt;=1),AND(AJ168&lt;AJ169,AJ167&gt;=1,AJ141&lt;=12)),Donnees!$C$4,)),Donnees!$C$4,Donnees!$C$5))</f>
        <v/>
      </c>
      <c r="AK170" s="130" t="str">
        <f>IF(ISBLANK(AK141),"",IF(AND($U$21=Donnees!$A$21,IF(OR(AND(AK168&gt;=AK169,AK141&gt;=1),AND(AK168&lt;AK169,AK167&gt;=1,AK141&lt;=12)),Donnees!$C$4,)),Donnees!$C$4,Donnees!$C$5))</f>
        <v/>
      </c>
      <c r="AL170" s="131" t="str">
        <f>IF(ISBLANK(AL141),"",IF(AND($U$21=Donnees!$A$21,IF(OR(AND(AL168&gt;=AL169,AL141&gt;=1),AND(AL168&lt;AL169,AL167&gt;=1,AL141&lt;=12)),Donnees!$C$4,)),Donnees!$C$4,Donnees!$C$5))</f>
        <v/>
      </c>
      <c r="AM170" s="131" t="str">
        <f>IF(ISBLANK(AM141),"",IF(AND($U$21=Donnees!$A$21,IF(OR(AND(AM168&gt;=AM169,AM141&gt;=1),AND(AM168&lt;AM169,AM167&gt;=1,AM141&lt;=12)),Donnees!$C$4,)),Donnees!$C$4,Donnees!$C$5))</f>
        <v/>
      </c>
      <c r="AN170" s="131" t="str">
        <f>IF(ISBLANK(AN141),"",IF(AND($U$21=Donnees!$A$21,IF(OR(AND(AN168&gt;=AN169,AN141&gt;=1),AND(AN168&lt;AN169,AN167&gt;=1,AN141&lt;=12)),Donnees!$C$4,)),Donnees!$C$4,Donnees!$C$5))</f>
        <v/>
      </c>
      <c r="AO170" s="130" t="str">
        <f>IF(ISBLANK(AO141),"",IF(AND($U$21=Donnees!$A$21,IF(OR(AND(AO168&gt;=AO169,AO141&gt;=1),AND(AO168&lt;AO169,AO167&gt;=1,AO141&lt;=12)),Donnees!$C$4,)),Donnees!$C$4,Donnees!$C$5))</f>
        <v/>
      </c>
      <c r="AP170" s="131" t="str">
        <f>IF(ISBLANK(AP141),"",IF(AND($U$21=Donnees!$A$21,IF(OR(AND(AP168&gt;=AP169,AP141&gt;=1),AND(AP168&lt;AP169,AP167&gt;=1,AP141&lt;=12)),Donnees!$C$4,)),Donnees!$C$4,Donnees!$C$5))</f>
        <v/>
      </c>
      <c r="AQ170" s="131" t="str">
        <f>IF(ISBLANK(AQ141),"",IF(AND($U$21=Donnees!$A$21,IF(OR(AND(AQ168&gt;=AQ169,AQ141&gt;=1),AND(AQ168&lt;AQ169,AQ167&gt;=1,AQ141&lt;=12)),Donnees!$C$4,)),Donnees!$C$4,Donnees!$C$5))</f>
        <v/>
      </c>
      <c r="AR170" s="131" t="str">
        <f>IF(ISBLANK(AR141),"",IF(AND($U$21=Donnees!$A$21,IF(OR(AND(AR168&gt;=AR169,AR141&gt;=1),AND(AR168&lt;AR169,AR167&gt;=1,AR141&lt;=12)),Donnees!$C$4,)),Donnees!$C$4,Donnees!$C$5))</f>
        <v/>
      </c>
      <c r="AS170" s="130" t="str">
        <f>IF(ISBLANK(AS141),"",IF(AND($U$21=Donnees!$A$21,IF(OR(AND(AS168&gt;=AS169,AS141&gt;=1),AND(AS168&lt;AS169,AS167&gt;=1,AS141&lt;=12)),Donnees!$C$4,)),Donnees!$C$4,Donnees!$C$5))</f>
        <v/>
      </c>
      <c r="AT170" s="131" t="str">
        <f>IF(ISBLANK(AT141),"",IF(AND($U$21=Donnees!$A$21,IF(OR(AND(AT168&gt;=AT169,AT141&gt;=1),AND(AT168&lt;AT169,AT167&gt;=1,AT141&lt;=12)),Donnees!$C$4,)),Donnees!$C$4,Donnees!$C$5))</f>
        <v/>
      </c>
      <c r="AU170" s="131" t="str">
        <f>IF(ISBLANK(AU141),"",IF(AND($U$21=Donnees!$A$21,IF(OR(AND(AU168&gt;=AU169,AU141&gt;=1),AND(AU168&lt;AU169,AU167&gt;=1,AU141&lt;=12)),Donnees!$C$4,)),Donnees!$C$4,Donnees!$C$5))</f>
        <v/>
      </c>
      <c r="AV170" s="131" t="str">
        <f>IF(ISBLANK(AV141),"",IF(AND($U$21=Donnees!$A$21,IF(OR(AND(AV168&gt;=AV169,AV141&gt;=1),AND(AV168&lt;AV169,AV167&gt;=1,AV141&lt;=12)),Donnees!$C$4,)),Donnees!$C$4,Donnees!$C$5))</f>
        <v/>
      </c>
      <c r="AW170" s="130" t="str">
        <f>IF(ISBLANK(AW141),"",IF(AND($U$21=Donnees!$A$21,IF(OR(AND(AW168&gt;=AW169,AW141&gt;=1),AND(AW168&lt;AW169,AW167&gt;=1,AW141&lt;=12)),Donnees!$C$4,)),Donnees!$C$4,Donnees!$C$5))</f>
        <v/>
      </c>
      <c r="AX170" s="131" t="str">
        <f>IF(ISBLANK(AX141),"",IF(AND($U$21=Donnees!$A$21,IF(OR(AND(AX168&gt;=AX169,AX141&gt;=1),AND(AX168&lt;AX169,AX167&gt;=1,AX141&lt;=12)),Donnees!$C$4,)),Donnees!$C$4,Donnees!$C$5))</f>
        <v/>
      </c>
      <c r="AY170" s="131" t="str">
        <f>IF(ISBLANK(AY141),"",IF(AND($U$21=Donnees!$A$21,IF(OR(AND(AY168&gt;=AY169,AY141&gt;=1),AND(AY168&lt;AY169,AY167&gt;=1,AY141&lt;=12)),Donnees!$C$4,)),Donnees!$C$4,Donnees!$C$5))</f>
        <v/>
      </c>
      <c r="AZ170" s="131" t="str">
        <f>IF(ISBLANK(AZ141),"",IF(AND($U$21=Donnees!$A$21,IF(OR(AND(AZ168&gt;=AZ169,AZ141&gt;=1),AND(AZ168&lt;AZ169,AZ167&gt;=1,AZ141&lt;=12)),Donnees!$C$4,)),Donnees!$C$4,Donnees!$C$5))</f>
        <v/>
      </c>
      <c r="BA170" s="130" t="str">
        <f>IF(ISBLANK(BA141),"",IF(AND($U$21=Donnees!$A$21,IF(OR(AND(BA168&gt;=BA169,BA141&gt;=1),AND(BA168&lt;BA169,BA167&gt;=1,BA141&lt;=12)),Donnees!$C$4,)),Donnees!$C$4,Donnees!$C$5))</f>
        <v/>
      </c>
      <c r="BB170" s="131" t="str">
        <f>IF(ISBLANK(BB141),"",IF(AND($U$21=Donnees!$A$21,IF(OR(AND(BB168&gt;=BB169,BB141&gt;=1),AND(BB168&lt;BB169,BB167&gt;=1,BB141&lt;=12)),Donnees!$C$4,)),Donnees!$C$4,Donnees!$C$5))</f>
        <v/>
      </c>
      <c r="BC170" s="131" t="str">
        <f>IF(ISBLANK(BC141),"",IF(AND($U$21=Donnees!$A$21,IF(OR(AND(BC168&gt;=BC169,BC141&gt;=1),AND(BC168&lt;BC169,BC167&gt;=1,BC141&lt;=12)),Donnees!$C$4,)),Donnees!$C$4,Donnees!$C$5))</f>
        <v/>
      </c>
      <c r="BD170" s="132" t="str">
        <f>IF(ISBLANK(BD141),"",IF(AND($U$21=Donnees!$A$21,IF(OR(AND(BD168&gt;=BD169,BD141&gt;=1),AND(BD168&lt;BD169,BD167&gt;=1,BD141&lt;=12)),Donnees!$C$4,)),Donnees!$C$4,Donnees!$C$5))</f>
        <v/>
      </c>
      <c r="BE170" s="131" t="str">
        <f>IF(ISBLANK(BE141),"",IF(AND($U$21=Donnees!$A$21,IF(OR(AND(BE168&gt;=BE169,BE141&gt;=1),AND(BE168&lt;BE169,BE167&gt;=1,BE141&lt;=12)),Donnees!$C$4,)),Donnees!$C$4,Donnees!$C$5))</f>
        <v/>
      </c>
      <c r="BF170" s="131" t="str">
        <f>IF(ISBLANK(BF141),"",IF(AND($U$21=Donnees!$A$21,IF(OR(AND(BF168&gt;=BF169,BF141&gt;=1),AND(BF168&lt;BF169,BF167&gt;=1,BF141&lt;=12)),Donnees!$C$4,)),Donnees!$C$4,Donnees!$C$5))</f>
        <v/>
      </c>
      <c r="BG170" s="131" t="str">
        <f>IF(ISBLANK(BG141),"",IF(AND($U$21=Donnees!$A$21,IF(OR(AND(BG168&gt;=BG169,BG141&gt;=1),AND(BG168&lt;BG169,BG167&gt;=1,BG141&lt;=12)),Donnees!$C$4,)),Donnees!$C$4,Donnees!$C$5))</f>
        <v/>
      </c>
      <c r="BH170" s="132" t="str">
        <f>IF(ISBLANK(BH141),"",IF(AND($U$21=Donnees!$A$21,IF(OR(AND(BH168&gt;=BH169,BH141&gt;=1),AND(BH168&lt;BH169,BH167&gt;=1,BH141&lt;=12)),Donnees!$C$4,)),Donnees!$C$4,Donnees!$C$5))</f>
        <v/>
      </c>
      <c r="BI170" s="131" t="str">
        <f>IF(ISBLANK(BI141),"",IF(AND($U$21=Donnees!$A$21,IF(OR(AND(BI168&gt;=BI169,BI141&gt;=1),AND(BI168&lt;BI169,BI167&gt;=1,BI141&lt;=12)),Donnees!$C$4,)),Donnees!$C$4,Donnees!$C$5))</f>
        <v/>
      </c>
      <c r="BJ170" s="131" t="str">
        <f>IF(ISBLANK(BJ141),"",IF(AND($U$21=Donnees!$A$21,IF(OR(AND(BJ168&gt;=BJ169,BJ141&gt;=1),AND(BJ168&lt;BJ169,BJ167&gt;=1,BJ141&lt;=12)),Donnees!$C$4,)),Donnees!$C$4,Donnees!$C$5))</f>
        <v/>
      </c>
      <c r="BK170" s="131" t="str">
        <f>IF(ISBLANK(BK141),"",IF(AND($U$21=Donnees!$A$21,IF(OR(AND(BK168&gt;=BK169,BK141&gt;=1),AND(BK168&lt;BK169,BK167&gt;=1,BK141&lt;=12)),Donnees!$C$4,)),Donnees!$C$4,Donnees!$C$5))</f>
        <v/>
      </c>
      <c r="BL170" s="132" t="str">
        <f>IF(ISBLANK(BL141),"",IF(AND($U$21=Donnees!$A$21,IF(OR(AND(BL168&gt;=BL169,BL141&gt;=1),AND(BL168&lt;BL169,BL167&gt;=1,BL141&lt;=12)),Donnees!$C$4,)),Donnees!$C$4,Donnees!$C$5))</f>
        <v/>
      </c>
      <c r="BM170" s="131" t="str">
        <f>IF(ISBLANK(BM141),"",IF(AND($U$21=Donnees!$A$21,IF(OR(AND(BM168&gt;=BM169,BM141&gt;=1),AND(BM168&lt;BM169,BM167&gt;=1,BM141&lt;=12)),Donnees!$C$4,)),Donnees!$C$4,Donnees!$C$5))</f>
        <v/>
      </c>
      <c r="BN170" s="131" t="str">
        <f>IF(ISBLANK(BN141),"",IF(AND($U$21=Donnees!$A$21,IF(OR(AND(BN168&gt;=BN169,BN141&gt;=1),AND(BN168&lt;BN169,BN167&gt;=1,BN141&lt;=12)),Donnees!$C$4,)),Donnees!$C$4,Donnees!$C$5))</f>
        <v/>
      </c>
      <c r="BO170" s="131" t="str">
        <f>IF(ISBLANK(BO141),"",IF(AND($U$21=Donnees!$A$21,IF(OR(AND(BO168&gt;=BO169,BO141&gt;=1),AND(BO168&lt;BO169,BO167&gt;=1,BO141&lt;=12)),Donnees!$C$4,)),Donnees!$C$4,Donnees!$C$5))</f>
        <v/>
      </c>
      <c r="BP170" s="132" t="str">
        <f>IF(ISBLANK(BP141),"",IF(AND($U$21=Donnees!$A$21,IF(OR(AND(BP168&gt;=BP169,BP141&gt;=1),AND(BP168&lt;BP169,BP167&gt;=1,BP141&lt;=12)),Donnees!$C$4,)),Donnees!$C$4,Donnees!$C$5))</f>
        <v/>
      </c>
      <c r="BQ170" s="131" t="str">
        <f>IF(ISBLANK(BQ141),"",IF(AND($U$21=Donnees!$A$21,IF(OR(AND(BQ168&gt;=BQ169,BQ141&gt;=1),AND(BQ168&lt;BQ169,BQ167&gt;=1,BQ141&lt;=12)),Donnees!$C$4,)),Donnees!$C$4,Donnees!$C$5))</f>
        <v/>
      </c>
      <c r="BR170" s="131" t="str">
        <f>IF(ISBLANK(BR141),"",IF(AND($U$21=Donnees!$A$21,IF(OR(AND(BR168&gt;=BR169,BR141&gt;=1),AND(BR168&lt;BR169,BR167&gt;=1,BR141&lt;=12)),Donnees!$C$4,)),Donnees!$C$4,Donnees!$C$5))</f>
        <v/>
      </c>
      <c r="BS170" s="131" t="str">
        <f>IF(ISBLANK(BS141),"",IF(AND($U$21=Donnees!$A$21,IF(OR(AND(BS168&gt;=BS169,BS141&gt;=1),AND(BS168&lt;BS169,BS167&gt;=1,BS141&lt;=12)),Donnees!$C$4,)),Donnees!$C$4,Donnees!$C$5))</f>
        <v/>
      </c>
      <c r="BT170" s="132" t="str">
        <f>IF(ISBLANK(BT141),"",IF(AND($U$21=Donnees!$A$21,IF(OR(AND(BT168&gt;=BT169,BT141&gt;=1),AND(BT168&lt;BT169,BT167&gt;=1,BT141&lt;=12)),Donnees!$C$4,)),Donnees!$C$4,Donnees!$C$5))</f>
        <v/>
      </c>
      <c r="BU170" s="131" t="str">
        <f>IF(ISBLANK(BU141),"",IF(AND($U$21=Donnees!$A$21,IF(OR(AND(BU168&gt;=BU169,BU141&gt;=1),AND(BU168&lt;BU169,BU167&gt;=1,BU141&lt;=12)),Donnees!$C$4,)),Donnees!$C$4,Donnees!$C$5))</f>
        <v/>
      </c>
      <c r="BV170" s="131" t="str">
        <f>IF(ISBLANK(BV141),"",IF(AND($U$21=Donnees!$A$21,IF(OR(AND(BV168&gt;=BV169,BV141&gt;=1),AND(BV168&lt;BV169,BV167&gt;=1,BV141&lt;=12)),Donnees!$C$4,)),Donnees!$C$4,Donnees!$C$5))</f>
        <v/>
      </c>
      <c r="BW170" s="131" t="str">
        <f>IF(ISBLANK(BW141),"",IF(AND($U$21=Donnees!$A$21,IF(OR(AND(BW168&gt;=BW169,BW141&gt;=1),AND(BW168&lt;BW169,BW167&gt;=1,BW141&lt;=12)),Donnees!$C$4,)),Donnees!$C$4,Donnees!$C$5))</f>
        <v/>
      </c>
      <c r="BX170" s="132" t="str">
        <f>IF(ISBLANK(BX141),"",IF(AND($U$21=Donnees!$A$21,IF(OR(AND(BX168&gt;=BX169,BX141&gt;=1),AND(BX168&lt;BX169,BX167&gt;=1,BX141&lt;=12)),Donnees!$C$4,)),Donnees!$C$4,Donnees!$C$5))</f>
        <v/>
      </c>
      <c r="BY170" s="144"/>
      <c r="BZ170" s="145"/>
      <c r="CA170" s="145"/>
      <c r="CB170" s="145"/>
      <c r="CC170" s="1236"/>
      <c r="CD170" s="1237"/>
    </row>
    <row r="171" spans="1:82" s="39" customFormat="1" ht="11.25" customHeight="1" x14ac:dyDescent="0.2">
      <c r="A171" s="158" t="str">
        <f t="shared" si="34"/>
        <v>Mercredi</v>
      </c>
      <c r="B171" s="158"/>
      <c r="C171" s="158"/>
      <c r="D171" s="158"/>
      <c r="E171" s="158"/>
      <c r="F171" s="158"/>
      <c r="I171" s="158"/>
      <c r="J171" s="170"/>
      <c r="K171" s="158"/>
      <c r="L171" s="395"/>
      <c r="N171" s="40"/>
      <c r="O171" s="40"/>
      <c r="P171" s="41"/>
      <c r="Q171" s="42" t="str">
        <f>IF(AND($U$21=Donnees!$A$11),IF(AND(Q168&lt;Q169,Q141&lt;=12,Q167&gt;=1),Donnees!$C$6,""),"")</f>
        <v/>
      </c>
      <c r="R171" s="42" t="str">
        <f>IF(AND($U$21=Donnees!$A$11),IF(AND(R168&lt;R169,R141&lt;=12,R167&gt;=1),Donnees!$C$6,""),"")</f>
        <v/>
      </c>
      <c r="S171" s="42" t="str">
        <f>IF(AND($U$21=Donnees!$A$11),IF(AND(S168&lt;S169,S141&lt;=12,S167&gt;=1),Donnees!$C$6,""),"")</f>
        <v/>
      </c>
      <c r="T171" s="42" t="str">
        <f>IF(AND($U$21=Donnees!$A$11),IF(AND(T168&lt;T169,T141&lt;=12,T167&gt;=1),Donnees!$C$6,""),"")</f>
        <v/>
      </c>
      <c r="U171" s="42" t="str">
        <f>IF(AND($U$21=Donnees!$A$11),IF(AND(U168&lt;U169,U141&lt;=12,U167&gt;=1),Donnees!$C$6,""),"")</f>
        <v/>
      </c>
      <c r="V171" s="42" t="str">
        <f>IF(AND($U$21=Donnees!$A$11),IF(AND(V168&lt;V169,V141&lt;=12,V167&gt;=1),Donnees!$C$6,""),"")</f>
        <v/>
      </c>
      <c r="W171" s="42" t="str">
        <f>IF(AND($U$21=Donnees!$A$11),IF(AND(W168&lt;W169,W141&lt;=12,W167&gt;=1),Donnees!$C$6,""),"")</f>
        <v/>
      </c>
      <c r="X171" s="42" t="str">
        <f>IF(AND($U$21=Donnees!$A$11),IF(AND(X168&lt;X169,X141&lt;=12,X167&gt;=1),Donnees!$C$6,""),"")</f>
        <v/>
      </c>
      <c r="Y171" s="42" t="str">
        <f>IF(AND($U$21=Donnees!$A$11),IF(AND(Y168&lt;Y169,Y141&lt;=12,Y167&gt;=1),Donnees!$C$6,""),"")</f>
        <v/>
      </c>
      <c r="Z171" s="42" t="str">
        <f>IF(AND($U$21=Donnees!$A$11),IF(AND(Z168&lt;Z169,Z141&lt;=12,Z167&gt;=1),Donnees!$C$6,""),"")</f>
        <v/>
      </c>
      <c r="AA171" s="42" t="str">
        <f>IF(AND($U$21=Donnees!$A$11),IF(AND(AA168&lt;AA169,AA141&lt;=12,AA167&gt;=1),Donnees!$C$6,""),"")</f>
        <v/>
      </c>
      <c r="AB171" s="42" t="str">
        <f>IF(AND($U$21=Donnees!$A$11),IF(AND(AB168&lt;AB169,AB141&lt;=12,AB167&gt;=1),Donnees!$C$6,""),"")</f>
        <v/>
      </c>
      <c r="AC171" s="42" t="str">
        <f>IF(AND($U$21=Donnees!$A$11),IF(AND(AC168&lt;AC169,AC141&lt;=12,AC167&gt;=1),Donnees!$C$6,""),"")</f>
        <v/>
      </c>
      <c r="AD171" s="42" t="str">
        <f>IF(AND($U$21=Donnees!$A$11),IF(AND(AD168&lt;AD169,AD141&lt;=12,AD167&gt;=1),Donnees!$C$6,""),"")</f>
        <v/>
      </c>
      <c r="AE171" s="42" t="str">
        <f>IF(AND($U$21=Donnees!$A$11),IF(AND(AE168&lt;AE169,AE141&lt;=12,AE167&gt;=1),Donnees!$C$6,""),"")</f>
        <v/>
      </c>
      <c r="AF171" s="42" t="str">
        <f>IF(AND($U$21=Donnees!$A$11),IF(AND(AF168&lt;AF169,AF141&lt;=12,AF167&gt;=1),Donnees!$C$6,""),"")</f>
        <v/>
      </c>
      <c r="AG171" s="42" t="str">
        <f>IF(AND($U$21=Donnees!$A$11),IF(AND(AG168&lt;AG169,AG141&lt;=12,AG167&gt;=1),Donnees!$C$6,""),"")</f>
        <v/>
      </c>
      <c r="AH171" s="42" t="str">
        <f>IF(AND($U$21=Donnees!$A$11),IF(AND(AH168&lt;AH169,AH141&lt;=12,AH167&gt;=1),Donnees!$C$6,""),"")</f>
        <v/>
      </c>
      <c r="AI171" s="42" t="str">
        <f>IF(AND($U$21=Donnees!$A$11),IF(AND(AI168&lt;AI169,AI141&lt;=12,AI167&gt;=1),Donnees!$C$6,""),"")</f>
        <v/>
      </c>
      <c r="AJ171" s="42" t="str">
        <f>IF(AND($U$21=Donnees!$A$11),IF(AND(AJ168&lt;AJ169,AJ141&lt;=12,AJ167&gt;=1),Donnees!$C$6,""),"")</f>
        <v/>
      </c>
      <c r="AK171" s="42" t="str">
        <f>IF(AND($U$21=Donnees!$A$11),IF(AND(AK168&lt;AK169,AK141&lt;=12,AK167&gt;=1),Donnees!$C$6,""),"")</f>
        <v/>
      </c>
      <c r="AL171" s="42" t="str">
        <f>IF(AND($U$21=Donnees!$A$11),IF(AND(AL168&lt;AL169,AL141&lt;=12,AL167&gt;=1),Donnees!$C$6,""),"")</f>
        <v/>
      </c>
      <c r="AM171" s="42" t="str">
        <f>IF(AND($U$21=Donnees!$A$11),IF(AND(AM168&lt;AM169,AM141&lt;=12,AM167&gt;=1),Donnees!$C$6,""),"")</f>
        <v/>
      </c>
      <c r="AN171" s="42" t="str">
        <f>IF(AND($U$21=Donnees!$A$11),IF(AND(AN168&lt;AN169,AN141&lt;=12,AN167&gt;=1),Donnees!$C$6,""),"")</f>
        <v/>
      </c>
      <c r="AO171" s="42" t="str">
        <f>IF(AND($U$21=Donnees!$A$11),IF(AND(AO168&lt;AO169,AO141&lt;=12,AO167&gt;=1),Donnees!$C$6,""),"")</f>
        <v/>
      </c>
      <c r="AP171" s="42" t="str">
        <f>IF(AND($U$21=Donnees!$A$11),IF(AND(AP168&lt;AP169,AP141&lt;=12,AP167&gt;=1),Donnees!$C$6,""),"")</f>
        <v/>
      </c>
      <c r="AQ171" s="42" t="str">
        <f>IF(AND($U$21=Donnees!$A$11),IF(AND(AQ168&lt;AQ169,AQ141&lt;=12,AQ167&gt;=1),Donnees!$C$6,""),"")</f>
        <v/>
      </c>
      <c r="AR171" s="42" t="str">
        <f>IF(AND($U$21=Donnees!$A$11),IF(AND(AR168&lt;AR169,AR141&lt;=12,AR167&gt;=1),Donnees!$C$6,""),"")</f>
        <v/>
      </c>
      <c r="AS171" s="42" t="str">
        <f>IF(AND($U$21=Donnees!$A$11),IF(AND(AS168&lt;AS169,AS141&lt;=12,AS167&gt;=1),Donnees!$C$6,""),"")</f>
        <v/>
      </c>
      <c r="AT171" s="42" t="str">
        <f>IF(AND($U$21=Donnees!$A$11),IF(AND(AT168&lt;AT169,AT141&lt;=12,AT167&gt;=1),Donnees!$C$6,""),"")</f>
        <v/>
      </c>
      <c r="AU171" s="42" t="str">
        <f>IF(AND($U$21=Donnees!$A$11),IF(AND(AU168&lt;AU169,AU141&lt;=12,AU167&gt;=1),Donnees!$C$6,""),"")</f>
        <v/>
      </c>
      <c r="AV171" s="42" t="str">
        <f>IF(AND($U$21=Donnees!$A$11),IF(AND(AV168&lt;AV169,AV141&lt;=12,AV167&gt;=1),Donnees!$C$6,""),"")</f>
        <v/>
      </c>
      <c r="AW171" s="42" t="str">
        <f>IF(AND($U$21=Donnees!$A$11),IF(AND(AW168&lt;AW169,AW141&lt;=12,AW167&gt;=1),Donnees!$C$6,""),"")</f>
        <v/>
      </c>
      <c r="AX171" s="42" t="str">
        <f>IF(AND($U$21=Donnees!$A$11),IF(AND(AX168&lt;AX169,AX141&lt;=12,AX167&gt;=1),Donnees!$C$6,""),"")</f>
        <v/>
      </c>
      <c r="AY171" s="42" t="str">
        <f>IF(AND($U$21=Donnees!$A$11),IF(AND(AY168&lt;AY169,AY141&lt;=12,AY167&gt;=1),Donnees!$C$6,""),"")</f>
        <v/>
      </c>
      <c r="AZ171" s="42" t="str">
        <f>IF(AND($U$21=Donnees!$A$11),IF(AND(AZ168&lt;AZ169,AZ141&lt;=12,AZ167&gt;=1),Donnees!$C$6,""),"")</f>
        <v/>
      </c>
      <c r="BA171" s="42" t="str">
        <f>IF(AND($U$21=Donnees!$A$11),IF(AND(BA168&lt;BA169,BA141&lt;=12,BA167&gt;=1),Donnees!$C$6,""),"")</f>
        <v/>
      </c>
      <c r="BB171" s="42" t="str">
        <f>IF(AND($U$21=Donnees!$A$11),IF(AND(BB168&lt;BB169,BB141&lt;=12,BB167&gt;=1),Donnees!$C$6,""),"")</f>
        <v/>
      </c>
      <c r="BC171" s="42" t="str">
        <f>IF(AND($U$21=Donnees!$A$11),IF(AND(BC168&lt;BC169,BC141&lt;=12,BC167&gt;=1),Donnees!$C$6,""),"")</f>
        <v/>
      </c>
      <c r="BD171" s="42" t="str">
        <f>IF(AND($U$21=Donnees!$A$11),IF(AND(BD168&lt;BD169,BD141&lt;=12,BD167&gt;=1),Donnees!$C$6,""),"")</f>
        <v/>
      </c>
      <c r="BE171" s="42" t="str">
        <f>IF(AND($U$21=Donnees!$A$11),IF(AND(BE168&lt;BE169,BE141&lt;=12,BE167&gt;=1),Donnees!$C$6,""),"")</f>
        <v/>
      </c>
      <c r="BF171" s="42" t="str">
        <f>IF(AND($U$21=Donnees!$A$11),IF(AND(BF168&lt;BF169,BF141&lt;=12,BF167&gt;=1),Donnees!$C$6,""),"")</f>
        <v/>
      </c>
      <c r="BG171" s="42" t="str">
        <f>IF(AND($U$21=Donnees!$A$11),IF(AND(BG168&lt;BG169,BG141&lt;=12,BG167&gt;=1),Donnees!$C$6,""),"")</f>
        <v/>
      </c>
      <c r="BH171" s="42" t="str">
        <f>IF(AND($U$21=Donnees!$A$11),IF(AND(BH168&lt;BH169,BH141&lt;=12,BH167&gt;=1),Donnees!$C$6,""),"")</f>
        <v/>
      </c>
      <c r="BI171" s="42" t="str">
        <f>IF(AND($U$21=Donnees!$A$11),IF(AND(BI168&lt;BI169,BI141&lt;=12,BI167&gt;=1),Donnees!$C$6,""),"")</f>
        <v/>
      </c>
      <c r="BJ171" s="42" t="str">
        <f>IF(AND($U$21=Donnees!$A$11),IF(AND(BJ168&lt;BJ169,BJ141&lt;=12,BJ167&gt;=1),Donnees!$C$6,""),"")</f>
        <v/>
      </c>
      <c r="BK171" s="42" t="str">
        <f>IF(AND($U$21=Donnees!$A$11),IF(AND(BK168&lt;BK169,BK141&lt;=12,BK167&gt;=1),Donnees!$C$6,""),"")</f>
        <v/>
      </c>
      <c r="BL171" s="42" t="str">
        <f>IF(AND($U$21=Donnees!$A$11),IF(AND(BL168&lt;BL169,BL141&lt;=12,BL167&gt;=1),Donnees!$C$6,""),"")</f>
        <v/>
      </c>
      <c r="BM171" s="42" t="str">
        <f>IF(AND($U$21=Donnees!$A$11),IF(AND(BM168&lt;BM169,BM141&lt;=12,BM167&gt;=1),Donnees!$C$6,""),"")</f>
        <v/>
      </c>
      <c r="BN171" s="42" t="str">
        <f>IF(AND($U$21=Donnees!$A$11),IF(AND(BN168&lt;BN169,BN141&lt;=12,BN167&gt;=1),Donnees!$C$6,""),"")</f>
        <v/>
      </c>
      <c r="BO171" s="42" t="str">
        <f>IF(AND($U$21=Donnees!$A$11),IF(AND(BO168&lt;BO169,BO141&lt;=12,BO167&gt;=1),Donnees!$C$6,""),"")</f>
        <v/>
      </c>
      <c r="BP171" s="42" t="str">
        <f>IF(AND($U$21=Donnees!$A$11),IF(AND(BP168&lt;BP169,BP141&lt;=12,BP167&gt;=1),Donnees!$C$6,""),"")</f>
        <v/>
      </c>
      <c r="BQ171" s="42" t="str">
        <f>IF(AND($U$21=Donnees!$A$11),IF(AND(BQ168&lt;BQ169,BQ141&lt;=12,BQ167&gt;=1),Donnees!$C$6,""),"")</f>
        <v/>
      </c>
      <c r="BR171" s="42" t="str">
        <f>IF(AND($U$21=Donnees!$A$11),IF(AND(BR168&lt;BR169,BR141&lt;=12,BR167&gt;=1),Donnees!$C$6,""),"")</f>
        <v/>
      </c>
      <c r="BS171" s="42" t="str">
        <f>IF(AND($U$21=Donnees!$A$11),IF(AND(BS168&lt;BS169,BS141&lt;=12,BS167&gt;=1),Donnees!$C$6,""),"")</f>
        <v/>
      </c>
      <c r="BT171" s="42" t="str">
        <f>IF(AND($U$21=Donnees!$A$11),IF(AND(BT168&lt;BT169,BT141&lt;=12,BT167&gt;=1),Donnees!$C$6,""),"")</f>
        <v/>
      </c>
      <c r="BU171" s="42" t="str">
        <f>IF(AND($U$21=Donnees!$A$11),IF(AND(BU168&lt;BU169,BU141&lt;=12,BU167&gt;=1),Donnees!$C$6,""),"")</f>
        <v/>
      </c>
      <c r="BV171" s="42" t="str">
        <f>IF(AND($U$21=Donnees!$A$11),IF(AND(BV168&lt;BV169,BV141&lt;=12,BV167&gt;=1),Donnees!$C$6,""),"")</f>
        <v/>
      </c>
      <c r="BW171" s="42" t="str">
        <f>IF(AND($U$21=Donnees!$A$11),IF(AND(BW168&lt;BW169,BW141&lt;=12,BW167&gt;=1),Donnees!$C$6,""),"")</f>
        <v/>
      </c>
      <c r="BX171" s="42" t="str">
        <f>IF(AND($U$21=Donnees!$A$11),IF(AND(BX168&lt;BX169,BX141&lt;=12,BX167&gt;=1),Donnees!$C$6,""),"")</f>
        <v/>
      </c>
      <c r="BY171" s="43"/>
      <c r="CC171" s="653" t="str">
        <f>IF(H45&gt;0,Donnees!$C$6,IF(COUNTIF(Q171:BX171,Donnees!$C$6)&gt;0,Donnees!$C$6,""))</f>
        <v/>
      </c>
      <c r="CD171" s="154" t="str">
        <f>IF(CC171=Donnees!$C$6,Donnees!$B$56,"")</f>
        <v/>
      </c>
    </row>
    <row r="172" spans="1:82" ht="42" customHeight="1" x14ac:dyDescent="0.2">
      <c r="A172" s="158" t="str">
        <f t="shared" si="34"/>
        <v>Mercredi</v>
      </c>
      <c r="B172" s="158"/>
      <c r="C172" s="158"/>
      <c r="D172" s="158"/>
      <c r="E172" s="158"/>
      <c r="F172" s="158"/>
      <c r="G172" s="158"/>
      <c r="H172" s="158"/>
      <c r="I172" s="158"/>
      <c r="J172" s="170"/>
      <c r="K172" s="158"/>
      <c r="L172" s="395"/>
      <c r="N172" s="1"/>
      <c r="O172" s="50"/>
      <c r="P172" s="49" t="s">
        <v>50</v>
      </c>
      <c r="Q172" s="1211"/>
      <c r="R172" s="1212"/>
      <c r="S172" s="1212"/>
      <c r="T172" s="1212"/>
      <c r="U172" s="1212"/>
      <c r="V172" s="1212"/>
      <c r="W172" s="1212"/>
      <c r="X172" s="1212"/>
      <c r="Y172" s="1212"/>
      <c r="Z172" s="1212"/>
      <c r="AA172" s="1212"/>
      <c r="AB172" s="1212"/>
      <c r="AC172" s="1212"/>
      <c r="AD172" s="1212"/>
      <c r="AE172" s="1212"/>
      <c r="AF172" s="1212"/>
      <c r="AG172" s="1212"/>
      <c r="AH172" s="1212"/>
      <c r="AI172" s="1212"/>
      <c r="AJ172" s="1212"/>
      <c r="AK172" s="1212"/>
      <c r="AL172" s="1212"/>
      <c r="AM172" s="1212"/>
      <c r="AN172" s="1212"/>
      <c r="AO172" s="1212"/>
      <c r="AP172" s="1212"/>
      <c r="AQ172" s="1212"/>
      <c r="AR172" s="1212"/>
      <c r="AS172" s="1212"/>
      <c r="AT172" s="1212"/>
      <c r="AU172" s="1212"/>
      <c r="AV172" s="1212"/>
      <c r="AW172" s="1212"/>
      <c r="AX172" s="1212"/>
      <c r="AY172" s="1212"/>
      <c r="AZ172" s="1212"/>
      <c r="BA172" s="1212"/>
      <c r="BB172" s="1212"/>
      <c r="BC172" s="1212"/>
      <c r="BD172" s="1212"/>
      <c r="BE172" s="1212"/>
      <c r="BF172" s="1212"/>
      <c r="BG172" s="1212"/>
      <c r="BH172" s="1212"/>
      <c r="BI172" s="1212"/>
      <c r="BJ172" s="1212"/>
      <c r="BK172" s="1212"/>
      <c r="BL172" s="1212"/>
      <c r="BM172" s="1212"/>
      <c r="BN172" s="1212"/>
      <c r="BO172" s="1212"/>
      <c r="BP172" s="1212"/>
      <c r="BQ172" s="1212"/>
      <c r="BR172" s="1212"/>
      <c r="BS172" s="1212"/>
      <c r="BT172" s="1212"/>
      <c r="BU172" s="1212"/>
      <c r="BV172" s="1212"/>
      <c r="BW172" s="1212"/>
      <c r="BX172" s="1213"/>
      <c r="BY172" s="38"/>
    </row>
    <row r="173" spans="1:82" s="8" customFormat="1" ht="30" customHeight="1" x14ac:dyDescent="0.2">
      <c r="A173" s="391"/>
      <c r="B173" s="391"/>
      <c r="C173" s="391"/>
      <c r="D173" s="391"/>
      <c r="E173" s="391"/>
      <c r="F173" s="391"/>
      <c r="G173" s="391"/>
      <c r="H173" s="391"/>
      <c r="I173" s="391"/>
      <c r="J173" s="170"/>
      <c r="K173" s="391"/>
      <c r="L173" s="395"/>
      <c r="O173" s="397"/>
      <c r="P173" s="396"/>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398"/>
      <c r="CD173" s="152"/>
    </row>
    <row r="174" spans="1:82" ht="19.5" thickBot="1" x14ac:dyDescent="0.35">
      <c r="J174" s="170"/>
      <c r="P174" s="134" t="s">
        <v>18</v>
      </c>
      <c r="CC174" s="363" t="s">
        <v>89</v>
      </c>
      <c r="CD174" s="364" t="s">
        <v>149</v>
      </c>
    </row>
    <row r="175" spans="1:82" ht="21" customHeight="1" thickBot="1" x14ac:dyDescent="0.25">
      <c r="A175" s="157" t="str">
        <f>P174</f>
        <v>Jeudi</v>
      </c>
      <c r="B175" s="157"/>
      <c r="C175" s="157"/>
      <c r="D175" s="157"/>
      <c r="E175" s="157"/>
      <c r="F175" s="157"/>
      <c r="G175" s="157"/>
      <c r="H175" s="157"/>
      <c r="I175" s="157"/>
      <c r="J175" s="170"/>
      <c r="K175" s="168">
        <f>CB175</f>
        <v>0</v>
      </c>
      <c r="L175" s="1233" t="s">
        <v>164</v>
      </c>
      <c r="P175" s="651" t="s">
        <v>29</v>
      </c>
      <c r="Q175" s="690"/>
      <c r="R175" s="691"/>
      <c r="S175" s="162"/>
      <c r="T175" s="164"/>
      <c r="U175" s="161"/>
      <c r="V175" s="692"/>
      <c r="W175" s="691"/>
      <c r="X175" s="163"/>
      <c r="Y175" s="161"/>
      <c r="Z175" s="692"/>
      <c r="AA175" s="691"/>
      <c r="AB175" s="163"/>
      <c r="AC175" s="161"/>
      <c r="AD175" s="692"/>
      <c r="AE175" s="691"/>
      <c r="AF175" s="163"/>
      <c r="AG175" s="690"/>
      <c r="AH175" s="691"/>
      <c r="AI175" s="691"/>
      <c r="AJ175" s="163"/>
      <c r="AK175" s="690"/>
      <c r="AL175" s="691"/>
      <c r="AM175" s="162"/>
      <c r="AN175" s="164"/>
      <c r="AO175" s="690"/>
      <c r="AP175" s="162"/>
      <c r="AQ175" s="692"/>
      <c r="AR175" s="163"/>
      <c r="AS175" s="690"/>
      <c r="AT175" s="691"/>
      <c r="AU175" s="691"/>
      <c r="AV175" s="163"/>
      <c r="AW175" s="690"/>
      <c r="AX175" s="691"/>
      <c r="AY175" s="691"/>
      <c r="AZ175" s="163"/>
      <c r="BA175" s="690"/>
      <c r="BB175" s="691"/>
      <c r="BC175" s="691"/>
      <c r="BD175" s="163"/>
      <c r="BE175" s="161"/>
      <c r="BF175" s="692"/>
      <c r="BG175" s="691"/>
      <c r="BH175" s="163"/>
      <c r="BI175" s="690"/>
      <c r="BJ175" s="691"/>
      <c r="BK175" s="691"/>
      <c r="BL175" s="163"/>
      <c r="BM175" s="161"/>
      <c r="BN175" s="162"/>
      <c r="BO175" s="162"/>
      <c r="BP175" s="163"/>
      <c r="BQ175" s="161"/>
      <c r="BR175" s="162"/>
      <c r="BS175" s="162"/>
      <c r="BT175" s="163"/>
      <c r="BU175" s="161"/>
      <c r="BV175" s="164"/>
      <c r="BW175" s="162"/>
      <c r="BX175" s="163"/>
      <c r="BY175" s="825"/>
      <c r="BZ175" s="826"/>
      <c r="CA175" s="827" t="s">
        <v>110</v>
      </c>
      <c r="CB175" s="828">
        <f>MAX(Q175:BX175)</f>
        <v>0</v>
      </c>
      <c r="CC175" s="900" t="str">
        <f>IF(SUM(Q175:BX175)=0,"",IF(CB175&lt;=$U$27,Donnees!$C$4,Donnees!$C$5))</f>
        <v/>
      </c>
      <c r="CD175" s="904" t="str">
        <f>IF(CC175=Donnees!$C$5,Donnees!$B$39,"")</f>
        <v/>
      </c>
    </row>
    <row r="176" spans="1:82" s="37" customFormat="1" ht="28.5" customHeight="1" thickBot="1" x14ac:dyDescent="0.25">
      <c r="A176" s="158" t="str">
        <f>A175</f>
        <v>Jeudi</v>
      </c>
      <c r="B176" s="158"/>
      <c r="C176" s="158"/>
      <c r="D176" s="158"/>
      <c r="E176" s="158"/>
      <c r="F176" s="158"/>
      <c r="G176" s="158"/>
      <c r="H176" s="158"/>
      <c r="I176" s="158"/>
      <c r="J176" s="170"/>
      <c r="K176" s="158"/>
      <c r="L176" s="1233"/>
      <c r="N176" s="589"/>
      <c r="O176" s="590"/>
      <c r="P176" s="311" t="s">
        <v>86</v>
      </c>
      <c r="Q176" s="595" t="s">
        <v>1</v>
      </c>
      <c r="R176" s="596"/>
      <c r="S176" s="596"/>
      <c r="T176" s="597"/>
      <c r="U176" s="311" t="s">
        <v>2</v>
      </c>
      <c r="V176" s="311"/>
      <c r="W176" s="311"/>
      <c r="X176" s="311"/>
      <c r="Y176" s="595" t="s">
        <v>3</v>
      </c>
      <c r="Z176" s="596"/>
      <c r="AA176" s="596"/>
      <c r="AB176" s="597"/>
      <c r="AC176" s="311" t="s">
        <v>4</v>
      </c>
      <c r="AD176" s="311"/>
      <c r="AE176" s="311"/>
      <c r="AF176" s="311"/>
      <c r="AG176" s="595" t="s">
        <v>5</v>
      </c>
      <c r="AH176" s="596"/>
      <c r="AI176" s="596"/>
      <c r="AJ176" s="597"/>
      <c r="AK176" s="311" t="s">
        <v>6</v>
      </c>
      <c r="AL176" s="311"/>
      <c r="AM176" s="311"/>
      <c r="AN176" s="311"/>
      <c r="AO176" s="595" t="s">
        <v>7</v>
      </c>
      <c r="AP176" s="596"/>
      <c r="AQ176" s="596"/>
      <c r="AR176" s="597"/>
      <c r="AS176" s="311" t="s">
        <v>8</v>
      </c>
      <c r="AT176" s="311"/>
      <c r="AU176" s="311"/>
      <c r="AV176" s="311"/>
      <c r="AW176" s="595" t="s">
        <v>9</v>
      </c>
      <c r="AX176" s="596"/>
      <c r="AY176" s="596"/>
      <c r="AZ176" s="597"/>
      <c r="BA176" s="311" t="s">
        <v>10</v>
      </c>
      <c r="BB176" s="311"/>
      <c r="BC176" s="311"/>
      <c r="BD176" s="311"/>
      <c r="BE176" s="595" t="s">
        <v>11</v>
      </c>
      <c r="BF176" s="596"/>
      <c r="BG176" s="596"/>
      <c r="BH176" s="597"/>
      <c r="BI176" s="311" t="s">
        <v>12</v>
      </c>
      <c r="BJ176" s="311"/>
      <c r="BK176" s="311"/>
      <c r="BL176" s="311"/>
      <c r="BM176" s="595" t="s">
        <v>13</v>
      </c>
      <c r="BN176" s="596"/>
      <c r="BO176" s="596"/>
      <c r="BP176" s="597"/>
      <c r="BQ176" s="311" t="s">
        <v>14</v>
      </c>
      <c r="BR176" s="311"/>
      <c r="BS176" s="311"/>
      <c r="BT176" s="311"/>
      <c r="BU176" s="595" t="s">
        <v>15</v>
      </c>
      <c r="BV176" s="596"/>
      <c r="BW176" s="596"/>
      <c r="BX176" s="597"/>
      <c r="BY176" s="901" t="s">
        <v>32</v>
      </c>
      <c r="BZ176" s="901" t="s">
        <v>30</v>
      </c>
      <c r="CA176" s="901" t="s">
        <v>56</v>
      </c>
      <c r="CB176" s="901" t="s">
        <v>31</v>
      </c>
      <c r="CC176" s="363" t="s">
        <v>89</v>
      </c>
      <c r="CD176" s="364" t="s">
        <v>150</v>
      </c>
    </row>
    <row r="177" spans="1:82" ht="12.75" customHeight="1" x14ac:dyDescent="0.2">
      <c r="A177" s="158" t="str">
        <f>A176</f>
        <v>Jeudi</v>
      </c>
      <c r="B177" s="166" t="str">
        <f t="shared" ref="B177:B196" si="44">O177</f>
        <v/>
      </c>
      <c r="C177" s="167">
        <f>BY177</f>
        <v>0</v>
      </c>
      <c r="D177" s="167">
        <f t="shared" ref="D177:F196" si="45">BZ177</f>
        <v>0</v>
      </c>
      <c r="E177" s="167">
        <f t="shared" si="45"/>
        <v>0</v>
      </c>
      <c r="F177" s="167">
        <f t="shared" si="45"/>
        <v>0</v>
      </c>
      <c r="G177" s="159"/>
      <c r="H177" s="159"/>
      <c r="I177" s="159"/>
      <c r="J177" s="170" t="str">
        <f>IF(OR(CC177=Donnees!$C$5,CC177=Donnees!$E$5),1,"")</f>
        <v/>
      </c>
      <c r="K177" s="159"/>
      <c r="L177" s="1233"/>
      <c r="N177" s="591">
        <f>$N$34</f>
        <v>1</v>
      </c>
      <c r="O177" s="31" t="str">
        <f>$O$34</f>
        <v/>
      </c>
      <c r="P177" s="32">
        <f>$P$34</f>
        <v>0</v>
      </c>
      <c r="Q177" s="73"/>
      <c r="R177" s="74"/>
      <c r="S177" s="74"/>
      <c r="T177" s="76"/>
      <c r="U177" s="73"/>
      <c r="V177" s="74"/>
      <c r="W177" s="74"/>
      <c r="X177" s="77"/>
      <c r="Y177" s="73"/>
      <c r="Z177" s="74"/>
      <c r="AA177" s="74"/>
      <c r="AB177" s="77"/>
      <c r="AC177" s="79"/>
      <c r="AD177" s="74"/>
      <c r="AE177" s="74"/>
      <c r="AF177" s="77"/>
      <c r="AG177" s="78"/>
      <c r="AH177" s="74"/>
      <c r="AI177" s="74"/>
      <c r="AJ177" s="77"/>
      <c r="AK177" s="78"/>
      <c r="AL177" s="74"/>
      <c r="AM177" s="74"/>
      <c r="AN177" s="77"/>
      <c r="AO177" s="78"/>
      <c r="AP177" s="74"/>
      <c r="AQ177" s="74"/>
      <c r="AR177" s="77"/>
      <c r="AS177" s="78"/>
      <c r="AT177" s="74"/>
      <c r="AU177" s="74"/>
      <c r="AV177" s="77"/>
      <c r="AW177" s="78"/>
      <c r="AX177" s="74"/>
      <c r="AY177" s="74"/>
      <c r="AZ177" s="77"/>
      <c r="BA177" s="78"/>
      <c r="BB177" s="74"/>
      <c r="BC177" s="74"/>
      <c r="BD177" s="76"/>
      <c r="BE177" s="73"/>
      <c r="BF177" s="74"/>
      <c r="BG177" s="74"/>
      <c r="BH177" s="77"/>
      <c r="BI177" s="78"/>
      <c r="BJ177" s="74"/>
      <c r="BK177" s="74"/>
      <c r="BL177" s="74"/>
      <c r="BM177" s="73"/>
      <c r="BN177" s="74"/>
      <c r="BO177" s="74"/>
      <c r="BP177" s="77"/>
      <c r="BQ177" s="78"/>
      <c r="BR177" s="74"/>
      <c r="BS177" s="74"/>
      <c r="BT177" s="75"/>
      <c r="BU177" s="73"/>
      <c r="BV177" s="78"/>
      <c r="BW177" s="74"/>
      <c r="BX177" s="79"/>
      <c r="BY177" s="598">
        <f>COUNTIF(Q177:BX177,"1")/4</f>
        <v>0</v>
      </c>
      <c r="BZ177" s="599">
        <f>COUNTIF(Q177:BX177,"h")/4</f>
        <v>0</v>
      </c>
      <c r="CA177" s="600">
        <f>COUNTIF(Q177:BX177,"s")/4</f>
        <v>0</v>
      </c>
      <c r="CB177" s="601">
        <f>SUM(BY177:CA177)</f>
        <v>0</v>
      </c>
      <c r="CC177" s="1017" t="str">
        <f>IF(CB177=0,"",IF(BY177&gt;$AZ$27,Donnees!$C$5,IF(AND(VLOOKUP(P177,ControleGroupes!$CG$16:$FK$65,82,FALSE)&gt;8.5,VLOOKUP(P177,ControleGroupes!$A$16:$CD$65,80,FALSE)&gt;0),Donnees!$E$5,IF(AND(VLOOKUP(P177,ControleGroupes!$CG$16:$FK$65,82,FALSE)&gt;9,VLOOKUP(P177,ControleGroupes!$A$16:$CD$65,80,FALSE)=0),Donnees!$E$5,Donnees!$C$4))))</f>
        <v/>
      </c>
      <c r="CD177" s="1016" t="str">
        <f>IF(CC177=Donnees!$C$5,Donnees!$B$40,IF(CC177=Donnees!$E$5,Donnees!$B$58,""))</f>
        <v/>
      </c>
    </row>
    <row r="178" spans="1:82" ht="12.75" x14ac:dyDescent="0.2">
      <c r="A178" s="158" t="str">
        <f t="shared" ref="A178:A206" si="46">A177</f>
        <v>Jeudi</v>
      </c>
      <c r="B178" s="166" t="str">
        <f t="shared" si="44"/>
        <v/>
      </c>
      <c r="C178" s="167">
        <f t="shared" ref="C178:C196" si="47">BY178</f>
        <v>0</v>
      </c>
      <c r="D178" s="167">
        <f t="shared" si="45"/>
        <v>0</v>
      </c>
      <c r="E178" s="167">
        <f t="shared" si="45"/>
        <v>0</v>
      </c>
      <c r="F178" s="167">
        <f t="shared" si="45"/>
        <v>0</v>
      </c>
      <c r="G178" s="159"/>
      <c r="H178" s="159"/>
      <c r="I178" s="159"/>
      <c r="J178" s="170" t="str">
        <f>IF(OR(CC178=Donnees!$C$5,CC178=Donnees!$E$5),1,"")</f>
        <v/>
      </c>
      <c r="K178" s="159"/>
      <c r="L178" s="1233"/>
      <c r="N178" s="591">
        <f>$N$35</f>
        <v>2</v>
      </c>
      <c r="O178" s="33" t="str">
        <f>$O$35</f>
        <v/>
      </c>
      <c r="P178" s="34">
        <f>$P$35</f>
        <v>0</v>
      </c>
      <c r="Q178" s="80"/>
      <c r="R178" s="372"/>
      <c r="S178" s="372"/>
      <c r="T178" s="81"/>
      <c r="U178" s="372"/>
      <c r="V178" s="372"/>
      <c r="W178" s="372"/>
      <c r="X178" s="374"/>
      <c r="Y178" s="80"/>
      <c r="Z178" s="372"/>
      <c r="AA178" s="372"/>
      <c r="AB178" s="82"/>
      <c r="AC178" s="376"/>
      <c r="AD178" s="372"/>
      <c r="AE178" s="372"/>
      <c r="AF178" s="82"/>
      <c r="AG178" s="376"/>
      <c r="AH178" s="372"/>
      <c r="AI178" s="372"/>
      <c r="AJ178" s="82"/>
      <c r="AK178" s="376"/>
      <c r="AL178" s="372"/>
      <c r="AM178" s="372"/>
      <c r="AN178" s="82"/>
      <c r="AO178" s="376"/>
      <c r="AP178" s="372"/>
      <c r="AQ178" s="372"/>
      <c r="AR178" s="82"/>
      <c r="AS178" s="376"/>
      <c r="AT178" s="372"/>
      <c r="AU178" s="372"/>
      <c r="AV178" s="82"/>
      <c r="AW178" s="376"/>
      <c r="AX178" s="372"/>
      <c r="AY178" s="372"/>
      <c r="AZ178" s="82"/>
      <c r="BA178" s="80"/>
      <c r="BB178" s="372"/>
      <c r="BC178" s="372"/>
      <c r="BD178" s="82"/>
      <c r="BE178" s="80"/>
      <c r="BF178" s="372"/>
      <c r="BG178" s="372"/>
      <c r="BH178" s="82"/>
      <c r="BI178" s="80"/>
      <c r="BJ178" s="372"/>
      <c r="BK178" s="372"/>
      <c r="BL178" s="82"/>
      <c r="BM178" s="80"/>
      <c r="BN178" s="372"/>
      <c r="BO178" s="372"/>
      <c r="BP178" s="82"/>
      <c r="BQ178" s="376"/>
      <c r="BR178" s="372"/>
      <c r="BS178" s="372"/>
      <c r="BT178" s="81"/>
      <c r="BU178" s="80"/>
      <c r="BV178" s="376"/>
      <c r="BW178" s="372"/>
      <c r="BX178" s="375"/>
      <c r="BY178" s="602">
        <f t="shared" ref="BY178:BY196" si="48">COUNTIF(Q178:BX178,"1")/4</f>
        <v>0</v>
      </c>
      <c r="BZ178" s="603">
        <f t="shared" ref="BZ178:BZ179" si="49">COUNTIF(Q178:BX178,"h")/4</f>
        <v>0</v>
      </c>
      <c r="CA178" s="604">
        <f t="shared" ref="CA178" si="50">COUNTIF(Q178:BX178,"s")/4</f>
        <v>0</v>
      </c>
      <c r="CB178" s="605">
        <f t="shared" ref="CB178:CB196" si="51">SUM(BY178:CA178)</f>
        <v>0</v>
      </c>
      <c r="CC178" s="1017" t="str">
        <f>IF(CB178=0,"",IF(BY178&gt;$AZ$27,Donnees!$C$5,IF(AND(VLOOKUP(P178,ControleGroupes!$CG$16:$FK$65,82,FALSE)&gt;8.5,VLOOKUP(P178,ControleGroupes!$A$16:$CD$65,80,FALSE)&gt;0),Donnees!$E$5,IF(AND(VLOOKUP(P178,ControleGroupes!$CG$16:$FK$65,82,FALSE)&gt;9,VLOOKUP(P178,ControleGroupes!$A$16:$CD$65,80,FALSE)=0),Donnees!$E$5,Donnees!$C$4))))</f>
        <v/>
      </c>
      <c r="CD178" s="1016" t="str">
        <f>IF(CC178=Donnees!$C$5,Donnees!$B$40,IF(CC178=Donnees!$E$5,Donnees!$B$58,""))</f>
        <v/>
      </c>
    </row>
    <row r="179" spans="1:82" ht="12.75" x14ac:dyDescent="0.2">
      <c r="A179" s="158" t="str">
        <f t="shared" si="46"/>
        <v>Jeudi</v>
      </c>
      <c r="B179" s="166" t="str">
        <f t="shared" si="44"/>
        <v/>
      </c>
      <c r="C179" s="167">
        <f t="shared" si="47"/>
        <v>0</v>
      </c>
      <c r="D179" s="167">
        <f t="shared" si="45"/>
        <v>0</v>
      </c>
      <c r="E179" s="167">
        <f t="shared" si="45"/>
        <v>0</v>
      </c>
      <c r="F179" s="167">
        <f t="shared" si="45"/>
        <v>0</v>
      </c>
      <c r="G179" s="159"/>
      <c r="H179" s="159"/>
      <c r="I179" s="159"/>
      <c r="J179" s="170" t="str">
        <f>IF(OR(CC179=Donnees!$C$5,CC179=Donnees!$E$5),1,"")</f>
        <v/>
      </c>
      <c r="K179" s="159"/>
      <c r="L179" s="1233"/>
      <c r="N179" s="591">
        <f>$N$36</f>
        <v>3</v>
      </c>
      <c r="O179" s="33" t="str">
        <f>$O$36</f>
        <v/>
      </c>
      <c r="P179" s="34">
        <f>$P$36</f>
        <v>0</v>
      </c>
      <c r="Q179" s="80"/>
      <c r="R179" s="372"/>
      <c r="S179" s="372"/>
      <c r="T179" s="81"/>
      <c r="U179" s="372"/>
      <c r="V179" s="372"/>
      <c r="W179" s="372"/>
      <c r="X179" s="374"/>
      <c r="Y179" s="80"/>
      <c r="Z179" s="376"/>
      <c r="AA179" s="372"/>
      <c r="AB179" s="82"/>
      <c r="AC179" s="376"/>
      <c r="AD179" s="372"/>
      <c r="AE179" s="372"/>
      <c r="AF179" s="82"/>
      <c r="AG179" s="376"/>
      <c r="AH179" s="372"/>
      <c r="AI179" s="372"/>
      <c r="AJ179" s="82"/>
      <c r="AK179" s="376"/>
      <c r="AL179" s="372"/>
      <c r="AM179" s="372"/>
      <c r="AN179" s="82"/>
      <c r="AO179" s="376"/>
      <c r="AP179" s="372"/>
      <c r="AQ179" s="372"/>
      <c r="AR179" s="82"/>
      <c r="AS179" s="376"/>
      <c r="AT179" s="372"/>
      <c r="AU179" s="372"/>
      <c r="AV179" s="82"/>
      <c r="AW179" s="376"/>
      <c r="AX179" s="372"/>
      <c r="AY179" s="372"/>
      <c r="AZ179" s="82"/>
      <c r="BA179" s="80"/>
      <c r="BB179" s="372"/>
      <c r="BC179" s="372"/>
      <c r="BD179" s="82"/>
      <c r="BE179" s="80"/>
      <c r="BF179" s="372"/>
      <c r="BG179" s="372"/>
      <c r="BH179" s="82"/>
      <c r="BI179" s="80"/>
      <c r="BJ179" s="372"/>
      <c r="BK179" s="372"/>
      <c r="BL179" s="82"/>
      <c r="BM179" s="80"/>
      <c r="BN179" s="372"/>
      <c r="BO179" s="372"/>
      <c r="BP179" s="82"/>
      <c r="BQ179" s="376"/>
      <c r="BR179" s="372"/>
      <c r="BS179" s="372"/>
      <c r="BT179" s="81"/>
      <c r="BU179" s="80"/>
      <c r="BV179" s="376"/>
      <c r="BW179" s="372"/>
      <c r="BX179" s="375"/>
      <c r="BY179" s="602">
        <f t="shared" si="48"/>
        <v>0</v>
      </c>
      <c r="BZ179" s="603">
        <f t="shared" si="49"/>
        <v>0</v>
      </c>
      <c r="CA179" s="604">
        <f>COUNTIF(Q179:BX179,"s")/4</f>
        <v>0</v>
      </c>
      <c r="CB179" s="605">
        <f t="shared" si="51"/>
        <v>0</v>
      </c>
      <c r="CC179" s="1017" t="str">
        <f>IF(CB179=0,"",IF(BY179&gt;$AZ$27,Donnees!$C$5,IF(AND(VLOOKUP(P179,ControleGroupes!$CG$16:$FK$65,82,FALSE)&gt;8.5,VLOOKUP(P179,ControleGroupes!$A$16:$CD$65,80,FALSE)&gt;0),Donnees!$E$5,IF(AND(VLOOKUP(P179,ControleGroupes!$CG$16:$FK$65,82,FALSE)&gt;9,VLOOKUP(P179,ControleGroupes!$A$16:$CD$65,80,FALSE)=0),Donnees!$E$5,Donnees!$C$4))))</f>
        <v/>
      </c>
      <c r="CD179" s="1016" t="str">
        <f>IF(CC179=Donnees!$C$5,Donnees!$B$40,IF(CC179=Donnees!$E$5,Donnees!$B$58,""))</f>
        <v/>
      </c>
    </row>
    <row r="180" spans="1:82" ht="12.75" x14ac:dyDescent="0.2">
      <c r="A180" s="158" t="str">
        <f t="shared" si="46"/>
        <v>Jeudi</v>
      </c>
      <c r="B180" s="166" t="str">
        <f t="shared" si="44"/>
        <v/>
      </c>
      <c r="C180" s="167">
        <f t="shared" si="47"/>
        <v>0</v>
      </c>
      <c r="D180" s="167">
        <f t="shared" si="45"/>
        <v>0</v>
      </c>
      <c r="E180" s="167">
        <f t="shared" si="45"/>
        <v>0</v>
      </c>
      <c r="F180" s="167">
        <f t="shared" si="45"/>
        <v>0</v>
      </c>
      <c r="G180" s="159"/>
      <c r="H180" s="159"/>
      <c r="I180" s="159"/>
      <c r="J180" s="170" t="str">
        <f>IF(OR(CC180=Donnees!$C$5,CC180=Donnees!$E$5),1,"")</f>
        <v/>
      </c>
      <c r="K180" s="159"/>
      <c r="L180" s="1233"/>
      <c r="N180" s="591">
        <f>$N$37</f>
        <v>4</v>
      </c>
      <c r="O180" s="33" t="str">
        <f>$O$37</f>
        <v/>
      </c>
      <c r="P180" s="34">
        <f>$P$37</f>
        <v>0</v>
      </c>
      <c r="Q180" s="80"/>
      <c r="R180" s="372"/>
      <c r="S180" s="372"/>
      <c r="T180" s="81"/>
      <c r="U180" s="372"/>
      <c r="V180" s="372"/>
      <c r="W180" s="372"/>
      <c r="X180" s="374"/>
      <c r="Y180" s="80"/>
      <c r="Z180" s="372"/>
      <c r="AA180" s="372"/>
      <c r="AB180" s="82"/>
      <c r="AC180" s="376"/>
      <c r="AD180" s="372"/>
      <c r="AE180" s="372"/>
      <c r="AF180" s="82"/>
      <c r="AG180" s="376"/>
      <c r="AH180" s="372"/>
      <c r="AI180" s="372"/>
      <c r="AJ180" s="82"/>
      <c r="AK180" s="376"/>
      <c r="AL180" s="372"/>
      <c r="AM180" s="372"/>
      <c r="AN180" s="82"/>
      <c r="AO180" s="376"/>
      <c r="AP180" s="372"/>
      <c r="AQ180" s="372"/>
      <c r="AR180" s="82"/>
      <c r="AS180" s="376"/>
      <c r="AT180" s="372"/>
      <c r="AU180" s="372"/>
      <c r="AV180" s="82"/>
      <c r="AW180" s="376"/>
      <c r="AX180" s="372"/>
      <c r="AY180" s="372"/>
      <c r="AZ180" s="82"/>
      <c r="BA180" s="80"/>
      <c r="BB180" s="372"/>
      <c r="BC180" s="372"/>
      <c r="BD180" s="82"/>
      <c r="BE180" s="80"/>
      <c r="BF180" s="372"/>
      <c r="BG180" s="372"/>
      <c r="BH180" s="82"/>
      <c r="BI180" s="80"/>
      <c r="BJ180" s="372"/>
      <c r="BK180" s="372"/>
      <c r="BL180" s="82"/>
      <c r="BM180" s="80"/>
      <c r="BN180" s="372"/>
      <c r="BO180" s="372"/>
      <c r="BP180" s="82"/>
      <c r="BQ180" s="376"/>
      <c r="BR180" s="372"/>
      <c r="BS180" s="372"/>
      <c r="BT180" s="81"/>
      <c r="BU180" s="80"/>
      <c r="BV180" s="376"/>
      <c r="BW180" s="372"/>
      <c r="BX180" s="375"/>
      <c r="BY180" s="602">
        <f t="shared" si="48"/>
        <v>0</v>
      </c>
      <c r="BZ180" s="603">
        <f>COUNTIF(Q180:BX180,"h")/4</f>
        <v>0</v>
      </c>
      <c r="CA180" s="604">
        <f t="shared" ref="CA180:CA196" si="52">COUNTIF(Q180:BX180,"s")/4</f>
        <v>0</v>
      </c>
      <c r="CB180" s="605">
        <f t="shared" si="51"/>
        <v>0</v>
      </c>
      <c r="CC180" s="1017" t="str">
        <f>IF(CB180=0,"",IF(BY180&gt;$AZ$27,Donnees!$C$5,IF(AND(VLOOKUP(P180,ControleGroupes!$CG$16:$FK$65,82,FALSE)&gt;8.5,VLOOKUP(P180,ControleGroupes!$A$16:$CD$65,80,FALSE)&gt;0),Donnees!$E$5,IF(AND(VLOOKUP(P180,ControleGroupes!$CG$16:$FK$65,82,FALSE)&gt;9,VLOOKUP(P180,ControleGroupes!$A$16:$CD$65,80,FALSE)=0),Donnees!$E$5,Donnees!$C$4))))</f>
        <v/>
      </c>
      <c r="CD180" s="1016" t="str">
        <f>IF(CC180=Donnees!$C$5,Donnees!$B$40,IF(CC180=Donnees!$E$5,Donnees!$B$58,""))</f>
        <v/>
      </c>
    </row>
    <row r="181" spans="1:82" ht="12.75" x14ac:dyDescent="0.2">
      <c r="A181" s="158" t="str">
        <f t="shared" si="46"/>
        <v>Jeudi</v>
      </c>
      <c r="B181" s="166" t="str">
        <f t="shared" si="44"/>
        <v/>
      </c>
      <c r="C181" s="167">
        <f t="shared" si="47"/>
        <v>0</v>
      </c>
      <c r="D181" s="167">
        <f t="shared" si="45"/>
        <v>0</v>
      </c>
      <c r="E181" s="167">
        <f t="shared" si="45"/>
        <v>0</v>
      </c>
      <c r="F181" s="167">
        <f t="shared" si="45"/>
        <v>0</v>
      </c>
      <c r="G181" s="159"/>
      <c r="H181" s="159"/>
      <c r="I181" s="159"/>
      <c r="J181" s="170" t="str">
        <f>IF(OR(CC181=Donnees!$C$5,CC181=Donnees!$E$5),1,"")</f>
        <v/>
      </c>
      <c r="K181" s="159"/>
      <c r="L181" s="1233"/>
      <c r="N181" s="591">
        <f>$N$38</f>
        <v>5</v>
      </c>
      <c r="O181" s="33" t="str">
        <f>$O$38</f>
        <v/>
      </c>
      <c r="P181" s="34">
        <f>$P$38</f>
        <v>0</v>
      </c>
      <c r="Q181" s="80"/>
      <c r="R181" s="372"/>
      <c r="S181" s="372"/>
      <c r="T181" s="81"/>
      <c r="U181" s="80"/>
      <c r="V181" s="372"/>
      <c r="W181" s="372"/>
      <c r="X181" s="375"/>
      <c r="Y181" s="80"/>
      <c r="Z181" s="372"/>
      <c r="AA181" s="372"/>
      <c r="AB181" s="82"/>
      <c r="AC181" s="80"/>
      <c r="AD181" s="372"/>
      <c r="AE181" s="372"/>
      <c r="AF181" s="82"/>
      <c r="AG181" s="376"/>
      <c r="AH181" s="372"/>
      <c r="AI181" s="372"/>
      <c r="AJ181" s="82"/>
      <c r="AK181" s="80"/>
      <c r="AL181" s="372"/>
      <c r="AM181" s="372"/>
      <c r="AN181" s="82"/>
      <c r="AO181" s="80"/>
      <c r="AP181" s="372"/>
      <c r="AQ181" s="372"/>
      <c r="AR181" s="82"/>
      <c r="AS181" s="80"/>
      <c r="AT181" s="372"/>
      <c r="AU181" s="372"/>
      <c r="AV181" s="374"/>
      <c r="AW181" s="80"/>
      <c r="AX181" s="372"/>
      <c r="AY181" s="372"/>
      <c r="AZ181" s="82"/>
      <c r="BA181" s="80"/>
      <c r="BB181" s="372"/>
      <c r="BC181" s="372"/>
      <c r="BD181" s="82"/>
      <c r="BE181" s="80"/>
      <c r="BF181" s="372"/>
      <c r="BG181" s="372"/>
      <c r="BH181" s="82"/>
      <c r="BI181" s="80"/>
      <c r="BJ181" s="372"/>
      <c r="BK181" s="372"/>
      <c r="BL181" s="82"/>
      <c r="BM181" s="80"/>
      <c r="BN181" s="372"/>
      <c r="BO181" s="372"/>
      <c r="BP181" s="82"/>
      <c r="BQ181" s="376"/>
      <c r="BR181" s="372"/>
      <c r="BS181" s="372"/>
      <c r="BT181" s="81"/>
      <c r="BU181" s="80"/>
      <c r="BV181" s="376"/>
      <c r="BW181" s="372"/>
      <c r="BX181" s="375"/>
      <c r="BY181" s="602">
        <f t="shared" si="48"/>
        <v>0</v>
      </c>
      <c r="BZ181" s="603">
        <f t="shared" ref="BZ181:BZ196" si="53">COUNTIF(Q181:BX181,"h")/4</f>
        <v>0</v>
      </c>
      <c r="CA181" s="604">
        <f t="shared" si="52"/>
        <v>0</v>
      </c>
      <c r="CB181" s="605">
        <f t="shared" si="51"/>
        <v>0</v>
      </c>
      <c r="CC181" s="1017" t="str">
        <f>IF(CB181=0,"",IF(BY181&gt;$AZ$27,Donnees!$C$5,IF(AND(VLOOKUP(P181,ControleGroupes!$CG$16:$FK$65,82,FALSE)&gt;8.5,VLOOKUP(P181,ControleGroupes!$A$16:$CD$65,80,FALSE)&gt;0),Donnees!$E$5,IF(AND(VLOOKUP(P181,ControleGroupes!$CG$16:$FK$65,82,FALSE)&gt;9,VLOOKUP(P181,ControleGroupes!$A$16:$CD$65,80,FALSE)=0),Donnees!$E$5,Donnees!$C$4))))</f>
        <v/>
      </c>
      <c r="CD181" s="1016" t="str">
        <f>IF(CC181=Donnees!$C$5,Donnees!$B$40,IF(CC181=Donnees!$E$5,Donnees!$B$58,""))</f>
        <v/>
      </c>
    </row>
    <row r="182" spans="1:82" ht="12.75" x14ac:dyDescent="0.2">
      <c r="A182" s="158" t="str">
        <f t="shared" si="46"/>
        <v>Jeudi</v>
      </c>
      <c r="B182" s="166" t="str">
        <f t="shared" si="44"/>
        <v/>
      </c>
      <c r="C182" s="167">
        <f t="shared" si="47"/>
        <v>0</v>
      </c>
      <c r="D182" s="167">
        <f t="shared" si="45"/>
        <v>0</v>
      </c>
      <c r="E182" s="167">
        <f t="shared" si="45"/>
        <v>0</v>
      </c>
      <c r="F182" s="167">
        <f t="shared" si="45"/>
        <v>0</v>
      </c>
      <c r="G182" s="159"/>
      <c r="H182" s="159"/>
      <c r="I182" s="159"/>
      <c r="J182" s="170" t="str">
        <f>IF(OR(CC182=Donnees!$C$5,CC182=Donnees!$E$5),1,"")</f>
        <v/>
      </c>
      <c r="K182" s="159"/>
      <c r="L182" s="1233"/>
      <c r="N182" s="591">
        <f>$N$39</f>
        <v>6</v>
      </c>
      <c r="O182" s="33" t="str">
        <f>$O$39</f>
        <v/>
      </c>
      <c r="P182" s="34">
        <f>$P$39</f>
        <v>0</v>
      </c>
      <c r="Q182" s="80"/>
      <c r="R182" s="372"/>
      <c r="S182" s="372"/>
      <c r="T182" s="81"/>
      <c r="U182" s="80"/>
      <c r="V182" s="372"/>
      <c r="W182" s="372"/>
      <c r="X182" s="375"/>
      <c r="Y182" s="80"/>
      <c r="Z182" s="372"/>
      <c r="AA182" s="372"/>
      <c r="AB182" s="82"/>
      <c r="AC182" s="80"/>
      <c r="AD182" s="372"/>
      <c r="AE182" s="372"/>
      <c r="AF182" s="82"/>
      <c r="AG182" s="80"/>
      <c r="AH182" s="372"/>
      <c r="AI182" s="372"/>
      <c r="AJ182" s="82"/>
      <c r="AK182" s="80"/>
      <c r="AL182" s="372"/>
      <c r="AM182" s="372"/>
      <c r="AN182" s="82"/>
      <c r="AO182" s="80"/>
      <c r="AP182" s="372"/>
      <c r="AQ182" s="372"/>
      <c r="AR182" s="82"/>
      <c r="AS182" s="80"/>
      <c r="AT182" s="372"/>
      <c r="AU182" s="372"/>
      <c r="AV182" s="374"/>
      <c r="AW182" s="80"/>
      <c r="AX182" s="372"/>
      <c r="AY182" s="372"/>
      <c r="AZ182" s="82"/>
      <c r="BA182" s="80"/>
      <c r="BB182" s="372"/>
      <c r="BC182" s="372"/>
      <c r="BD182" s="82"/>
      <c r="BE182" s="80"/>
      <c r="BF182" s="372"/>
      <c r="BG182" s="372"/>
      <c r="BH182" s="82"/>
      <c r="BI182" s="80"/>
      <c r="BJ182" s="372"/>
      <c r="BK182" s="372"/>
      <c r="BL182" s="82"/>
      <c r="BM182" s="80"/>
      <c r="BN182" s="372"/>
      <c r="BO182" s="372"/>
      <c r="BP182" s="82"/>
      <c r="BQ182" s="376"/>
      <c r="BR182" s="372"/>
      <c r="BS182" s="372"/>
      <c r="BT182" s="81"/>
      <c r="BU182" s="80"/>
      <c r="BV182" s="376"/>
      <c r="BW182" s="372"/>
      <c r="BX182" s="375"/>
      <c r="BY182" s="602">
        <f t="shared" si="48"/>
        <v>0</v>
      </c>
      <c r="BZ182" s="603">
        <f t="shared" si="53"/>
        <v>0</v>
      </c>
      <c r="CA182" s="604">
        <f t="shared" si="52"/>
        <v>0</v>
      </c>
      <c r="CB182" s="605">
        <f t="shared" si="51"/>
        <v>0</v>
      </c>
      <c r="CC182" s="1017" t="str">
        <f>IF(CB182=0,"",IF(BY182&gt;$AZ$27,Donnees!$C$5,IF(AND(VLOOKUP(P182,ControleGroupes!$CG$16:$FK$65,82,FALSE)&gt;8.5,VLOOKUP(P182,ControleGroupes!$A$16:$CD$65,80,FALSE)&gt;0),Donnees!$E$5,IF(AND(VLOOKUP(P182,ControleGroupes!$CG$16:$FK$65,82,FALSE)&gt;9,VLOOKUP(P182,ControleGroupes!$A$16:$CD$65,80,FALSE)=0),Donnees!$E$5,Donnees!$C$4))))</f>
        <v/>
      </c>
      <c r="CD182" s="1016" t="str">
        <f>IF(CC182=Donnees!$C$5,Donnees!$B$40,IF(CC182=Donnees!$E$5,Donnees!$B$58,""))</f>
        <v/>
      </c>
    </row>
    <row r="183" spans="1:82" ht="12.75" x14ac:dyDescent="0.2">
      <c r="A183" s="158" t="str">
        <f t="shared" si="46"/>
        <v>Jeudi</v>
      </c>
      <c r="B183" s="166" t="str">
        <f t="shared" si="44"/>
        <v/>
      </c>
      <c r="C183" s="167">
        <f t="shared" si="47"/>
        <v>0</v>
      </c>
      <c r="D183" s="167">
        <f t="shared" si="45"/>
        <v>0</v>
      </c>
      <c r="E183" s="167">
        <f t="shared" si="45"/>
        <v>0</v>
      </c>
      <c r="F183" s="167">
        <f t="shared" si="45"/>
        <v>0</v>
      </c>
      <c r="G183" s="159"/>
      <c r="H183" s="159"/>
      <c r="I183" s="159"/>
      <c r="J183" s="170" t="str">
        <f>IF(OR(CC183=Donnees!$C$5,CC183=Donnees!$E$5),1,"")</f>
        <v/>
      </c>
      <c r="K183" s="159"/>
      <c r="L183" s="1233"/>
      <c r="N183" s="591">
        <f>$N$40</f>
        <v>7</v>
      </c>
      <c r="O183" s="33" t="str">
        <f>$O$40</f>
        <v/>
      </c>
      <c r="P183" s="34">
        <f>$P$40</f>
        <v>0</v>
      </c>
      <c r="Q183" s="80"/>
      <c r="R183" s="372"/>
      <c r="S183" s="372"/>
      <c r="T183" s="81"/>
      <c r="U183" s="80"/>
      <c r="V183" s="372"/>
      <c r="W183" s="372"/>
      <c r="X183" s="375"/>
      <c r="Y183" s="80"/>
      <c r="Z183" s="372"/>
      <c r="AA183" s="372"/>
      <c r="AB183" s="82"/>
      <c r="AC183" s="80"/>
      <c r="AD183" s="372"/>
      <c r="AE183" s="372"/>
      <c r="AF183" s="82"/>
      <c r="AG183" s="80"/>
      <c r="AH183" s="372"/>
      <c r="AI183" s="372"/>
      <c r="AJ183" s="82"/>
      <c r="AK183" s="80"/>
      <c r="AL183" s="372"/>
      <c r="AM183" s="372"/>
      <c r="AN183" s="82"/>
      <c r="AO183" s="80"/>
      <c r="AP183" s="372"/>
      <c r="AQ183" s="372"/>
      <c r="AR183" s="82"/>
      <c r="AS183" s="80"/>
      <c r="AT183" s="372"/>
      <c r="AU183" s="372"/>
      <c r="AV183" s="374"/>
      <c r="AW183" s="80"/>
      <c r="AX183" s="372"/>
      <c r="AY183" s="372"/>
      <c r="AZ183" s="82"/>
      <c r="BA183" s="80"/>
      <c r="BB183" s="372"/>
      <c r="BC183" s="372"/>
      <c r="BD183" s="82"/>
      <c r="BE183" s="80"/>
      <c r="BF183" s="372"/>
      <c r="BG183" s="372"/>
      <c r="BH183" s="82"/>
      <c r="BI183" s="80"/>
      <c r="BJ183" s="372"/>
      <c r="BK183" s="372"/>
      <c r="BL183" s="82"/>
      <c r="BM183" s="80"/>
      <c r="BN183" s="372"/>
      <c r="BO183" s="372"/>
      <c r="BP183" s="82"/>
      <c r="BQ183" s="376"/>
      <c r="BR183" s="372"/>
      <c r="BS183" s="372"/>
      <c r="BT183" s="81"/>
      <c r="BU183" s="80"/>
      <c r="BV183" s="376"/>
      <c r="BW183" s="372"/>
      <c r="BX183" s="375"/>
      <c r="BY183" s="602">
        <f t="shared" si="48"/>
        <v>0</v>
      </c>
      <c r="BZ183" s="603">
        <f t="shared" si="53"/>
        <v>0</v>
      </c>
      <c r="CA183" s="604">
        <f t="shared" si="52"/>
        <v>0</v>
      </c>
      <c r="CB183" s="605">
        <f t="shared" si="51"/>
        <v>0</v>
      </c>
      <c r="CC183" s="1017" t="str">
        <f>IF(CB183=0,"",IF(BY183&gt;$AZ$27,Donnees!$C$5,IF(AND(VLOOKUP(P183,ControleGroupes!$CG$16:$FK$65,82,FALSE)&gt;8.5,VLOOKUP(P183,ControleGroupes!$A$16:$CD$65,80,FALSE)&gt;0),Donnees!$E$5,IF(AND(VLOOKUP(P183,ControleGroupes!$CG$16:$FK$65,82,FALSE)&gt;9,VLOOKUP(P183,ControleGroupes!$A$16:$CD$65,80,FALSE)=0),Donnees!$E$5,Donnees!$C$4))))</f>
        <v/>
      </c>
      <c r="CD183" s="1016" t="str">
        <f>IF(CC183=Donnees!$C$5,Donnees!$B$40,IF(CC183=Donnees!$E$5,Donnees!$B$58,""))</f>
        <v/>
      </c>
    </row>
    <row r="184" spans="1:82" ht="12.75" x14ac:dyDescent="0.2">
      <c r="A184" s="158" t="str">
        <f t="shared" si="46"/>
        <v>Jeudi</v>
      </c>
      <c r="B184" s="166" t="str">
        <f t="shared" si="44"/>
        <v/>
      </c>
      <c r="C184" s="167">
        <f t="shared" si="47"/>
        <v>0</v>
      </c>
      <c r="D184" s="167">
        <f t="shared" si="45"/>
        <v>0</v>
      </c>
      <c r="E184" s="167">
        <f t="shared" si="45"/>
        <v>0</v>
      </c>
      <c r="F184" s="167">
        <f t="shared" si="45"/>
        <v>0</v>
      </c>
      <c r="G184" s="159"/>
      <c r="H184" s="159"/>
      <c r="I184" s="159"/>
      <c r="J184" s="170" t="str">
        <f>IF(OR(CC184=Donnees!$C$5,CC184=Donnees!$E$5),1,"")</f>
        <v/>
      </c>
      <c r="K184" s="159"/>
      <c r="L184" s="1233"/>
      <c r="N184" s="591">
        <f>$N$41</f>
        <v>8</v>
      </c>
      <c r="O184" s="33" t="str">
        <f>$O$41</f>
        <v/>
      </c>
      <c r="P184" s="34">
        <f>$P$41</f>
        <v>0</v>
      </c>
      <c r="Q184" s="80"/>
      <c r="R184" s="372"/>
      <c r="S184" s="372"/>
      <c r="T184" s="81"/>
      <c r="U184" s="80"/>
      <c r="V184" s="372"/>
      <c r="W184" s="372"/>
      <c r="X184" s="375"/>
      <c r="Y184" s="80"/>
      <c r="Z184" s="372"/>
      <c r="AA184" s="372"/>
      <c r="AB184" s="82"/>
      <c r="AC184" s="80"/>
      <c r="AD184" s="372"/>
      <c r="AE184" s="372"/>
      <c r="AF184" s="82"/>
      <c r="AG184" s="80"/>
      <c r="AH184" s="372"/>
      <c r="AI184" s="372"/>
      <c r="AJ184" s="82"/>
      <c r="AK184" s="80"/>
      <c r="AL184" s="372"/>
      <c r="AM184" s="372"/>
      <c r="AN184" s="82"/>
      <c r="AO184" s="80"/>
      <c r="AP184" s="372"/>
      <c r="AQ184" s="372"/>
      <c r="AR184" s="82"/>
      <c r="AS184" s="80"/>
      <c r="AT184" s="372"/>
      <c r="AU184" s="372"/>
      <c r="AV184" s="374"/>
      <c r="AW184" s="80"/>
      <c r="AX184" s="372"/>
      <c r="AY184" s="372"/>
      <c r="AZ184" s="82"/>
      <c r="BA184" s="80"/>
      <c r="BB184" s="372"/>
      <c r="BC184" s="372"/>
      <c r="BD184" s="82"/>
      <c r="BE184" s="80"/>
      <c r="BF184" s="372"/>
      <c r="BG184" s="372"/>
      <c r="BH184" s="82"/>
      <c r="BI184" s="80"/>
      <c r="BJ184" s="372"/>
      <c r="BK184" s="372"/>
      <c r="BL184" s="82"/>
      <c r="BM184" s="80"/>
      <c r="BN184" s="372"/>
      <c r="BO184" s="372"/>
      <c r="BP184" s="82"/>
      <c r="BQ184" s="376"/>
      <c r="BR184" s="372"/>
      <c r="BS184" s="372"/>
      <c r="BT184" s="81"/>
      <c r="BU184" s="80"/>
      <c r="BV184" s="376"/>
      <c r="BW184" s="372"/>
      <c r="BX184" s="375"/>
      <c r="BY184" s="602">
        <f t="shared" si="48"/>
        <v>0</v>
      </c>
      <c r="BZ184" s="603">
        <f t="shared" si="53"/>
        <v>0</v>
      </c>
      <c r="CA184" s="604">
        <f t="shared" si="52"/>
        <v>0</v>
      </c>
      <c r="CB184" s="605">
        <f t="shared" si="51"/>
        <v>0</v>
      </c>
      <c r="CC184" s="1017" t="str">
        <f>IF(CB184=0,"",IF(BY184&gt;$AZ$27,Donnees!$C$5,IF(AND(VLOOKUP(P184,ControleGroupes!$CG$16:$FK$65,82,FALSE)&gt;8.5,VLOOKUP(P184,ControleGroupes!$A$16:$CD$65,80,FALSE)&gt;0),Donnees!$E$5,IF(AND(VLOOKUP(P184,ControleGroupes!$CG$16:$FK$65,82,FALSE)&gt;9,VLOOKUP(P184,ControleGroupes!$A$16:$CD$65,80,FALSE)=0),Donnees!$E$5,Donnees!$C$4))))</f>
        <v/>
      </c>
      <c r="CD184" s="1016" t="str">
        <f>IF(CC184=Donnees!$C$5,Donnees!$B$40,IF(CC184=Donnees!$E$5,Donnees!$B$58,""))</f>
        <v/>
      </c>
    </row>
    <row r="185" spans="1:82" ht="12.75" x14ac:dyDescent="0.2">
      <c r="A185" s="158" t="str">
        <f t="shared" si="46"/>
        <v>Jeudi</v>
      </c>
      <c r="B185" s="166" t="str">
        <f t="shared" si="44"/>
        <v/>
      </c>
      <c r="C185" s="167">
        <f t="shared" si="47"/>
        <v>0</v>
      </c>
      <c r="D185" s="167">
        <f t="shared" si="45"/>
        <v>0</v>
      </c>
      <c r="E185" s="167">
        <f t="shared" si="45"/>
        <v>0</v>
      </c>
      <c r="F185" s="167">
        <f t="shared" si="45"/>
        <v>0</v>
      </c>
      <c r="G185" s="159"/>
      <c r="H185" s="159"/>
      <c r="I185" s="159"/>
      <c r="J185" s="170" t="str">
        <f>IF(OR(CC185=Donnees!$C$5,CC185=Donnees!$E$5),1,"")</f>
        <v/>
      </c>
      <c r="K185" s="159"/>
      <c r="L185" s="1233"/>
      <c r="N185" s="591">
        <f>$N$42</f>
        <v>9</v>
      </c>
      <c r="O185" s="33" t="str">
        <f>$O$42</f>
        <v/>
      </c>
      <c r="P185" s="34">
        <f>$P$42</f>
        <v>0</v>
      </c>
      <c r="Q185" s="83"/>
      <c r="R185" s="84"/>
      <c r="S185" s="84"/>
      <c r="T185" s="85"/>
      <c r="U185" s="83"/>
      <c r="V185" s="84"/>
      <c r="W185" s="84"/>
      <c r="X185" s="86"/>
      <c r="Y185" s="80"/>
      <c r="Z185" s="372"/>
      <c r="AA185" s="372"/>
      <c r="AB185" s="82"/>
      <c r="AC185" s="80"/>
      <c r="AD185" s="372"/>
      <c r="AE185" s="372"/>
      <c r="AF185" s="82"/>
      <c r="AG185" s="80"/>
      <c r="AH185" s="372"/>
      <c r="AI185" s="372"/>
      <c r="AJ185" s="82"/>
      <c r="AK185" s="80"/>
      <c r="AL185" s="372"/>
      <c r="AM185" s="372"/>
      <c r="AN185" s="82"/>
      <c r="AO185" s="80"/>
      <c r="AP185" s="372"/>
      <c r="AQ185" s="372"/>
      <c r="AR185" s="82"/>
      <c r="AS185" s="80"/>
      <c r="AT185" s="372"/>
      <c r="AU185" s="372"/>
      <c r="AV185" s="374"/>
      <c r="AW185" s="80"/>
      <c r="AX185" s="372"/>
      <c r="AY185" s="372"/>
      <c r="AZ185" s="82"/>
      <c r="BA185" s="80"/>
      <c r="BB185" s="372"/>
      <c r="BC185" s="372"/>
      <c r="BD185" s="82"/>
      <c r="BE185" s="80"/>
      <c r="BF185" s="372"/>
      <c r="BG185" s="372"/>
      <c r="BH185" s="82"/>
      <c r="BI185" s="80"/>
      <c r="BJ185" s="372"/>
      <c r="BK185" s="372"/>
      <c r="BL185" s="82"/>
      <c r="BM185" s="80"/>
      <c r="BN185" s="372"/>
      <c r="BO185" s="372"/>
      <c r="BP185" s="82"/>
      <c r="BQ185" s="87"/>
      <c r="BR185" s="84"/>
      <c r="BS185" s="84"/>
      <c r="BT185" s="85"/>
      <c r="BU185" s="83"/>
      <c r="BV185" s="87"/>
      <c r="BW185" s="84"/>
      <c r="BX185" s="86"/>
      <c r="BY185" s="602">
        <f t="shared" si="48"/>
        <v>0</v>
      </c>
      <c r="BZ185" s="603">
        <f t="shared" si="53"/>
        <v>0</v>
      </c>
      <c r="CA185" s="604">
        <f t="shared" si="52"/>
        <v>0</v>
      </c>
      <c r="CB185" s="605">
        <f t="shared" si="51"/>
        <v>0</v>
      </c>
      <c r="CC185" s="1017" t="str">
        <f>IF(CB185=0,"",IF(BY185&gt;$AZ$27,Donnees!$C$5,IF(AND(VLOOKUP(P185,ControleGroupes!$CG$16:$FK$65,82,FALSE)&gt;8.5,VLOOKUP(P185,ControleGroupes!$A$16:$CD$65,80,FALSE)&gt;0),Donnees!$E$5,IF(AND(VLOOKUP(P185,ControleGroupes!$CG$16:$FK$65,82,FALSE)&gt;9,VLOOKUP(P185,ControleGroupes!$A$16:$CD$65,80,FALSE)=0),Donnees!$E$5,Donnees!$C$4))))</f>
        <v/>
      </c>
      <c r="CD185" s="1016" t="str">
        <f>IF(CC185=Donnees!$C$5,Donnees!$B$40,IF(CC185=Donnees!$E$5,Donnees!$B$58,""))</f>
        <v/>
      </c>
    </row>
    <row r="186" spans="1:82" ht="12.75" x14ac:dyDescent="0.2">
      <c r="A186" s="158" t="str">
        <f t="shared" si="46"/>
        <v>Jeudi</v>
      </c>
      <c r="B186" s="166" t="str">
        <f t="shared" si="44"/>
        <v/>
      </c>
      <c r="C186" s="167">
        <f t="shared" si="47"/>
        <v>0</v>
      </c>
      <c r="D186" s="167">
        <f t="shared" si="45"/>
        <v>0</v>
      </c>
      <c r="E186" s="167">
        <f t="shared" si="45"/>
        <v>0</v>
      </c>
      <c r="F186" s="167">
        <f t="shared" si="45"/>
        <v>0</v>
      </c>
      <c r="G186" s="159"/>
      <c r="H186" s="159"/>
      <c r="I186" s="159"/>
      <c r="J186" s="170" t="str">
        <f>IF(OR(CC186=Donnees!$C$5,CC186=Donnees!$E$5),1,"")</f>
        <v/>
      </c>
      <c r="K186" s="159"/>
      <c r="L186" s="1233"/>
      <c r="N186" s="591">
        <f>$N$43</f>
        <v>10</v>
      </c>
      <c r="O186" s="33" t="str">
        <f>$O$43</f>
        <v/>
      </c>
      <c r="P186" s="34">
        <f>$P$43</f>
        <v>0</v>
      </c>
      <c r="Q186" s="83"/>
      <c r="R186" s="84"/>
      <c r="S186" s="84"/>
      <c r="T186" s="85"/>
      <c r="U186" s="83"/>
      <c r="V186" s="84"/>
      <c r="W186" s="84"/>
      <c r="X186" s="86"/>
      <c r="Y186" s="80"/>
      <c r="Z186" s="372"/>
      <c r="AA186" s="372"/>
      <c r="AB186" s="82"/>
      <c r="AC186" s="80"/>
      <c r="AD186" s="372"/>
      <c r="AE186" s="372"/>
      <c r="AF186" s="82"/>
      <c r="AG186" s="80"/>
      <c r="AH186" s="372"/>
      <c r="AI186" s="372"/>
      <c r="AJ186" s="82"/>
      <c r="AK186" s="80"/>
      <c r="AL186" s="372"/>
      <c r="AM186" s="372"/>
      <c r="AN186" s="82"/>
      <c r="AO186" s="80"/>
      <c r="AP186" s="372"/>
      <c r="AQ186" s="372"/>
      <c r="AR186" s="82"/>
      <c r="AS186" s="80"/>
      <c r="AT186" s="372"/>
      <c r="AU186" s="372"/>
      <c r="AV186" s="374"/>
      <c r="AW186" s="80"/>
      <c r="AX186" s="372"/>
      <c r="AY186" s="372"/>
      <c r="AZ186" s="82"/>
      <c r="BA186" s="80"/>
      <c r="BB186" s="372"/>
      <c r="BC186" s="372"/>
      <c r="BD186" s="82"/>
      <c r="BE186" s="80"/>
      <c r="BF186" s="372"/>
      <c r="BG186" s="372"/>
      <c r="BH186" s="82"/>
      <c r="BI186" s="80"/>
      <c r="BJ186" s="372"/>
      <c r="BK186" s="372"/>
      <c r="BL186" s="82"/>
      <c r="BM186" s="80"/>
      <c r="BN186" s="372"/>
      <c r="BO186" s="372"/>
      <c r="BP186" s="82"/>
      <c r="BQ186" s="87"/>
      <c r="BR186" s="84"/>
      <c r="BS186" s="84"/>
      <c r="BT186" s="85"/>
      <c r="BU186" s="83"/>
      <c r="BV186" s="87"/>
      <c r="BW186" s="84"/>
      <c r="BX186" s="86"/>
      <c r="BY186" s="602">
        <f t="shared" si="48"/>
        <v>0</v>
      </c>
      <c r="BZ186" s="603">
        <f t="shared" si="53"/>
        <v>0</v>
      </c>
      <c r="CA186" s="604">
        <f t="shared" si="52"/>
        <v>0</v>
      </c>
      <c r="CB186" s="605">
        <f t="shared" si="51"/>
        <v>0</v>
      </c>
      <c r="CC186" s="1017" t="str">
        <f>IF(CB186=0,"",IF(BY186&gt;$AZ$27,Donnees!$C$5,IF(AND(VLOOKUP(P186,ControleGroupes!$CG$16:$FK$65,82,FALSE)&gt;8.5,VLOOKUP(P186,ControleGroupes!$A$16:$CD$65,80,FALSE)&gt;0),Donnees!$E$5,IF(AND(VLOOKUP(P186,ControleGroupes!$CG$16:$FK$65,82,FALSE)&gt;9,VLOOKUP(P186,ControleGroupes!$A$16:$CD$65,80,FALSE)=0),Donnees!$E$5,Donnees!$C$4))))</f>
        <v/>
      </c>
      <c r="CD186" s="1016" t="str">
        <f>IF(CC186=Donnees!$C$5,Donnees!$B$40,IF(CC186=Donnees!$E$5,Donnees!$B$58,""))</f>
        <v/>
      </c>
    </row>
    <row r="187" spans="1:82" ht="12.75" x14ac:dyDescent="0.2">
      <c r="A187" s="158" t="str">
        <f t="shared" si="46"/>
        <v>Jeudi</v>
      </c>
      <c r="B187" s="166" t="str">
        <f t="shared" si="44"/>
        <v/>
      </c>
      <c r="C187" s="167">
        <f t="shared" si="47"/>
        <v>0</v>
      </c>
      <c r="D187" s="167">
        <f t="shared" si="45"/>
        <v>0</v>
      </c>
      <c r="E187" s="167">
        <f t="shared" si="45"/>
        <v>0</v>
      </c>
      <c r="F187" s="167">
        <f t="shared" si="45"/>
        <v>0</v>
      </c>
      <c r="G187" s="159"/>
      <c r="H187" s="159"/>
      <c r="I187" s="159"/>
      <c r="J187" s="170" t="str">
        <f>IF(OR(CC187=Donnees!$C$5,CC187=Donnees!$E$5),1,"")</f>
        <v/>
      </c>
      <c r="K187" s="159"/>
      <c r="L187" s="1233"/>
      <c r="N187" s="591">
        <f>$N$44</f>
        <v>11</v>
      </c>
      <c r="O187" s="33" t="str">
        <f>$O$44</f>
        <v/>
      </c>
      <c r="P187" s="34">
        <f>$P$44</f>
        <v>0</v>
      </c>
      <c r="Q187" s="83"/>
      <c r="R187" s="84"/>
      <c r="S187" s="84"/>
      <c r="T187" s="85"/>
      <c r="U187" s="83"/>
      <c r="V187" s="84"/>
      <c r="W187" s="84"/>
      <c r="X187" s="86"/>
      <c r="Y187" s="80"/>
      <c r="Z187" s="372"/>
      <c r="AA187" s="372"/>
      <c r="AB187" s="82"/>
      <c r="AC187" s="80"/>
      <c r="AD187" s="372"/>
      <c r="AE187" s="372"/>
      <c r="AF187" s="82"/>
      <c r="AG187" s="80"/>
      <c r="AH187" s="372"/>
      <c r="AI187" s="372"/>
      <c r="AJ187" s="82"/>
      <c r="AK187" s="80"/>
      <c r="AL187" s="372"/>
      <c r="AM187" s="372"/>
      <c r="AN187" s="82"/>
      <c r="AO187" s="80"/>
      <c r="AP187" s="372"/>
      <c r="AQ187" s="372"/>
      <c r="AR187" s="82"/>
      <c r="AS187" s="80"/>
      <c r="AT187" s="372"/>
      <c r="AU187" s="372"/>
      <c r="AV187" s="374"/>
      <c r="AW187" s="80"/>
      <c r="AX187" s="372"/>
      <c r="AY187" s="372"/>
      <c r="AZ187" s="82"/>
      <c r="BA187" s="80"/>
      <c r="BB187" s="372"/>
      <c r="BC187" s="372"/>
      <c r="BD187" s="82"/>
      <c r="BE187" s="80"/>
      <c r="BF187" s="372"/>
      <c r="BG187" s="372"/>
      <c r="BH187" s="82"/>
      <c r="BI187" s="80"/>
      <c r="BJ187" s="372"/>
      <c r="BK187" s="372"/>
      <c r="BL187" s="82"/>
      <c r="BM187" s="80"/>
      <c r="BN187" s="372"/>
      <c r="BO187" s="372"/>
      <c r="BP187" s="82"/>
      <c r="BQ187" s="87"/>
      <c r="BR187" s="84"/>
      <c r="BS187" s="84"/>
      <c r="BT187" s="85"/>
      <c r="BU187" s="83"/>
      <c r="BV187" s="87"/>
      <c r="BW187" s="84"/>
      <c r="BX187" s="86"/>
      <c r="BY187" s="602">
        <f t="shared" si="48"/>
        <v>0</v>
      </c>
      <c r="BZ187" s="603">
        <f t="shared" si="53"/>
        <v>0</v>
      </c>
      <c r="CA187" s="604">
        <f t="shared" si="52"/>
        <v>0</v>
      </c>
      <c r="CB187" s="605">
        <f t="shared" si="51"/>
        <v>0</v>
      </c>
      <c r="CC187" s="1017" t="str">
        <f>IF(CB187=0,"",IF(BY187&gt;$AZ$27,Donnees!$C$5,IF(AND(VLOOKUP(P187,ControleGroupes!$CG$16:$FK$65,82,FALSE)&gt;8.5,VLOOKUP(P187,ControleGroupes!$A$16:$CD$65,80,FALSE)&gt;0),Donnees!$E$5,IF(AND(VLOOKUP(P187,ControleGroupes!$CG$16:$FK$65,82,FALSE)&gt;9,VLOOKUP(P187,ControleGroupes!$A$16:$CD$65,80,FALSE)=0),Donnees!$E$5,Donnees!$C$4))))</f>
        <v/>
      </c>
      <c r="CD187" s="1016" t="str">
        <f>IF(CC187=Donnees!$C$5,Donnees!$B$40,IF(CC187=Donnees!$E$5,Donnees!$B$58,""))</f>
        <v/>
      </c>
    </row>
    <row r="188" spans="1:82" ht="12.75" x14ac:dyDescent="0.2">
      <c r="A188" s="158" t="str">
        <f t="shared" si="46"/>
        <v>Jeudi</v>
      </c>
      <c r="B188" s="166" t="str">
        <f t="shared" si="44"/>
        <v/>
      </c>
      <c r="C188" s="167">
        <f t="shared" si="47"/>
        <v>0</v>
      </c>
      <c r="D188" s="167">
        <f t="shared" si="45"/>
        <v>0</v>
      </c>
      <c r="E188" s="167">
        <f t="shared" si="45"/>
        <v>0</v>
      </c>
      <c r="F188" s="167">
        <f t="shared" si="45"/>
        <v>0</v>
      </c>
      <c r="G188" s="159"/>
      <c r="H188" s="159"/>
      <c r="I188" s="159"/>
      <c r="J188" s="170" t="str">
        <f>IF(OR(CC188=Donnees!$C$5,CC188=Donnees!$E$5),1,"")</f>
        <v/>
      </c>
      <c r="K188" s="159"/>
      <c r="L188" s="1233"/>
      <c r="N188" s="591">
        <f>$N$45</f>
        <v>12</v>
      </c>
      <c r="O188" s="33" t="str">
        <f>$O$45</f>
        <v/>
      </c>
      <c r="P188" s="34">
        <f>$P$45</f>
        <v>0</v>
      </c>
      <c r="Q188" s="83"/>
      <c r="R188" s="84"/>
      <c r="S188" s="84"/>
      <c r="T188" s="85"/>
      <c r="U188" s="83"/>
      <c r="V188" s="84"/>
      <c r="W188" s="84"/>
      <c r="X188" s="86"/>
      <c r="Y188" s="80"/>
      <c r="Z188" s="372"/>
      <c r="AA188" s="372"/>
      <c r="AB188" s="82"/>
      <c r="AC188" s="80"/>
      <c r="AD188" s="372"/>
      <c r="AE188" s="372"/>
      <c r="AF188" s="82"/>
      <c r="AG188" s="80"/>
      <c r="AH188" s="372"/>
      <c r="AI188" s="372"/>
      <c r="AJ188" s="82"/>
      <c r="AK188" s="80"/>
      <c r="AL188" s="372"/>
      <c r="AM188" s="372"/>
      <c r="AN188" s="82"/>
      <c r="AO188" s="80"/>
      <c r="AP188" s="372"/>
      <c r="AQ188" s="372"/>
      <c r="AR188" s="82"/>
      <c r="AS188" s="80"/>
      <c r="AT188" s="372"/>
      <c r="AU188" s="372"/>
      <c r="AV188" s="374"/>
      <c r="AW188" s="80"/>
      <c r="AX188" s="372"/>
      <c r="AY188" s="372"/>
      <c r="AZ188" s="82"/>
      <c r="BA188" s="80"/>
      <c r="BB188" s="372"/>
      <c r="BC188" s="372"/>
      <c r="BD188" s="82"/>
      <c r="BE188" s="80"/>
      <c r="BF188" s="372"/>
      <c r="BG188" s="372"/>
      <c r="BH188" s="82"/>
      <c r="BI188" s="80"/>
      <c r="BJ188" s="372"/>
      <c r="BK188" s="372"/>
      <c r="BL188" s="82"/>
      <c r="BM188" s="80"/>
      <c r="BN188" s="372"/>
      <c r="BO188" s="372"/>
      <c r="BP188" s="82"/>
      <c r="BQ188" s="87"/>
      <c r="BR188" s="84"/>
      <c r="BS188" s="84"/>
      <c r="BT188" s="85"/>
      <c r="BU188" s="83"/>
      <c r="BV188" s="87"/>
      <c r="BW188" s="84"/>
      <c r="BX188" s="86"/>
      <c r="BY188" s="602">
        <f t="shared" si="48"/>
        <v>0</v>
      </c>
      <c r="BZ188" s="603">
        <f t="shared" si="53"/>
        <v>0</v>
      </c>
      <c r="CA188" s="604">
        <f t="shared" si="52"/>
        <v>0</v>
      </c>
      <c r="CB188" s="605">
        <f t="shared" si="51"/>
        <v>0</v>
      </c>
      <c r="CC188" s="1017" t="str">
        <f>IF(CB188=0,"",IF(BY188&gt;$AZ$27,Donnees!$C$5,IF(AND(VLOOKUP(P188,ControleGroupes!$CG$16:$FK$65,82,FALSE)&gt;8.5,VLOOKUP(P188,ControleGroupes!$A$16:$CD$65,80,FALSE)&gt;0),Donnees!$E$5,IF(AND(VLOOKUP(P188,ControleGroupes!$CG$16:$FK$65,82,FALSE)&gt;9,VLOOKUP(P188,ControleGroupes!$A$16:$CD$65,80,FALSE)=0),Donnees!$E$5,Donnees!$C$4))))</f>
        <v/>
      </c>
      <c r="CD188" s="1016" t="str">
        <f>IF(CC188=Donnees!$C$5,Donnees!$B$40,IF(CC188=Donnees!$E$5,Donnees!$B$58,""))</f>
        <v/>
      </c>
    </row>
    <row r="189" spans="1:82" ht="12.75" x14ac:dyDescent="0.2">
      <c r="A189" s="158" t="str">
        <f t="shared" si="46"/>
        <v>Jeudi</v>
      </c>
      <c r="B189" s="166" t="str">
        <f t="shared" si="44"/>
        <v/>
      </c>
      <c r="C189" s="167">
        <f t="shared" si="47"/>
        <v>0</v>
      </c>
      <c r="D189" s="167">
        <f t="shared" si="45"/>
        <v>0</v>
      </c>
      <c r="E189" s="167">
        <f t="shared" si="45"/>
        <v>0</v>
      </c>
      <c r="F189" s="167">
        <f t="shared" si="45"/>
        <v>0</v>
      </c>
      <c r="G189" s="159"/>
      <c r="H189" s="159"/>
      <c r="I189" s="159"/>
      <c r="J189" s="170" t="str">
        <f>IF(OR(CC189=Donnees!$C$5,CC189=Donnees!$E$5),1,"")</f>
        <v/>
      </c>
      <c r="K189" s="159"/>
      <c r="L189" s="1233"/>
      <c r="N189" s="591">
        <f>$N$46</f>
        <v>13</v>
      </c>
      <c r="O189" s="33" t="str">
        <f>$O$46</f>
        <v/>
      </c>
      <c r="P189" s="34">
        <f>$P$46</f>
        <v>0</v>
      </c>
      <c r="Q189" s="83"/>
      <c r="R189" s="84"/>
      <c r="S189" s="84"/>
      <c r="T189" s="85"/>
      <c r="U189" s="83"/>
      <c r="V189" s="84"/>
      <c r="W189" s="84"/>
      <c r="X189" s="86"/>
      <c r="Y189" s="80"/>
      <c r="Z189" s="372"/>
      <c r="AA189" s="372"/>
      <c r="AB189" s="82"/>
      <c r="AC189" s="80"/>
      <c r="AD189" s="372"/>
      <c r="AE189" s="372"/>
      <c r="AF189" s="82"/>
      <c r="AG189" s="80"/>
      <c r="AH189" s="372"/>
      <c r="AI189" s="372"/>
      <c r="AJ189" s="82"/>
      <c r="AK189" s="80"/>
      <c r="AL189" s="372"/>
      <c r="AM189" s="372"/>
      <c r="AN189" s="82"/>
      <c r="AO189" s="80"/>
      <c r="AP189" s="372"/>
      <c r="AQ189" s="372"/>
      <c r="AR189" s="82"/>
      <c r="AS189" s="80"/>
      <c r="AT189" s="372"/>
      <c r="AU189" s="372"/>
      <c r="AV189" s="374"/>
      <c r="AW189" s="80"/>
      <c r="AX189" s="372"/>
      <c r="AY189" s="372"/>
      <c r="AZ189" s="82"/>
      <c r="BA189" s="80"/>
      <c r="BB189" s="372"/>
      <c r="BC189" s="372"/>
      <c r="BD189" s="82"/>
      <c r="BE189" s="80"/>
      <c r="BF189" s="372"/>
      <c r="BG189" s="372"/>
      <c r="BH189" s="82"/>
      <c r="BI189" s="80"/>
      <c r="BJ189" s="372"/>
      <c r="BK189" s="372"/>
      <c r="BL189" s="82"/>
      <c r="BM189" s="80"/>
      <c r="BN189" s="372"/>
      <c r="BO189" s="372"/>
      <c r="BP189" s="82"/>
      <c r="BQ189" s="87"/>
      <c r="BR189" s="84"/>
      <c r="BS189" s="84"/>
      <c r="BT189" s="85"/>
      <c r="BU189" s="83"/>
      <c r="BV189" s="87"/>
      <c r="BW189" s="84"/>
      <c r="BX189" s="86"/>
      <c r="BY189" s="602">
        <f t="shared" si="48"/>
        <v>0</v>
      </c>
      <c r="BZ189" s="603">
        <f t="shared" si="53"/>
        <v>0</v>
      </c>
      <c r="CA189" s="604">
        <f t="shared" si="52"/>
        <v>0</v>
      </c>
      <c r="CB189" s="605">
        <f t="shared" si="51"/>
        <v>0</v>
      </c>
      <c r="CC189" s="1017" t="str">
        <f>IF(CB189=0,"",IF(BY189&gt;$AZ$27,Donnees!$C$5,IF(AND(VLOOKUP(P189,ControleGroupes!$CG$16:$FK$65,82,FALSE)&gt;8.5,VLOOKUP(P189,ControleGroupes!$A$16:$CD$65,80,FALSE)&gt;0),Donnees!$E$5,IF(AND(VLOOKUP(P189,ControleGroupes!$CG$16:$FK$65,82,FALSE)&gt;9,VLOOKUP(P189,ControleGroupes!$A$16:$CD$65,80,FALSE)=0),Donnees!$E$5,Donnees!$C$4))))</f>
        <v/>
      </c>
      <c r="CD189" s="1016" t="str">
        <f>IF(CC189=Donnees!$C$5,Donnees!$B$40,IF(CC189=Donnees!$E$5,Donnees!$B$58,""))</f>
        <v/>
      </c>
    </row>
    <row r="190" spans="1:82" ht="12.75" x14ac:dyDescent="0.2">
      <c r="A190" s="158" t="str">
        <f t="shared" si="46"/>
        <v>Jeudi</v>
      </c>
      <c r="B190" s="166" t="str">
        <f t="shared" si="44"/>
        <v/>
      </c>
      <c r="C190" s="167">
        <f t="shared" si="47"/>
        <v>0</v>
      </c>
      <c r="D190" s="167">
        <f t="shared" si="45"/>
        <v>0</v>
      </c>
      <c r="E190" s="167">
        <f t="shared" si="45"/>
        <v>0</v>
      </c>
      <c r="F190" s="167">
        <f t="shared" si="45"/>
        <v>0</v>
      </c>
      <c r="G190" s="159"/>
      <c r="H190" s="159"/>
      <c r="I190" s="159"/>
      <c r="J190" s="170" t="str">
        <f>IF(OR(CC190=Donnees!$C$5,CC190=Donnees!$E$5),1,"")</f>
        <v/>
      </c>
      <c r="K190" s="159"/>
      <c r="L190" s="1233"/>
      <c r="N190" s="591">
        <f>$N$47</f>
        <v>14</v>
      </c>
      <c r="O190" s="33" t="str">
        <f>$O$47</f>
        <v/>
      </c>
      <c r="P190" s="34">
        <f>$P$47</f>
        <v>0</v>
      </c>
      <c r="Q190" s="83"/>
      <c r="R190" s="84"/>
      <c r="S190" s="84"/>
      <c r="T190" s="85"/>
      <c r="U190" s="83"/>
      <c r="V190" s="84"/>
      <c r="W190" s="84"/>
      <c r="X190" s="86"/>
      <c r="Y190" s="80"/>
      <c r="Z190" s="372"/>
      <c r="AA190" s="372"/>
      <c r="AB190" s="82"/>
      <c r="AC190" s="80"/>
      <c r="AD190" s="372"/>
      <c r="AE190" s="372"/>
      <c r="AF190" s="82"/>
      <c r="AG190" s="80"/>
      <c r="AH190" s="372"/>
      <c r="AI190" s="372"/>
      <c r="AJ190" s="82"/>
      <c r="AK190" s="80"/>
      <c r="AL190" s="372"/>
      <c r="AM190" s="372"/>
      <c r="AN190" s="82"/>
      <c r="AO190" s="80"/>
      <c r="AP190" s="372"/>
      <c r="AQ190" s="372"/>
      <c r="AR190" s="82"/>
      <c r="AS190" s="80"/>
      <c r="AT190" s="372"/>
      <c r="AU190" s="372"/>
      <c r="AV190" s="374"/>
      <c r="AW190" s="80"/>
      <c r="AX190" s="372"/>
      <c r="AY190" s="372"/>
      <c r="AZ190" s="82"/>
      <c r="BA190" s="80"/>
      <c r="BB190" s="372"/>
      <c r="BC190" s="372"/>
      <c r="BD190" s="82"/>
      <c r="BE190" s="80"/>
      <c r="BF190" s="372"/>
      <c r="BG190" s="372"/>
      <c r="BH190" s="82"/>
      <c r="BI190" s="80"/>
      <c r="BJ190" s="372"/>
      <c r="BK190" s="372"/>
      <c r="BL190" s="82"/>
      <c r="BM190" s="80"/>
      <c r="BN190" s="372"/>
      <c r="BO190" s="372"/>
      <c r="BP190" s="82"/>
      <c r="BQ190" s="87"/>
      <c r="BR190" s="84"/>
      <c r="BS190" s="84"/>
      <c r="BT190" s="85"/>
      <c r="BU190" s="83"/>
      <c r="BV190" s="87"/>
      <c r="BW190" s="84"/>
      <c r="BX190" s="86"/>
      <c r="BY190" s="602">
        <f t="shared" si="48"/>
        <v>0</v>
      </c>
      <c r="BZ190" s="603">
        <f t="shared" si="53"/>
        <v>0</v>
      </c>
      <c r="CA190" s="604">
        <f t="shared" si="52"/>
        <v>0</v>
      </c>
      <c r="CB190" s="605">
        <f t="shared" si="51"/>
        <v>0</v>
      </c>
      <c r="CC190" s="1017" t="str">
        <f>IF(CB190=0,"",IF(BY190&gt;$AZ$27,Donnees!$C$5,IF(AND(VLOOKUP(P190,ControleGroupes!$CG$16:$FK$65,82,FALSE)&gt;8.5,VLOOKUP(P190,ControleGroupes!$A$16:$CD$65,80,FALSE)&gt;0),Donnees!$E$5,IF(AND(VLOOKUP(P190,ControleGroupes!$CG$16:$FK$65,82,FALSE)&gt;9,VLOOKUP(P190,ControleGroupes!$A$16:$CD$65,80,FALSE)=0),Donnees!$E$5,Donnees!$C$4))))</f>
        <v/>
      </c>
      <c r="CD190" s="1016" t="str">
        <f>IF(CC190=Donnees!$C$5,Donnees!$B$40,IF(CC190=Donnees!$E$5,Donnees!$B$58,""))</f>
        <v/>
      </c>
    </row>
    <row r="191" spans="1:82" ht="12.75" x14ac:dyDescent="0.2">
      <c r="A191" s="158" t="str">
        <f t="shared" si="46"/>
        <v>Jeudi</v>
      </c>
      <c r="B191" s="166" t="str">
        <f t="shared" si="44"/>
        <v/>
      </c>
      <c r="C191" s="167">
        <f t="shared" si="47"/>
        <v>0</v>
      </c>
      <c r="D191" s="167">
        <f t="shared" si="45"/>
        <v>0</v>
      </c>
      <c r="E191" s="167">
        <f t="shared" si="45"/>
        <v>0</v>
      </c>
      <c r="F191" s="167">
        <f t="shared" si="45"/>
        <v>0</v>
      </c>
      <c r="G191" s="159"/>
      <c r="H191" s="159"/>
      <c r="I191" s="159"/>
      <c r="J191" s="170" t="str">
        <f>IF(OR(CC191=Donnees!$C$5,CC191=Donnees!$E$5),1,"")</f>
        <v/>
      </c>
      <c r="K191" s="159"/>
      <c r="L191" s="1233"/>
      <c r="N191" s="591">
        <f>$N$48</f>
        <v>15</v>
      </c>
      <c r="O191" s="33" t="str">
        <f>$O$48</f>
        <v/>
      </c>
      <c r="P191" s="34">
        <f>$P$48</f>
        <v>0</v>
      </c>
      <c r="Q191" s="83"/>
      <c r="R191" s="84"/>
      <c r="S191" s="84"/>
      <c r="T191" s="85"/>
      <c r="U191" s="83"/>
      <c r="V191" s="84"/>
      <c r="W191" s="84"/>
      <c r="X191" s="86"/>
      <c r="Y191" s="80"/>
      <c r="Z191" s="372"/>
      <c r="AA191" s="372"/>
      <c r="AB191" s="82"/>
      <c r="AC191" s="80"/>
      <c r="AD191" s="372"/>
      <c r="AE191" s="372"/>
      <c r="AF191" s="82"/>
      <c r="AG191" s="80"/>
      <c r="AH191" s="372"/>
      <c r="AI191" s="372"/>
      <c r="AJ191" s="82"/>
      <c r="AK191" s="80"/>
      <c r="AL191" s="372"/>
      <c r="AM191" s="372"/>
      <c r="AN191" s="82"/>
      <c r="AO191" s="80"/>
      <c r="AP191" s="372"/>
      <c r="AQ191" s="372"/>
      <c r="AR191" s="82"/>
      <c r="AS191" s="80"/>
      <c r="AT191" s="372"/>
      <c r="AU191" s="372"/>
      <c r="AV191" s="374"/>
      <c r="AW191" s="80"/>
      <c r="AX191" s="372"/>
      <c r="AY191" s="372"/>
      <c r="AZ191" s="82"/>
      <c r="BA191" s="80"/>
      <c r="BB191" s="372"/>
      <c r="BC191" s="372"/>
      <c r="BD191" s="82"/>
      <c r="BE191" s="80"/>
      <c r="BF191" s="372"/>
      <c r="BG191" s="372"/>
      <c r="BH191" s="82"/>
      <c r="BI191" s="80"/>
      <c r="BJ191" s="372"/>
      <c r="BK191" s="372"/>
      <c r="BL191" s="82"/>
      <c r="BM191" s="80"/>
      <c r="BN191" s="372"/>
      <c r="BO191" s="372"/>
      <c r="BP191" s="82"/>
      <c r="BQ191" s="87"/>
      <c r="BR191" s="84"/>
      <c r="BS191" s="84"/>
      <c r="BT191" s="85"/>
      <c r="BU191" s="83"/>
      <c r="BV191" s="87"/>
      <c r="BW191" s="84"/>
      <c r="BX191" s="86"/>
      <c r="BY191" s="602">
        <f t="shared" si="48"/>
        <v>0</v>
      </c>
      <c r="BZ191" s="603">
        <f t="shared" si="53"/>
        <v>0</v>
      </c>
      <c r="CA191" s="604">
        <f t="shared" si="52"/>
        <v>0</v>
      </c>
      <c r="CB191" s="605">
        <f t="shared" si="51"/>
        <v>0</v>
      </c>
      <c r="CC191" s="1017" t="str">
        <f>IF(CB191=0,"",IF(BY191&gt;$AZ$27,Donnees!$C$5,IF(AND(VLOOKUP(P191,ControleGroupes!$CG$16:$FK$65,82,FALSE)&gt;8.5,VLOOKUP(P191,ControleGroupes!$A$16:$CD$65,80,FALSE)&gt;0),Donnees!$E$5,IF(AND(VLOOKUP(P191,ControleGroupes!$CG$16:$FK$65,82,FALSE)&gt;9,VLOOKUP(P191,ControleGroupes!$A$16:$CD$65,80,FALSE)=0),Donnees!$E$5,Donnees!$C$4))))</f>
        <v/>
      </c>
      <c r="CD191" s="1016" t="str">
        <f>IF(CC191=Donnees!$C$5,Donnees!$B$40,IF(CC191=Donnees!$E$5,Donnees!$B$58,""))</f>
        <v/>
      </c>
    </row>
    <row r="192" spans="1:82" ht="12.75" x14ac:dyDescent="0.2">
      <c r="A192" s="158" t="str">
        <f t="shared" si="46"/>
        <v>Jeudi</v>
      </c>
      <c r="B192" s="166" t="str">
        <f t="shared" si="44"/>
        <v/>
      </c>
      <c r="C192" s="167">
        <f t="shared" si="47"/>
        <v>0</v>
      </c>
      <c r="D192" s="167">
        <f t="shared" si="45"/>
        <v>0</v>
      </c>
      <c r="E192" s="167">
        <f t="shared" si="45"/>
        <v>0</v>
      </c>
      <c r="F192" s="167">
        <f t="shared" si="45"/>
        <v>0</v>
      </c>
      <c r="G192" s="159"/>
      <c r="H192" s="159"/>
      <c r="I192" s="159"/>
      <c r="J192" s="170" t="str">
        <f>IF(OR(CC192=Donnees!$C$5,CC192=Donnees!$E$5),1,"")</f>
        <v/>
      </c>
      <c r="K192" s="159"/>
      <c r="L192" s="1233"/>
      <c r="N192" s="591">
        <f>$N$49</f>
        <v>16</v>
      </c>
      <c r="O192" s="33" t="str">
        <f>$O$49</f>
        <v/>
      </c>
      <c r="P192" s="34">
        <f>$P$49</f>
        <v>0</v>
      </c>
      <c r="Q192" s="83"/>
      <c r="R192" s="84"/>
      <c r="S192" s="84"/>
      <c r="T192" s="85"/>
      <c r="U192" s="83"/>
      <c r="V192" s="84"/>
      <c r="W192" s="84"/>
      <c r="X192" s="86"/>
      <c r="Y192" s="80"/>
      <c r="Z192" s="372"/>
      <c r="AA192" s="372"/>
      <c r="AB192" s="82"/>
      <c r="AC192" s="80"/>
      <c r="AD192" s="372"/>
      <c r="AE192" s="372"/>
      <c r="AF192" s="82"/>
      <c r="AG192" s="80"/>
      <c r="AH192" s="372"/>
      <c r="AI192" s="372"/>
      <c r="AJ192" s="82"/>
      <c r="AK192" s="80"/>
      <c r="AL192" s="372"/>
      <c r="AM192" s="372"/>
      <c r="AN192" s="82"/>
      <c r="AO192" s="80"/>
      <c r="AP192" s="372"/>
      <c r="AQ192" s="372"/>
      <c r="AR192" s="82"/>
      <c r="AS192" s="80"/>
      <c r="AT192" s="372"/>
      <c r="AU192" s="372"/>
      <c r="AV192" s="374"/>
      <c r="AW192" s="80"/>
      <c r="AX192" s="372"/>
      <c r="AY192" s="372"/>
      <c r="AZ192" s="82"/>
      <c r="BA192" s="80"/>
      <c r="BB192" s="372"/>
      <c r="BC192" s="372"/>
      <c r="BD192" s="82"/>
      <c r="BE192" s="80"/>
      <c r="BF192" s="372"/>
      <c r="BG192" s="372"/>
      <c r="BH192" s="82"/>
      <c r="BI192" s="80"/>
      <c r="BJ192" s="372"/>
      <c r="BK192" s="372"/>
      <c r="BL192" s="82"/>
      <c r="BM192" s="80"/>
      <c r="BN192" s="372"/>
      <c r="BO192" s="372"/>
      <c r="BP192" s="82"/>
      <c r="BQ192" s="87"/>
      <c r="BR192" s="84"/>
      <c r="BS192" s="84"/>
      <c r="BT192" s="85"/>
      <c r="BU192" s="83"/>
      <c r="BV192" s="87"/>
      <c r="BW192" s="84"/>
      <c r="BX192" s="86"/>
      <c r="BY192" s="602">
        <f t="shared" si="48"/>
        <v>0</v>
      </c>
      <c r="BZ192" s="603">
        <f t="shared" si="53"/>
        <v>0</v>
      </c>
      <c r="CA192" s="604">
        <f t="shared" si="52"/>
        <v>0</v>
      </c>
      <c r="CB192" s="605">
        <f t="shared" si="51"/>
        <v>0</v>
      </c>
      <c r="CC192" s="1017" t="str">
        <f>IF(CB192=0,"",IF(BY192&gt;$AZ$27,Donnees!$C$5,IF(AND(VLOOKUP(P192,ControleGroupes!$CG$16:$FK$65,82,FALSE)&gt;8.5,VLOOKUP(P192,ControleGroupes!$A$16:$CD$65,80,FALSE)&gt;0),Donnees!$E$5,IF(AND(VLOOKUP(P192,ControleGroupes!$CG$16:$FK$65,82,FALSE)&gt;9,VLOOKUP(P192,ControleGroupes!$A$16:$CD$65,80,FALSE)=0),Donnees!$E$5,Donnees!$C$4))))</f>
        <v/>
      </c>
      <c r="CD192" s="1016" t="str">
        <f>IF(CC192=Donnees!$C$5,Donnees!$B$40,IF(CC192=Donnees!$E$5,Donnees!$B$58,""))</f>
        <v/>
      </c>
    </row>
    <row r="193" spans="1:82" ht="12.75" x14ac:dyDescent="0.2">
      <c r="A193" s="158" t="str">
        <f t="shared" si="46"/>
        <v>Jeudi</v>
      </c>
      <c r="B193" s="166" t="str">
        <f t="shared" si="44"/>
        <v/>
      </c>
      <c r="C193" s="167">
        <f t="shared" si="47"/>
        <v>0</v>
      </c>
      <c r="D193" s="167">
        <f t="shared" si="45"/>
        <v>0</v>
      </c>
      <c r="E193" s="167">
        <f t="shared" si="45"/>
        <v>0</v>
      </c>
      <c r="F193" s="167">
        <f t="shared" si="45"/>
        <v>0</v>
      </c>
      <c r="G193" s="159"/>
      <c r="H193" s="159"/>
      <c r="I193" s="159"/>
      <c r="J193" s="170" t="str">
        <f>IF(OR(CC193=Donnees!$C$5,CC193=Donnees!$E$5),1,"")</f>
        <v/>
      </c>
      <c r="K193" s="159"/>
      <c r="L193" s="1233"/>
      <c r="N193" s="591">
        <f>$N$50</f>
        <v>17</v>
      </c>
      <c r="O193" s="33" t="str">
        <f>$O$50</f>
        <v/>
      </c>
      <c r="P193" s="34">
        <f>$P$50</f>
        <v>0</v>
      </c>
      <c r="Q193" s="83"/>
      <c r="R193" s="84"/>
      <c r="S193" s="84"/>
      <c r="T193" s="85"/>
      <c r="U193" s="83"/>
      <c r="V193" s="84"/>
      <c r="W193" s="84"/>
      <c r="X193" s="86"/>
      <c r="Y193" s="80"/>
      <c r="Z193" s="372"/>
      <c r="AA193" s="372"/>
      <c r="AB193" s="82"/>
      <c r="AC193" s="80"/>
      <c r="AD193" s="372"/>
      <c r="AE193" s="372"/>
      <c r="AF193" s="82"/>
      <c r="AG193" s="80"/>
      <c r="AH193" s="372"/>
      <c r="AI193" s="372"/>
      <c r="AJ193" s="82"/>
      <c r="AK193" s="80"/>
      <c r="AL193" s="372"/>
      <c r="AM193" s="372"/>
      <c r="AN193" s="82"/>
      <c r="AO193" s="80"/>
      <c r="AP193" s="372"/>
      <c r="AQ193" s="372"/>
      <c r="AR193" s="82"/>
      <c r="AS193" s="80"/>
      <c r="AT193" s="372"/>
      <c r="AU193" s="372"/>
      <c r="AV193" s="374"/>
      <c r="AW193" s="80"/>
      <c r="AX193" s="372"/>
      <c r="AY193" s="372"/>
      <c r="AZ193" s="82"/>
      <c r="BA193" s="80"/>
      <c r="BB193" s="372"/>
      <c r="BC193" s="372"/>
      <c r="BD193" s="82"/>
      <c r="BE193" s="80"/>
      <c r="BF193" s="372"/>
      <c r="BG193" s="372"/>
      <c r="BH193" s="82"/>
      <c r="BI193" s="80"/>
      <c r="BJ193" s="372"/>
      <c r="BK193" s="372"/>
      <c r="BL193" s="82"/>
      <c r="BM193" s="80"/>
      <c r="BN193" s="372"/>
      <c r="BO193" s="372"/>
      <c r="BP193" s="82"/>
      <c r="BQ193" s="87"/>
      <c r="BR193" s="84"/>
      <c r="BS193" s="84"/>
      <c r="BT193" s="85"/>
      <c r="BU193" s="83"/>
      <c r="BV193" s="87"/>
      <c r="BW193" s="84"/>
      <c r="BX193" s="86"/>
      <c r="BY193" s="602">
        <f t="shared" si="48"/>
        <v>0</v>
      </c>
      <c r="BZ193" s="603">
        <f t="shared" si="53"/>
        <v>0</v>
      </c>
      <c r="CA193" s="604">
        <f t="shared" si="52"/>
        <v>0</v>
      </c>
      <c r="CB193" s="605">
        <f t="shared" si="51"/>
        <v>0</v>
      </c>
      <c r="CC193" s="1017" t="str">
        <f>IF(CB193=0,"",IF(BY193&gt;$AZ$27,Donnees!$C$5,IF(AND(VLOOKUP(P193,ControleGroupes!$CG$16:$FK$65,82,FALSE)&gt;8.5,VLOOKUP(P193,ControleGroupes!$A$16:$CD$65,80,FALSE)&gt;0),Donnees!$E$5,IF(AND(VLOOKUP(P193,ControleGroupes!$CG$16:$FK$65,82,FALSE)&gt;9,VLOOKUP(P193,ControleGroupes!$A$16:$CD$65,80,FALSE)=0),Donnees!$E$5,Donnees!$C$4))))</f>
        <v/>
      </c>
      <c r="CD193" s="1016" t="str">
        <f>IF(CC193=Donnees!$C$5,Donnees!$B$40,IF(CC193=Donnees!$E$5,Donnees!$B$58,""))</f>
        <v/>
      </c>
    </row>
    <row r="194" spans="1:82" ht="12.75" x14ac:dyDescent="0.2">
      <c r="A194" s="158" t="str">
        <f t="shared" si="46"/>
        <v>Jeudi</v>
      </c>
      <c r="B194" s="166" t="str">
        <f t="shared" si="44"/>
        <v/>
      </c>
      <c r="C194" s="167">
        <f t="shared" si="47"/>
        <v>0</v>
      </c>
      <c r="D194" s="167">
        <f t="shared" si="45"/>
        <v>0</v>
      </c>
      <c r="E194" s="167">
        <f t="shared" si="45"/>
        <v>0</v>
      </c>
      <c r="F194" s="167">
        <f t="shared" si="45"/>
        <v>0</v>
      </c>
      <c r="G194" s="159"/>
      <c r="H194" s="159"/>
      <c r="I194" s="159"/>
      <c r="J194" s="170" t="str">
        <f>IF(OR(CC194=Donnees!$C$5,CC194=Donnees!$E$5),1,"")</f>
        <v/>
      </c>
      <c r="K194" s="159"/>
      <c r="L194" s="1233"/>
      <c r="N194" s="591">
        <f>$N$51</f>
        <v>18</v>
      </c>
      <c r="O194" s="33" t="str">
        <f>$O$51</f>
        <v/>
      </c>
      <c r="P194" s="34">
        <f>$P$51</f>
        <v>0</v>
      </c>
      <c r="Q194" s="83"/>
      <c r="R194" s="84"/>
      <c r="S194" s="84"/>
      <c r="T194" s="85"/>
      <c r="U194" s="83"/>
      <c r="V194" s="84"/>
      <c r="W194" s="84"/>
      <c r="X194" s="86"/>
      <c r="Y194" s="80"/>
      <c r="Z194" s="372"/>
      <c r="AA194" s="372"/>
      <c r="AB194" s="82"/>
      <c r="AC194" s="80"/>
      <c r="AD194" s="372"/>
      <c r="AE194" s="372"/>
      <c r="AF194" s="82"/>
      <c r="AG194" s="80"/>
      <c r="AH194" s="372"/>
      <c r="AI194" s="372"/>
      <c r="AJ194" s="82"/>
      <c r="AK194" s="80"/>
      <c r="AL194" s="372"/>
      <c r="AM194" s="372"/>
      <c r="AN194" s="82"/>
      <c r="AO194" s="80"/>
      <c r="AP194" s="372"/>
      <c r="AQ194" s="372"/>
      <c r="AR194" s="82"/>
      <c r="AS194" s="80"/>
      <c r="AT194" s="372"/>
      <c r="AU194" s="372"/>
      <c r="AV194" s="374"/>
      <c r="AW194" s="80"/>
      <c r="AX194" s="372"/>
      <c r="AY194" s="372"/>
      <c r="AZ194" s="82"/>
      <c r="BA194" s="80"/>
      <c r="BB194" s="372"/>
      <c r="BC194" s="372"/>
      <c r="BD194" s="82"/>
      <c r="BE194" s="80"/>
      <c r="BF194" s="372"/>
      <c r="BG194" s="372"/>
      <c r="BH194" s="82"/>
      <c r="BI194" s="80"/>
      <c r="BJ194" s="372"/>
      <c r="BK194" s="372"/>
      <c r="BL194" s="82"/>
      <c r="BM194" s="80"/>
      <c r="BN194" s="372"/>
      <c r="BO194" s="372"/>
      <c r="BP194" s="82"/>
      <c r="BQ194" s="87"/>
      <c r="BR194" s="84"/>
      <c r="BS194" s="84"/>
      <c r="BT194" s="85"/>
      <c r="BU194" s="83"/>
      <c r="BV194" s="87"/>
      <c r="BW194" s="84"/>
      <c r="BX194" s="86"/>
      <c r="BY194" s="602">
        <f t="shared" si="48"/>
        <v>0</v>
      </c>
      <c r="BZ194" s="603">
        <f t="shared" si="53"/>
        <v>0</v>
      </c>
      <c r="CA194" s="604">
        <f t="shared" si="52"/>
        <v>0</v>
      </c>
      <c r="CB194" s="605">
        <f t="shared" si="51"/>
        <v>0</v>
      </c>
      <c r="CC194" s="1017" t="str">
        <f>IF(CB194=0,"",IF(BY194&gt;$AZ$27,Donnees!$C$5,IF(AND(VLOOKUP(P194,ControleGroupes!$CG$16:$FK$65,82,FALSE)&gt;8.5,VLOOKUP(P194,ControleGroupes!$A$16:$CD$65,80,FALSE)&gt;0),Donnees!$E$5,IF(AND(VLOOKUP(P194,ControleGroupes!$CG$16:$FK$65,82,FALSE)&gt;9,VLOOKUP(P194,ControleGroupes!$A$16:$CD$65,80,FALSE)=0),Donnees!$E$5,Donnees!$C$4))))</f>
        <v/>
      </c>
      <c r="CD194" s="1016" t="str">
        <f>IF(CC194=Donnees!$C$5,Donnees!$B$40,IF(CC194=Donnees!$E$5,Donnees!$B$58,""))</f>
        <v/>
      </c>
    </row>
    <row r="195" spans="1:82" ht="12.75" x14ac:dyDescent="0.2">
      <c r="A195" s="158" t="str">
        <f t="shared" si="46"/>
        <v>Jeudi</v>
      </c>
      <c r="B195" s="166" t="str">
        <f t="shared" si="44"/>
        <v/>
      </c>
      <c r="C195" s="167">
        <f t="shared" si="47"/>
        <v>0</v>
      </c>
      <c r="D195" s="167">
        <f t="shared" si="45"/>
        <v>0</v>
      </c>
      <c r="E195" s="167">
        <f t="shared" si="45"/>
        <v>0</v>
      </c>
      <c r="F195" s="167">
        <f t="shared" si="45"/>
        <v>0</v>
      </c>
      <c r="G195" s="159"/>
      <c r="H195" s="159"/>
      <c r="I195" s="159"/>
      <c r="J195" s="170" t="str">
        <f>IF(OR(CC195=Donnees!$C$5,CC195=Donnees!$E$5),1,"")</f>
        <v/>
      </c>
      <c r="K195" s="159"/>
      <c r="L195" s="1233"/>
      <c r="N195" s="591">
        <f>$N$52</f>
        <v>19</v>
      </c>
      <c r="O195" s="33" t="str">
        <f>$O$52</f>
        <v/>
      </c>
      <c r="P195" s="34">
        <f>$P$52</f>
        <v>0</v>
      </c>
      <c r="Q195" s="80"/>
      <c r="R195" s="372"/>
      <c r="S195" s="372"/>
      <c r="T195" s="81"/>
      <c r="U195" s="80"/>
      <c r="V195" s="372"/>
      <c r="W195" s="372"/>
      <c r="X195" s="375"/>
      <c r="Y195" s="80"/>
      <c r="Z195" s="372"/>
      <c r="AA195" s="372"/>
      <c r="AB195" s="82"/>
      <c r="AC195" s="80"/>
      <c r="AD195" s="372"/>
      <c r="AE195" s="372"/>
      <c r="AF195" s="82"/>
      <c r="AG195" s="80"/>
      <c r="AH195" s="372"/>
      <c r="AI195" s="372"/>
      <c r="AJ195" s="82"/>
      <c r="AK195" s="80"/>
      <c r="AL195" s="372"/>
      <c r="AM195" s="372"/>
      <c r="AN195" s="82"/>
      <c r="AO195" s="80"/>
      <c r="AP195" s="372"/>
      <c r="AQ195" s="372"/>
      <c r="AR195" s="82"/>
      <c r="AS195" s="80"/>
      <c r="AT195" s="372"/>
      <c r="AU195" s="372"/>
      <c r="AV195" s="374"/>
      <c r="AW195" s="80"/>
      <c r="AX195" s="372"/>
      <c r="AY195" s="372"/>
      <c r="AZ195" s="82"/>
      <c r="BA195" s="80"/>
      <c r="BB195" s="372"/>
      <c r="BC195" s="372"/>
      <c r="BD195" s="82"/>
      <c r="BE195" s="80"/>
      <c r="BF195" s="372"/>
      <c r="BG195" s="372"/>
      <c r="BH195" s="82"/>
      <c r="BI195" s="80"/>
      <c r="BJ195" s="372"/>
      <c r="BK195" s="372"/>
      <c r="BL195" s="82"/>
      <c r="BM195" s="80"/>
      <c r="BN195" s="372"/>
      <c r="BO195" s="372"/>
      <c r="BP195" s="82"/>
      <c r="BQ195" s="376"/>
      <c r="BR195" s="372"/>
      <c r="BS195" s="372"/>
      <c r="BT195" s="81"/>
      <c r="BU195" s="80"/>
      <c r="BV195" s="376"/>
      <c r="BW195" s="372"/>
      <c r="BX195" s="375"/>
      <c r="BY195" s="602">
        <f t="shared" si="48"/>
        <v>0</v>
      </c>
      <c r="BZ195" s="603">
        <f t="shared" si="53"/>
        <v>0</v>
      </c>
      <c r="CA195" s="604">
        <f t="shared" si="52"/>
        <v>0</v>
      </c>
      <c r="CB195" s="605">
        <f t="shared" si="51"/>
        <v>0</v>
      </c>
      <c r="CC195" s="1017" t="str">
        <f>IF(CB195=0,"",IF(BY195&gt;$AZ$27,Donnees!$C$5,IF(AND(VLOOKUP(P195,ControleGroupes!$CG$16:$FK$65,82,FALSE)&gt;8.5,VLOOKUP(P195,ControleGroupes!$A$16:$CD$65,80,FALSE)&gt;0),Donnees!$E$5,IF(AND(VLOOKUP(P195,ControleGroupes!$CG$16:$FK$65,82,FALSE)&gt;9,VLOOKUP(P195,ControleGroupes!$A$16:$CD$65,80,FALSE)=0),Donnees!$E$5,Donnees!$C$4))))</f>
        <v/>
      </c>
      <c r="CD195" s="1016" t="str">
        <f>IF(CC195=Donnees!$C$5,Donnees!$B$40,IF(CC195=Donnees!$E$5,Donnees!$B$58,""))</f>
        <v/>
      </c>
    </row>
    <row r="196" spans="1:82" ht="13.5" thickBot="1" x14ac:dyDescent="0.25">
      <c r="A196" s="158" t="str">
        <f t="shared" si="46"/>
        <v>Jeudi</v>
      </c>
      <c r="B196" s="166" t="str">
        <f t="shared" si="44"/>
        <v/>
      </c>
      <c r="C196" s="167">
        <f t="shared" si="47"/>
        <v>0</v>
      </c>
      <c r="D196" s="167">
        <f t="shared" si="45"/>
        <v>0</v>
      </c>
      <c r="E196" s="167">
        <f t="shared" si="45"/>
        <v>0</v>
      </c>
      <c r="F196" s="167">
        <f t="shared" si="45"/>
        <v>0</v>
      </c>
      <c r="G196" s="159"/>
      <c r="H196" s="159"/>
      <c r="I196" s="159"/>
      <c r="J196" s="170" t="str">
        <f>IF(OR(CC196=Donnees!$C$5,CC196=Donnees!$E$5),1,"")</f>
        <v/>
      </c>
      <c r="K196" s="159"/>
      <c r="L196" s="1233"/>
      <c r="N196" s="591">
        <f>$N$53</f>
        <v>20</v>
      </c>
      <c r="O196" s="35" t="str">
        <f>$O$53</f>
        <v/>
      </c>
      <c r="P196" s="36">
        <f>$P$53</f>
        <v>0</v>
      </c>
      <c r="Q196" s="88"/>
      <c r="R196" s="89"/>
      <c r="S196" s="89"/>
      <c r="T196" s="90"/>
      <c r="U196" s="88"/>
      <c r="V196" s="89"/>
      <c r="W196" s="89"/>
      <c r="X196" s="91"/>
      <c r="Y196" s="92"/>
      <c r="Z196" s="93"/>
      <c r="AA196" s="93"/>
      <c r="AB196" s="94"/>
      <c r="AC196" s="92"/>
      <c r="AD196" s="93"/>
      <c r="AE196" s="93"/>
      <c r="AF196" s="94"/>
      <c r="AG196" s="92"/>
      <c r="AH196" s="93"/>
      <c r="AI196" s="93"/>
      <c r="AJ196" s="94"/>
      <c r="AK196" s="92"/>
      <c r="AL196" s="93"/>
      <c r="AM196" s="93"/>
      <c r="AN196" s="94"/>
      <c r="AO196" s="92"/>
      <c r="AP196" s="93"/>
      <c r="AQ196" s="93"/>
      <c r="AR196" s="94"/>
      <c r="AS196" s="92"/>
      <c r="AT196" s="93"/>
      <c r="AU196" s="93"/>
      <c r="AV196" s="95"/>
      <c r="AW196" s="92"/>
      <c r="AX196" s="93"/>
      <c r="AY196" s="93"/>
      <c r="AZ196" s="94"/>
      <c r="BA196" s="92"/>
      <c r="BB196" s="93"/>
      <c r="BC196" s="93"/>
      <c r="BD196" s="94"/>
      <c r="BE196" s="92"/>
      <c r="BF196" s="93"/>
      <c r="BG196" s="93"/>
      <c r="BH196" s="94"/>
      <c r="BI196" s="92"/>
      <c r="BJ196" s="93"/>
      <c r="BK196" s="93"/>
      <c r="BL196" s="94"/>
      <c r="BM196" s="92"/>
      <c r="BN196" s="93"/>
      <c r="BO196" s="93"/>
      <c r="BP196" s="94"/>
      <c r="BQ196" s="96"/>
      <c r="BR196" s="89"/>
      <c r="BS196" s="89"/>
      <c r="BT196" s="90"/>
      <c r="BU196" s="88"/>
      <c r="BV196" s="96"/>
      <c r="BW196" s="89"/>
      <c r="BX196" s="91"/>
      <c r="BY196" s="606">
        <f t="shared" si="48"/>
        <v>0</v>
      </c>
      <c r="BZ196" s="607">
        <f t="shared" si="53"/>
        <v>0</v>
      </c>
      <c r="CA196" s="608">
        <f t="shared" si="52"/>
        <v>0</v>
      </c>
      <c r="CB196" s="609">
        <f t="shared" si="51"/>
        <v>0</v>
      </c>
      <c r="CC196" s="1017" t="str">
        <f>IF(CB196=0,"",IF(BY196&gt;$AZ$27,Donnees!$C$5,IF(AND(VLOOKUP(P196,ControleGroupes!$CG$16:$FK$65,82,FALSE)&gt;8.5,VLOOKUP(P196,ControleGroupes!$A$16:$CD$65,80,FALSE)&gt;0),Donnees!$E$5,IF(AND(VLOOKUP(P196,ControleGroupes!$CG$16:$FK$65,82,FALSE)&gt;9,VLOOKUP(P196,ControleGroupes!$A$16:$CD$65,80,FALSE)=0),Donnees!$E$5,Donnees!$C$4))))</f>
        <v/>
      </c>
      <c r="CD196" s="1016" t="str">
        <f>IF(CC196=Donnees!$C$5,Donnees!$B$40,IF(CC196=Donnees!$E$5,Donnees!$B$58,""))</f>
        <v/>
      </c>
    </row>
    <row r="197" spans="1:82" ht="16.5" thickBot="1" x14ac:dyDescent="0.25">
      <c r="A197" s="158" t="str">
        <f t="shared" si="46"/>
        <v>Jeudi</v>
      </c>
      <c r="B197" s="158"/>
      <c r="C197" s="158"/>
      <c r="D197" s="158"/>
      <c r="E197" s="158"/>
      <c r="F197" s="158"/>
      <c r="G197" s="158"/>
      <c r="H197" s="158"/>
      <c r="I197" s="158"/>
      <c r="J197" s="170"/>
      <c r="K197" s="158"/>
      <c r="L197" s="395"/>
      <c r="N197" s="591"/>
      <c r="O197" s="3"/>
      <c r="P197" s="137"/>
      <c r="Q197" s="613"/>
      <c r="R197" s="614"/>
      <c r="S197" s="614"/>
      <c r="T197" s="615"/>
      <c r="U197" s="17"/>
      <c r="V197" s="17"/>
      <c r="W197" s="17"/>
      <c r="X197" s="17"/>
      <c r="Y197" s="613"/>
      <c r="Z197" s="614"/>
      <c r="AA197" s="614"/>
      <c r="AB197" s="615"/>
      <c r="AC197" s="17"/>
      <c r="AD197" s="17"/>
      <c r="AE197" s="17"/>
      <c r="AF197" s="17"/>
      <c r="AG197" s="613"/>
      <c r="AH197" s="614"/>
      <c r="AI197" s="614"/>
      <c r="AJ197" s="615"/>
      <c r="AK197" s="17"/>
      <c r="AL197" s="17"/>
      <c r="AM197" s="17"/>
      <c r="AN197" s="17"/>
      <c r="AO197" s="613"/>
      <c r="AP197" s="614"/>
      <c r="AQ197" s="614"/>
      <c r="AR197" s="615"/>
      <c r="AS197" s="17"/>
      <c r="AT197" s="17"/>
      <c r="AU197" s="17"/>
      <c r="AV197" s="17"/>
      <c r="AW197" s="613"/>
      <c r="AX197" s="614"/>
      <c r="AY197" s="614"/>
      <c r="AZ197" s="615"/>
      <c r="BA197" s="17"/>
      <c r="BB197" s="17"/>
      <c r="BC197" s="17"/>
      <c r="BD197" s="17"/>
      <c r="BE197" s="613"/>
      <c r="BF197" s="614"/>
      <c r="BG197" s="614"/>
      <c r="BH197" s="615"/>
      <c r="BI197" s="17"/>
      <c r="BJ197" s="17"/>
      <c r="BK197" s="17"/>
      <c r="BL197" s="17"/>
      <c r="BM197" s="613"/>
      <c r="BN197" s="614"/>
      <c r="BO197" s="614"/>
      <c r="BP197" s="615"/>
      <c r="BQ197" s="613"/>
      <c r="BR197" s="614"/>
      <c r="BS197" s="614"/>
      <c r="BT197" s="615"/>
      <c r="BU197" s="614"/>
      <c r="BV197" s="614"/>
      <c r="BW197" s="614"/>
      <c r="BX197" s="614"/>
      <c r="BY197" s="610">
        <f>SUM(BY177:BY196)</f>
        <v>0</v>
      </c>
      <c r="BZ197" s="611">
        <f>SUM(BZ177:BZ196)</f>
        <v>0</v>
      </c>
      <c r="CA197" s="611">
        <f>SUM(CA177:CA196)</f>
        <v>0</v>
      </c>
      <c r="CB197" s="612">
        <f>SUM(CB177:CB196)</f>
        <v>0</v>
      </c>
      <c r="CC197" s="365" t="s">
        <v>89</v>
      </c>
      <c r="CD197" s="364" t="s">
        <v>151</v>
      </c>
    </row>
    <row r="198" spans="1:82" ht="18.75" customHeight="1" x14ac:dyDescent="0.2">
      <c r="A198" s="158" t="str">
        <f t="shared" si="46"/>
        <v>Jeudi</v>
      </c>
      <c r="B198" s="158"/>
      <c r="C198" s="158"/>
      <c r="D198" s="158"/>
      <c r="E198" s="158"/>
      <c r="F198" s="158"/>
      <c r="G198" s="158"/>
      <c r="H198" s="158"/>
      <c r="I198" s="158"/>
      <c r="J198" s="170"/>
      <c r="K198" s="158"/>
      <c r="L198" s="395"/>
      <c r="N198" s="1241" t="s">
        <v>148</v>
      </c>
      <c r="O198" s="1241"/>
      <c r="P198" s="592" t="s">
        <v>31</v>
      </c>
      <c r="Q198" s="138">
        <f t="shared" ref="Q198:BX198" si="54">COUNTIF(Q177:Q196,"1")</f>
        <v>0</v>
      </c>
      <c r="R198" s="139">
        <f t="shared" si="54"/>
        <v>0</v>
      </c>
      <c r="S198" s="139">
        <f t="shared" si="54"/>
        <v>0</v>
      </c>
      <c r="T198" s="140">
        <f t="shared" si="54"/>
        <v>0</v>
      </c>
      <c r="U198" s="139">
        <f t="shared" si="54"/>
        <v>0</v>
      </c>
      <c r="V198" s="139">
        <f t="shared" si="54"/>
        <v>0</v>
      </c>
      <c r="W198" s="139">
        <f t="shared" si="54"/>
        <v>0</v>
      </c>
      <c r="X198" s="139">
        <f t="shared" si="54"/>
        <v>0</v>
      </c>
      <c r="Y198" s="138">
        <f t="shared" si="54"/>
        <v>0</v>
      </c>
      <c r="Z198" s="139">
        <f t="shared" si="54"/>
        <v>0</v>
      </c>
      <c r="AA198" s="139">
        <f t="shared" si="54"/>
        <v>0</v>
      </c>
      <c r="AB198" s="140">
        <f t="shared" si="54"/>
        <v>0</v>
      </c>
      <c r="AC198" s="139">
        <f t="shared" si="54"/>
        <v>0</v>
      </c>
      <c r="AD198" s="139">
        <f t="shared" si="54"/>
        <v>0</v>
      </c>
      <c r="AE198" s="139">
        <f t="shared" si="54"/>
        <v>0</v>
      </c>
      <c r="AF198" s="139">
        <f t="shared" si="54"/>
        <v>0</v>
      </c>
      <c r="AG198" s="138">
        <f t="shared" si="54"/>
        <v>0</v>
      </c>
      <c r="AH198" s="139">
        <f t="shared" si="54"/>
        <v>0</v>
      </c>
      <c r="AI198" s="139">
        <f t="shared" si="54"/>
        <v>0</v>
      </c>
      <c r="AJ198" s="140">
        <f t="shared" si="54"/>
        <v>0</v>
      </c>
      <c r="AK198" s="139">
        <f t="shared" si="54"/>
        <v>0</v>
      </c>
      <c r="AL198" s="139">
        <f t="shared" si="54"/>
        <v>0</v>
      </c>
      <c r="AM198" s="139">
        <f t="shared" si="54"/>
        <v>0</v>
      </c>
      <c r="AN198" s="139">
        <f t="shared" si="54"/>
        <v>0</v>
      </c>
      <c r="AO198" s="138">
        <f t="shared" si="54"/>
        <v>0</v>
      </c>
      <c r="AP198" s="139">
        <f t="shared" si="54"/>
        <v>0</v>
      </c>
      <c r="AQ198" s="139">
        <f t="shared" si="54"/>
        <v>0</v>
      </c>
      <c r="AR198" s="140">
        <f t="shared" si="54"/>
        <v>0</v>
      </c>
      <c r="AS198" s="139">
        <f t="shared" si="54"/>
        <v>0</v>
      </c>
      <c r="AT198" s="139">
        <f t="shared" si="54"/>
        <v>0</v>
      </c>
      <c r="AU198" s="139">
        <f t="shared" si="54"/>
        <v>0</v>
      </c>
      <c r="AV198" s="139">
        <f t="shared" si="54"/>
        <v>0</v>
      </c>
      <c r="AW198" s="138">
        <f t="shared" si="54"/>
        <v>0</v>
      </c>
      <c r="AX198" s="139">
        <f t="shared" si="54"/>
        <v>0</v>
      </c>
      <c r="AY198" s="139">
        <f t="shared" si="54"/>
        <v>0</v>
      </c>
      <c r="AZ198" s="140">
        <f t="shared" si="54"/>
        <v>0</v>
      </c>
      <c r="BA198" s="139">
        <f t="shared" si="54"/>
        <v>0</v>
      </c>
      <c r="BB198" s="139">
        <f t="shared" si="54"/>
        <v>0</v>
      </c>
      <c r="BC198" s="139">
        <f t="shared" si="54"/>
        <v>0</v>
      </c>
      <c r="BD198" s="139">
        <f t="shared" si="54"/>
        <v>0</v>
      </c>
      <c r="BE198" s="138">
        <f t="shared" si="54"/>
        <v>0</v>
      </c>
      <c r="BF198" s="139">
        <f t="shared" si="54"/>
        <v>0</v>
      </c>
      <c r="BG198" s="139">
        <f t="shared" si="54"/>
        <v>0</v>
      </c>
      <c r="BH198" s="140">
        <f t="shared" si="54"/>
        <v>0</v>
      </c>
      <c r="BI198" s="139">
        <f t="shared" si="54"/>
        <v>0</v>
      </c>
      <c r="BJ198" s="139">
        <f t="shared" si="54"/>
        <v>0</v>
      </c>
      <c r="BK198" s="139">
        <f t="shared" si="54"/>
        <v>0</v>
      </c>
      <c r="BL198" s="139">
        <f t="shared" si="54"/>
        <v>0</v>
      </c>
      <c r="BM198" s="138">
        <f t="shared" si="54"/>
        <v>0</v>
      </c>
      <c r="BN198" s="139">
        <f t="shared" si="54"/>
        <v>0</v>
      </c>
      <c r="BO198" s="139">
        <f t="shared" si="54"/>
        <v>0</v>
      </c>
      <c r="BP198" s="140">
        <f t="shared" si="54"/>
        <v>0</v>
      </c>
      <c r="BQ198" s="139">
        <f t="shared" si="54"/>
        <v>0</v>
      </c>
      <c r="BR198" s="139">
        <f t="shared" si="54"/>
        <v>0</v>
      </c>
      <c r="BS198" s="139">
        <f t="shared" si="54"/>
        <v>0</v>
      </c>
      <c r="BT198" s="139">
        <f t="shared" si="54"/>
        <v>0</v>
      </c>
      <c r="BU198" s="138">
        <f t="shared" si="54"/>
        <v>0</v>
      </c>
      <c r="BV198" s="139">
        <f t="shared" si="54"/>
        <v>0</v>
      </c>
      <c r="BW198" s="139">
        <f t="shared" si="54"/>
        <v>0</v>
      </c>
      <c r="BX198" s="140">
        <f t="shared" si="54"/>
        <v>0</v>
      </c>
      <c r="BY198" s="370"/>
      <c r="BZ198" s="9"/>
      <c r="CA198" s="9"/>
      <c r="CB198" s="9"/>
      <c r="CC198" s="1244" t="str">
        <f>IF(SUM(Q175:BX175)=0,"",IF($G200&gt;0,Donnees!$C$5,Donnees!$C$4))</f>
        <v/>
      </c>
      <c r="CD198" s="1237" t="str">
        <f>IF(CC198=Donnees!$C$5,Donnees!$B$41,"")</f>
        <v/>
      </c>
    </row>
    <row r="199" spans="1:82" s="16" customFormat="1" ht="15" customHeight="1" x14ac:dyDescent="0.2">
      <c r="A199" s="158" t="str">
        <f t="shared" si="46"/>
        <v>Jeudi</v>
      </c>
      <c r="B199" s="158"/>
      <c r="C199" s="158"/>
      <c r="D199" s="158"/>
      <c r="E199" s="158"/>
      <c r="F199" s="158"/>
      <c r="G199" s="158"/>
      <c r="H199" s="158"/>
      <c r="I199" s="158"/>
      <c r="J199" s="170"/>
      <c r="K199" s="158"/>
      <c r="L199" s="395"/>
      <c r="N199" s="1242"/>
      <c r="O199" s="1242"/>
      <c r="P199" s="593" t="s">
        <v>43</v>
      </c>
      <c r="Q199" s="128" t="str">
        <f>IF($AZ$21="","",ROUNDUP(Q175/$AZ$21,0))</f>
        <v/>
      </c>
      <c r="R199" s="127" t="str">
        <f t="shared" ref="R199:BX199" si="55">IF($AZ$21="","",ROUNDUP(R175/$AZ$21,0))</f>
        <v/>
      </c>
      <c r="S199" s="127" t="str">
        <f t="shared" si="55"/>
        <v/>
      </c>
      <c r="T199" s="129" t="str">
        <f t="shared" si="55"/>
        <v/>
      </c>
      <c r="U199" s="127" t="str">
        <f t="shared" si="55"/>
        <v/>
      </c>
      <c r="V199" s="127" t="str">
        <f t="shared" si="55"/>
        <v/>
      </c>
      <c r="W199" s="127" t="str">
        <f t="shared" si="55"/>
        <v/>
      </c>
      <c r="X199" s="127" t="str">
        <f t="shared" si="55"/>
        <v/>
      </c>
      <c r="Y199" s="128" t="str">
        <f t="shared" si="55"/>
        <v/>
      </c>
      <c r="Z199" s="127" t="str">
        <f t="shared" si="55"/>
        <v/>
      </c>
      <c r="AA199" s="127" t="str">
        <f t="shared" si="55"/>
        <v/>
      </c>
      <c r="AB199" s="129" t="str">
        <f t="shared" si="55"/>
        <v/>
      </c>
      <c r="AC199" s="127" t="str">
        <f t="shared" si="55"/>
        <v/>
      </c>
      <c r="AD199" s="127" t="str">
        <f t="shared" si="55"/>
        <v/>
      </c>
      <c r="AE199" s="127" t="str">
        <f t="shared" si="55"/>
        <v/>
      </c>
      <c r="AF199" s="127" t="str">
        <f t="shared" si="55"/>
        <v/>
      </c>
      <c r="AG199" s="128" t="str">
        <f t="shared" si="55"/>
        <v/>
      </c>
      <c r="AH199" s="127" t="str">
        <f t="shared" si="55"/>
        <v/>
      </c>
      <c r="AI199" s="127" t="str">
        <f t="shared" si="55"/>
        <v/>
      </c>
      <c r="AJ199" s="129" t="str">
        <f t="shared" si="55"/>
        <v/>
      </c>
      <c r="AK199" s="127" t="str">
        <f t="shared" si="55"/>
        <v/>
      </c>
      <c r="AL199" s="127" t="str">
        <f t="shared" si="55"/>
        <v/>
      </c>
      <c r="AM199" s="127" t="str">
        <f t="shared" si="55"/>
        <v/>
      </c>
      <c r="AN199" s="127" t="str">
        <f t="shared" si="55"/>
        <v/>
      </c>
      <c r="AO199" s="128" t="str">
        <f t="shared" si="55"/>
        <v/>
      </c>
      <c r="AP199" s="127" t="str">
        <f t="shared" si="55"/>
        <v/>
      </c>
      <c r="AQ199" s="127" t="str">
        <f t="shared" si="55"/>
        <v/>
      </c>
      <c r="AR199" s="129" t="str">
        <f t="shared" si="55"/>
        <v/>
      </c>
      <c r="AS199" s="127" t="str">
        <f t="shared" si="55"/>
        <v/>
      </c>
      <c r="AT199" s="127" t="str">
        <f t="shared" si="55"/>
        <v/>
      </c>
      <c r="AU199" s="127" t="str">
        <f t="shared" si="55"/>
        <v/>
      </c>
      <c r="AV199" s="127" t="str">
        <f t="shared" si="55"/>
        <v/>
      </c>
      <c r="AW199" s="128" t="str">
        <f t="shared" si="55"/>
        <v/>
      </c>
      <c r="AX199" s="127" t="str">
        <f t="shared" si="55"/>
        <v/>
      </c>
      <c r="AY199" s="127" t="str">
        <f t="shared" si="55"/>
        <v/>
      </c>
      <c r="AZ199" s="129" t="str">
        <f t="shared" si="55"/>
        <v/>
      </c>
      <c r="BA199" s="127" t="str">
        <f t="shared" si="55"/>
        <v/>
      </c>
      <c r="BB199" s="127" t="str">
        <f t="shared" si="55"/>
        <v/>
      </c>
      <c r="BC199" s="127" t="str">
        <f t="shared" si="55"/>
        <v/>
      </c>
      <c r="BD199" s="127" t="str">
        <f t="shared" si="55"/>
        <v/>
      </c>
      <c r="BE199" s="128" t="str">
        <f t="shared" si="55"/>
        <v/>
      </c>
      <c r="BF199" s="127" t="str">
        <f t="shared" si="55"/>
        <v/>
      </c>
      <c r="BG199" s="127" t="str">
        <f t="shared" si="55"/>
        <v/>
      </c>
      <c r="BH199" s="129" t="str">
        <f t="shared" si="55"/>
        <v/>
      </c>
      <c r="BI199" s="127" t="str">
        <f t="shared" si="55"/>
        <v/>
      </c>
      <c r="BJ199" s="127" t="str">
        <f t="shared" si="55"/>
        <v/>
      </c>
      <c r="BK199" s="127" t="str">
        <f t="shared" si="55"/>
        <v/>
      </c>
      <c r="BL199" s="127" t="str">
        <f t="shared" si="55"/>
        <v/>
      </c>
      <c r="BM199" s="128" t="str">
        <f t="shared" si="55"/>
        <v/>
      </c>
      <c r="BN199" s="127" t="str">
        <f t="shared" si="55"/>
        <v/>
      </c>
      <c r="BO199" s="127" t="str">
        <f t="shared" si="55"/>
        <v/>
      </c>
      <c r="BP199" s="129" t="str">
        <f t="shared" si="55"/>
        <v/>
      </c>
      <c r="BQ199" s="127" t="str">
        <f t="shared" si="55"/>
        <v/>
      </c>
      <c r="BR199" s="127" t="str">
        <f t="shared" si="55"/>
        <v/>
      </c>
      <c r="BS199" s="127" t="str">
        <f t="shared" si="55"/>
        <v/>
      </c>
      <c r="BT199" s="127" t="str">
        <f t="shared" si="55"/>
        <v/>
      </c>
      <c r="BU199" s="128" t="str">
        <f t="shared" si="55"/>
        <v/>
      </c>
      <c r="BV199" s="127" t="str">
        <f t="shared" si="55"/>
        <v/>
      </c>
      <c r="BW199" s="127" t="str">
        <f t="shared" si="55"/>
        <v/>
      </c>
      <c r="BX199" s="129" t="str">
        <f t="shared" si="55"/>
        <v/>
      </c>
      <c r="BY199" s="142"/>
      <c r="BZ199" s="143"/>
      <c r="CA199" s="143"/>
      <c r="CB199" s="143"/>
      <c r="CC199" s="1235"/>
      <c r="CD199" s="1237"/>
    </row>
    <row r="200" spans="1:82" s="16" customFormat="1" ht="15" customHeight="1" x14ac:dyDescent="0.2">
      <c r="A200" s="158" t="str">
        <f t="shared" si="46"/>
        <v>Jeudi</v>
      </c>
      <c r="B200" s="158"/>
      <c r="C200" s="158"/>
      <c r="D200" s="158"/>
      <c r="E200" s="158"/>
      <c r="F200" s="158"/>
      <c r="G200" s="168">
        <f>COUNTIF(Q200:BX200,Donnees!$C$5)</f>
        <v>0</v>
      </c>
      <c r="H200" s="158"/>
      <c r="I200" s="158"/>
      <c r="J200" s="170"/>
      <c r="K200" s="158"/>
      <c r="L200" s="395"/>
      <c r="N200" s="1243"/>
      <c r="O200" s="1243"/>
      <c r="P200" s="594" t="s">
        <v>44</v>
      </c>
      <c r="Q200" s="130">
        <f>IF(ISBLANK(Q175),0,IF(Q198&gt;=Q199,Donnees!$C$4,Donnees!$C$5))</f>
        <v>0</v>
      </c>
      <c r="R200" s="131">
        <f>IF(ISBLANK(R175),0,IF(R198&gt;=R199,Donnees!$C$4,Donnees!$C$5))</f>
        <v>0</v>
      </c>
      <c r="S200" s="131">
        <f>IF(ISBLANK(S175),0,IF(S198&gt;=S199,Donnees!$C$4,Donnees!$C$5))</f>
        <v>0</v>
      </c>
      <c r="T200" s="132">
        <f>IF(ISBLANK(T175),0,IF(T198&gt;=T199,Donnees!$C$4,Donnees!$C$5))</f>
        <v>0</v>
      </c>
      <c r="U200" s="131">
        <f>IF(ISBLANK(U175),0,IF(U198&gt;=U199,Donnees!$C$4,Donnees!$C$5))</f>
        <v>0</v>
      </c>
      <c r="V200" s="131">
        <f>IF(ISBLANK(V175),0,IF(V198&gt;=V199,Donnees!$C$4,Donnees!$C$5))</f>
        <v>0</v>
      </c>
      <c r="W200" s="131">
        <f>IF(ISBLANK(W175),0,IF(W198&gt;=W199,Donnees!$C$4,Donnees!$C$5))</f>
        <v>0</v>
      </c>
      <c r="X200" s="131">
        <f>IF(ISBLANK(X175),0,IF(X198&gt;=X199,Donnees!$C$4,Donnees!$C$5))</f>
        <v>0</v>
      </c>
      <c r="Y200" s="130">
        <f>IF(ISBLANK(Y175),0,IF(Y198&gt;=Y199,Donnees!$C$4,Donnees!$C$5))</f>
        <v>0</v>
      </c>
      <c r="Z200" s="131">
        <f>IF(ISBLANK(Z175),0,IF(Z198&gt;=Z199,Donnees!$C$4,Donnees!$C$5))</f>
        <v>0</v>
      </c>
      <c r="AA200" s="131">
        <f>IF(ISBLANK(AA175),0,IF(AA198&gt;=AA199,Donnees!$C$4,Donnees!$C$5))</f>
        <v>0</v>
      </c>
      <c r="AB200" s="132">
        <f>IF(ISBLANK(AB175),0,IF(AB198&gt;=AB199,Donnees!$C$4,Donnees!$C$5))</f>
        <v>0</v>
      </c>
      <c r="AC200" s="131">
        <f>IF(ISBLANK(AC175),0,IF(AC198&gt;=AC199,Donnees!$C$4,Donnees!$C$5))</f>
        <v>0</v>
      </c>
      <c r="AD200" s="131">
        <f>IF(ISBLANK(AD175),0,IF(AD198&gt;=AD199,Donnees!$C$4,Donnees!$C$5))</f>
        <v>0</v>
      </c>
      <c r="AE200" s="131">
        <f>IF(ISBLANK(AE175),0,IF(AE198&gt;=AE199,Donnees!$C$4,Donnees!$C$5))</f>
        <v>0</v>
      </c>
      <c r="AF200" s="131">
        <f>IF(ISBLANK(AF175),0,IF(AF198&gt;=AF199,Donnees!$C$4,Donnees!$C$5))</f>
        <v>0</v>
      </c>
      <c r="AG200" s="130">
        <f>IF(ISBLANK(AG175),0,IF(AG198&gt;=AG199,Donnees!$C$4,Donnees!$C$5))</f>
        <v>0</v>
      </c>
      <c r="AH200" s="131">
        <f>IF(ISBLANK(AH175),0,IF(AH198&gt;=AH199,Donnees!$C$4,Donnees!$C$5))</f>
        <v>0</v>
      </c>
      <c r="AI200" s="131">
        <f>IF(ISBLANK(AI175),0,IF(AI198&gt;=AI199,Donnees!$C$4,Donnees!$C$5))</f>
        <v>0</v>
      </c>
      <c r="AJ200" s="132">
        <f>IF(ISBLANK(AJ175),0,IF(AJ198&gt;=AJ199,Donnees!$C$4,Donnees!$C$5))</f>
        <v>0</v>
      </c>
      <c r="AK200" s="131">
        <f>IF(ISBLANK(AK175),0,IF(AK198&gt;=AK199,Donnees!$C$4,Donnees!$C$5))</f>
        <v>0</v>
      </c>
      <c r="AL200" s="131">
        <f>IF(ISBLANK(AL175),0,IF(AL198&gt;=AL199,Donnees!$C$4,Donnees!$C$5))</f>
        <v>0</v>
      </c>
      <c r="AM200" s="131">
        <f>IF(ISBLANK(AM175),0,IF(AM198&gt;=AM199,Donnees!$C$4,Donnees!$C$5))</f>
        <v>0</v>
      </c>
      <c r="AN200" s="131">
        <f>IF(ISBLANK(AN175),0,IF(AN198&gt;=AN199,Donnees!$C$4,Donnees!$C$5))</f>
        <v>0</v>
      </c>
      <c r="AO200" s="130">
        <f>IF(ISBLANK(AO175),0,IF(AO198&gt;=AO199,Donnees!$C$4,Donnees!$C$5))</f>
        <v>0</v>
      </c>
      <c r="AP200" s="131">
        <f>IF(ISBLANK(AP175),0,IF(AP198&gt;=AP199,Donnees!$C$4,Donnees!$C$5))</f>
        <v>0</v>
      </c>
      <c r="AQ200" s="131">
        <f>IF(ISBLANK(AQ175),0,IF(AQ198&gt;=AQ199,Donnees!$C$4,Donnees!$C$5))</f>
        <v>0</v>
      </c>
      <c r="AR200" s="132">
        <f>IF(ISBLANK(AR175),0,IF(AR198&gt;=AR199,Donnees!$C$4,Donnees!$C$5))</f>
        <v>0</v>
      </c>
      <c r="AS200" s="131">
        <f>IF(ISBLANK(AS175),0,IF(AS198&gt;=AS199,Donnees!$C$4,Donnees!$C$5))</f>
        <v>0</v>
      </c>
      <c r="AT200" s="131">
        <f>IF(ISBLANK(AT175),0,IF(AT198&gt;=AT199,Donnees!$C$4,Donnees!$C$5))</f>
        <v>0</v>
      </c>
      <c r="AU200" s="131">
        <f>IF(ISBLANK(AU175),0,IF(AU198&gt;=AU199,Donnees!$C$4,Donnees!$C$5))</f>
        <v>0</v>
      </c>
      <c r="AV200" s="131">
        <f>IF(ISBLANK(AV175),0,IF(AV198&gt;=AV199,Donnees!$C$4,Donnees!$C$5))</f>
        <v>0</v>
      </c>
      <c r="AW200" s="130">
        <f>IF(ISBLANK(AW175),0,IF(AW198&gt;=AW199,Donnees!$C$4,Donnees!$C$5))</f>
        <v>0</v>
      </c>
      <c r="AX200" s="131">
        <f>IF(ISBLANK(AX175),0,IF(AX198&gt;=AX199,Donnees!$C$4,Donnees!$C$5))</f>
        <v>0</v>
      </c>
      <c r="AY200" s="131">
        <f>IF(ISBLANK(AY175),0,IF(AY198&gt;=AY199,Donnees!$C$4,Donnees!$C$5))</f>
        <v>0</v>
      </c>
      <c r="AZ200" s="132">
        <f>IF(ISBLANK(AZ175),0,IF(AZ198&gt;=AZ199,Donnees!$C$4,Donnees!$C$5))</f>
        <v>0</v>
      </c>
      <c r="BA200" s="131">
        <f>IF(ISBLANK(BA175),0,IF(BA198&gt;=BA199,Donnees!$C$4,Donnees!$C$5))</f>
        <v>0</v>
      </c>
      <c r="BB200" s="131">
        <f>IF(ISBLANK(BB175),0,IF(BB198&gt;=BB199,Donnees!$C$4,Donnees!$C$5))</f>
        <v>0</v>
      </c>
      <c r="BC200" s="131">
        <f>IF(ISBLANK(BC175),0,IF(BC198&gt;=BC199,Donnees!$C$4,Donnees!$C$5))</f>
        <v>0</v>
      </c>
      <c r="BD200" s="131">
        <f>IF(ISBLANK(BD175),0,IF(BD198&gt;=BD199,Donnees!$C$4,Donnees!$C$5))</f>
        <v>0</v>
      </c>
      <c r="BE200" s="130">
        <f>IF(ISBLANK(BE175),0,IF(BE198&gt;=BE199,Donnees!$C$4,Donnees!$C$5))</f>
        <v>0</v>
      </c>
      <c r="BF200" s="131">
        <f>IF(ISBLANK(BF175),0,IF(BF198&gt;=BF199,Donnees!$C$4,Donnees!$C$5))</f>
        <v>0</v>
      </c>
      <c r="BG200" s="131">
        <f>IF(ISBLANK(BG175),0,IF(BG198&gt;=BG199,Donnees!$C$4,Donnees!$C$5))</f>
        <v>0</v>
      </c>
      <c r="BH200" s="132">
        <f>IF(ISBLANK(BH175),0,IF(BH198&gt;=BH199,Donnees!$C$4,Donnees!$C$5))</f>
        <v>0</v>
      </c>
      <c r="BI200" s="131">
        <f>IF(ISBLANK(BI175),0,IF(BI198&gt;=BI199,Donnees!$C$4,Donnees!$C$5))</f>
        <v>0</v>
      </c>
      <c r="BJ200" s="131">
        <f>IF(ISBLANK(BJ175),0,IF(BJ198&gt;=BJ199,Donnees!$C$4,Donnees!$C$5))</f>
        <v>0</v>
      </c>
      <c r="BK200" s="131">
        <f>IF(ISBLANK(BK175),0,IF(BK198&gt;=BK199,Donnees!$C$4,Donnees!$C$5))</f>
        <v>0</v>
      </c>
      <c r="BL200" s="131">
        <f>IF(ISBLANK(BL175),0,IF(BL198&gt;=BL199,Donnees!$C$4,Donnees!$C$5))</f>
        <v>0</v>
      </c>
      <c r="BM200" s="130">
        <f>IF(ISBLANK(BM175),0,IF(BM198&gt;=BM199,Donnees!$C$4,Donnees!$C$5))</f>
        <v>0</v>
      </c>
      <c r="BN200" s="131">
        <f>IF(ISBLANK(BN175),0,IF(BN198&gt;=BN199,Donnees!$C$4,Donnees!$C$5))</f>
        <v>0</v>
      </c>
      <c r="BO200" s="131">
        <f>IF(ISBLANK(BO175),0,IF(BO198&gt;=BO199,Donnees!$C$4,Donnees!$C$5))</f>
        <v>0</v>
      </c>
      <c r="BP200" s="132">
        <f>IF(ISBLANK(BP175),0,IF(BP198&gt;=BP199,Donnees!$C$4,Donnees!$C$5))</f>
        <v>0</v>
      </c>
      <c r="BQ200" s="131">
        <f>IF(ISBLANK(BQ175),0,IF(BQ198&gt;=BQ199,Donnees!$C$4,Donnees!$C$5))</f>
        <v>0</v>
      </c>
      <c r="BR200" s="131">
        <f>IF(ISBLANK(BR175),0,IF(BR198&gt;=BR199,Donnees!$C$4,Donnees!$C$5))</f>
        <v>0</v>
      </c>
      <c r="BS200" s="131">
        <f>IF(ISBLANK(BS175),0,IF(BS198&gt;=BS199,Donnees!$C$4,Donnees!$C$5))</f>
        <v>0</v>
      </c>
      <c r="BT200" s="131">
        <f>IF(ISBLANK(BT175),0,IF(BT198&gt;=BT199,Donnees!$C$4,Donnees!$C$5))</f>
        <v>0</v>
      </c>
      <c r="BU200" s="130">
        <f>IF(ISBLANK(BU175),0,IF(BU198&gt;=BU199,Donnees!$C$4,Donnees!$C$5))</f>
        <v>0</v>
      </c>
      <c r="BV200" s="131">
        <f>IF(ISBLANK(BV175),0,IF(BV198&gt;=BV199,Donnees!$C$4,Donnees!$C$5))</f>
        <v>0</v>
      </c>
      <c r="BW200" s="131">
        <f>IF(ISBLANK(BW175),0,IF(BW198&gt;=BW199,Donnees!$C$4,Donnees!$C$5))</f>
        <v>0</v>
      </c>
      <c r="BX200" s="132">
        <f>IF(ISBLANK(BX175),0,IF(BX198&gt;=BX199,Donnees!$C$4,Donnees!$C$5))</f>
        <v>0</v>
      </c>
      <c r="BY200" s="144"/>
      <c r="BZ200" s="145"/>
      <c r="CA200" s="145"/>
      <c r="CB200" s="145"/>
      <c r="CC200" s="1236"/>
      <c r="CD200" s="1237"/>
    </row>
    <row r="201" spans="1:82" s="16" customFormat="1" ht="15" customHeight="1" x14ac:dyDescent="0.2">
      <c r="A201" s="158"/>
      <c r="B201" s="158"/>
      <c r="C201" s="158"/>
      <c r="D201" s="158"/>
      <c r="E201" s="158"/>
      <c r="F201" s="158"/>
      <c r="G201" s="168"/>
      <c r="H201" s="158"/>
      <c r="I201" s="158"/>
      <c r="J201" s="170"/>
      <c r="K201" s="158"/>
      <c r="L201" s="395"/>
      <c r="N201" s="1086" t="str">
        <f>IF($U$21=Donnees!$A$11,"Nombre APE","")</f>
        <v/>
      </c>
      <c r="O201" s="1086"/>
      <c r="P201" s="593"/>
      <c r="Q201" s="128" t="str">
        <f>IF($U$21=Donnees!$A$11,SUMIF($O177:$O196,"APE",Q177:Q196),"")</f>
        <v/>
      </c>
      <c r="R201" s="139" t="str">
        <f>IF($U$21=Donnees!$A$11,SUMIF($O177:$O196,"APE",R177:R196),"")</f>
        <v/>
      </c>
      <c r="S201" s="139" t="str">
        <f>IF($U$21=Donnees!$A$11,SUMIF($O177:$O196,"APE",S177:S196),"")</f>
        <v/>
      </c>
      <c r="T201" s="140" t="str">
        <f>IF($U$21=Donnees!$A$11,SUMIF($O177:$O196,"APE",T177:T196),"")</f>
        <v/>
      </c>
      <c r="U201" s="128" t="str">
        <f>IF($U$21=Donnees!$A$11,SUMIF($O177:$O196,"APE",U177:U196),"")</f>
        <v/>
      </c>
      <c r="V201" s="139" t="str">
        <f>IF($U$21=Donnees!$A$11,SUMIF($O177:$O196,"APE",V177:V196),"")</f>
        <v/>
      </c>
      <c r="W201" s="139" t="str">
        <f>IF($U$21=Donnees!$A$11,SUMIF($O177:$O196,"APE",W177:W196),"")</f>
        <v/>
      </c>
      <c r="X201" s="140" t="str">
        <f>IF($U$21=Donnees!$A$11,SUMIF($O177:$O196,"APE",X177:X196),"")</f>
        <v/>
      </c>
      <c r="Y201" s="128" t="str">
        <f>IF($U$21=Donnees!$A$11,SUMIF($O177:$O196,"APE",Y177:Y196),"")</f>
        <v/>
      </c>
      <c r="Z201" s="139" t="str">
        <f>IF($U$21=Donnees!$A$11,SUMIF($O177:$O196,"APE",Z177:Z196),"")</f>
        <v/>
      </c>
      <c r="AA201" s="139" t="str">
        <f>IF($U$21=Donnees!$A$11,SUMIF($O177:$O196,"APE",AA177:AA196),"")</f>
        <v/>
      </c>
      <c r="AB201" s="140" t="str">
        <f>IF($U$21=Donnees!$A$11,SUMIF($O177:$O196,"APE",AB177:AB196),"")</f>
        <v/>
      </c>
      <c r="AC201" s="128" t="str">
        <f>IF($U$21=Donnees!$A$11,SUMIF($O177:$O196,"APE",AC177:AC196),"")</f>
        <v/>
      </c>
      <c r="AD201" s="139" t="str">
        <f>IF($U$21=Donnees!$A$11,SUMIF($O177:$O196,"APE",AD177:AD196),"")</f>
        <v/>
      </c>
      <c r="AE201" s="139" t="str">
        <f>IF($U$21=Donnees!$A$11,SUMIF($O177:$O196,"APE",AE177:AE196),"")</f>
        <v/>
      </c>
      <c r="AF201" s="140" t="str">
        <f>IF($U$21=Donnees!$A$11,SUMIF($O177:$O196,"APE",AF177:AF196),"")</f>
        <v/>
      </c>
      <c r="AG201" s="128" t="str">
        <f>IF($U$21=Donnees!$A$11,SUMIF($O177:$O196,"APE",AG177:AG196),"")</f>
        <v/>
      </c>
      <c r="AH201" s="139" t="str">
        <f>IF($U$21=Donnees!$A$11,SUMIF($O177:$O196,"APE",AH177:AH196),"")</f>
        <v/>
      </c>
      <c r="AI201" s="139" t="str">
        <f>IF($U$21=Donnees!$A$11,SUMIF($O177:$O196,"APE",AI177:AI196),"")</f>
        <v/>
      </c>
      <c r="AJ201" s="140" t="str">
        <f>IF($U$21=Donnees!$A$11,SUMIF($O177:$O196,"APE",AJ177:AJ196),"")</f>
        <v/>
      </c>
      <c r="AK201" s="128" t="str">
        <f>IF($U$21=Donnees!$A$11,SUMIF($O177:$O196,"APE",AK177:AK196),"")</f>
        <v/>
      </c>
      <c r="AL201" s="139" t="str">
        <f>IF($U$21=Donnees!$A$11,SUMIF($O177:$O196,"APE",AL177:AL196),"")</f>
        <v/>
      </c>
      <c r="AM201" s="139" t="str">
        <f>IF($U$21=Donnees!$A$11,SUMIF($O177:$O196,"APE",AM177:AM196),"")</f>
        <v/>
      </c>
      <c r="AN201" s="140" t="str">
        <f>IF($U$21=Donnees!$A$11,SUMIF($O177:$O196,"APE",AN177:AN196),"")</f>
        <v/>
      </c>
      <c r="AO201" s="128" t="str">
        <f>IF($U$21=Donnees!$A$11,SUMIF($O177:$O196,"APE",AO177:AO196),"")</f>
        <v/>
      </c>
      <c r="AP201" s="139" t="str">
        <f>IF($U$21=Donnees!$A$11,SUMIF($O177:$O196,"APE",AP177:AP196),"")</f>
        <v/>
      </c>
      <c r="AQ201" s="139" t="str">
        <f>IF($U$21=Donnees!$A$11,SUMIF($O177:$O196,"APE",AQ177:AQ196),"")</f>
        <v/>
      </c>
      <c r="AR201" s="127" t="str">
        <f>IF($U$21=Donnees!$A$11,SUMIF($O177:$O196,"APE",AR177:AR196),"")</f>
        <v/>
      </c>
      <c r="AS201" s="128" t="str">
        <f>IF($U$21=Donnees!$A$11,SUMIF($O177:$O196,"APE",AS177:AS196),"")</f>
        <v/>
      </c>
      <c r="AT201" s="139" t="str">
        <f>IF($U$21=Donnees!$A$11,SUMIF($O177:$O196,"APE",AT177:AT196),"")</f>
        <v/>
      </c>
      <c r="AU201" s="139" t="str">
        <f>IF($U$21=Donnees!$A$11,SUMIF($O177:$O196,"APE",AU177:AU196),"")</f>
        <v/>
      </c>
      <c r="AV201" s="140" t="str">
        <f>IF($U$21=Donnees!$A$11,SUMIF($O177:$O196,"APE",AV177:AV196),"")</f>
        <v/>
      </c>
      <c r="AW201" s="128" t="str">
        <f>IF($U$21=Donnees!$A$11,SUMIF($O177:$O196,"APE",AW177:AW196),"")</f>
        <v/>
      </c>
      <c r="AX201" s="139" t="str">
        <f>IF($U$21=Donnees!$A$11,SUMIF($O177:$O196,"APE",AX177:AX196),"")</f>
        <v/>
      </c>
      <c r="AY201" s="139" t="str">
        <f>IF($U$21=Donnees!$A$11,SUMIF($O177:$O196,"APE",AY177:AY196),"")</f>
        <v/>
      </c>
      <c r="AZ201" s="140" t="str">
        <f>IF($U$21=Donnees!$A$11,SUMIF($O177:$O196,"APE",AZ177:AZ196),"")</f>
        <v/>
      </c>
      <c r="BA201" s="128" t="str">
        <f>IF($U$21=Donnees!$A$11,SUMIF($O177:$O196,"APE",BA177:BA196),"")</f>
        <v/>
      </c>
      <c r="BB201" s="139" t="str">
        <f>IF($U$21=Donnees!$A$11,SUMIF($O177:$O196,"APE",BB177:BB196),"")</f>
        <v/>
      </c>
      <c r="BC201" s="139" t="str">
        <f>IF($U$21=Donnees!$A$11,SUMIF($O177:$O196,"APE",BC177:BC196),"")</f>
        <v/>
      </c>
      <c r="BD201" s="140" t="str">
        <f>IF($U$21=Donnees!$A$11,SUMIF($O177:$O196,"APE",BD177:BD196),"")</f>
        <v/>
      </c>
      <c r="BE201" s="139" t="str">
        <f>IF($U$21=Donnees!$A$11,SUMIF($O177:$O196,"APE",BE177:BE196),"")</f>
        <v/>
      </c>
      <c r="BF201" s="139" t="str">
        <f>IF($U$21=Donnees!$A$11,SUMIF($O177:$O196,"APE",BF177:BF196),"")</f>
        <v/>
      </c>
      <c r="BG201" s="139" t="str">
        <f>IF($U$21=Donnees!$A$11,SUMIF($O177:$O196,"APE",BG177:BG196),"")</f>
        <v/>
      </c>
      <c r="BH201" s="140" t="str">
        <f>IF($U$21=Donnees!$A$11,SUMIF($O177:$O196,"APE",BH177:BH196),"")</f>
        <v/>
      </c>
      <c r="BI201" s="139" t="str">
        <f>IF($U$21=Donnees!$A$11,SUMIF($O177:$O196,"APE",BI177:BI196),"")</f>
        <v/>
      </c>
      <c r="BJ201" s="139" t="str">
        <f>IF($U$21=Donnees!$A$11,SUMIF($O177:$O196,"APE",BJ177:BJ196),"")</f>
        <v/>
      </c>
      <c r="BK201" s="139" t="str">
        <f>IF($U$21=Donnees!$A$11,SUMIF($O177:$O196,"APE",BK177:BK196),"")</f>
        <v/>
      </c>
      <c r="BL201" s="140" t="str">
        <f>IF($U$21=Donnees!$A$11,SUMIF($O177:$O196,"APE",BL177:BL196),"")</f>
        <v/>
      </c>
      <c r="BM201" s="139" t="str">
        <f>IF($U$21=Donnees!$A$11,SUMIF($O177:$O196,"APE",BM177:BM196),"")</f>
        <v/>
      </c>
      <c r="BN201" s="139" t="str">
        <f>IF($U$21=Donnees!$A$11,SUMIF($O177:$O196,"APE",BN177:BN196),"")</f>
        <v/>
      </c>
      <c r="BO201" s="139" t="str">
        <f>IF($U$21=Donnees!$A$11,SUMIF($O177:$O196,"APE",BO177:BO196),"")</f>
        <v/>
      </c>
      <c r="BP201" s="140" t="str">
        <f>IF($U$21=Donnees!$A$11,SUMIF($O177:$O196,"APE",BP177:BP196),"")</f>
        <v/>
      </c>
      <c r="BQ201" s="139" t="str">
        <f>IF($U$21=Donnees!$A$11,SUMIF($O177:$O196,"APE",BQ177:BQ196),"")</f>
        <v/>
      </c>
      <c r="BR201" s="139" t="str">
        <f>IF($U$21=Donnees!$A$11,SUMIF($O177:$O196,"APE",BR177:BR196),"")</f>
        <v/>
      </c>
      <c r="BS201" s="139" t="str">
        <f>IF($U$21=Donnees!$A$11,SUMIF($O177:$O196,"APE",BS177:BS196),"")</f>
        <v/>
      </c>
      <c r="BT201" s="140" t="str">
        <f>IF($U$21=Donnees!$A$11,SUMIF($O177:$O196,"APE",BT177:BT196),"")</f>
        <v/>
      </c>
      <c r="BU201" s="139" t="str">
        <f>IF($U$21=Donnees!$A$11,SUMIF($O177:$O196,"APE",BU177:BU196),"")</f>
        <v/>
      </c>
      <c r="BV201" s="139" t="str">
        <f>IF($U$21=Donnees!$A$11,SUMIF($O177:$O196,"APE",BV177:BV196),"")</f>
        <v/>
      </c>
      <c r="BW201" s="139" t="str">
        <f>IF($U$21=Donnees!$A$11,SUMIF($O177:$O196,"APE",BW177:BW196),"")</f>
        <v/>
      </c>
      <c r="BX201" s="140" t="str">
        <f>IF($U$21=Donnees!$A$11,SUMIF($O177:$O196,"APE",BX177:BX196),"")</f>
        <v/>
      </c>
      <c r="BY201" s="141"/>
      <c r="BZ201" s="143"/>
      <c r="CA201" s="143"/>
      <c r="CB201" s="143"/>
      <c r="CC201" s="369" t="s">
        <v>89</v>
      </c>
      <c r="CD201" s="364" t="s">
        <v>152</v>
      </c>
    </row>
    <row r="202" spans="1:82" s="16" customFormat="1" ht="15" customHeight="1" x14ac:dyDescent="0.2">
      <c r="A202" s="158" t="str">
        <f>A200</f>
        <v>Jeudi</v>
      </c>
      <c r="B202" s="158"/>
      <c r="C202" s="158"/>
      <c r="D202" s="158"/>
      <c r="E202" s="158"/>
      <c r="F202" s="158"/>
      <c r="G202" s="158"/>
      <c r="H202" s="158"/>
      <c r="I202" s="158"/>
      <c r="J202" s="170"/>
      <c r="K202" s="158"/>
      <c r="L202" s="395"/>
      <c r="N202" s="1234" t="str">
        <f>IF($U$21=Donnees!$A$11,"Répartition professionnel-le-s enfance","")</f>
        <v/>
      </c>
      <c r="O202" s="1234"/>
      <c r="P202" s="41" t="str">
        <f>IF($U$21=Donnees!$A$11,"Total","")</f>
        <v/>
      </c>
      <c r="Q202" s="128" t="str">
        <f>IF($U$21=Donnees!$A$11,SUMIF($O177:$O196,"EDE",Q177:Q196)+SUMIF($O177:$O196,"ASE",Q177:Q196),"")</f>
        <v/>
      </c>
      <c r="R202" s="127" t="str">
        <f>IF($U$21=Donnees!$A$11,SUMIF($O177:$O196,"EDE",R177:R196)+SUMIF($O177:$O196,"ASE",R177:R196),"")</f>
        <v/>
      </c>
      <c r="S202" s="127" t="str">
        <f>IF($U$21=Donnees!$A$11,SUMIF($O177:$O196,"EDE",S177:S196)+SUMIF($O177:$O196,"ASE",S177:S196),"")</f>
        <v/>
      </c>
      <c r="T202" s="129" t="str">
        <f>IF($U$21=Donnees!$A$11,SUMIF($O177:$O196,"EDE",T177:T196)+SUMIF($O177:$O196,"ASE",T177:T196),"")</f>
        <v/>
      </c>
      <c r="U202" s="133" t="str">
        <f>IF($U$21=Donnees!$A$11,SUMIF($O177:$O196,"EDE",U177:U196)+SUMIF($O177:$O196,"ASE",U177:U196),"")</f>
        <v/>
      </c>
      <c r="V202" s="133" t="str">
        <f>IF($U$21=Donnees!$A$11,SUMIF($O177:$O196,"EDE",V177:V196)+SUMIF($O177:$O196,"ASE",V177:V196),"")</f>
        <v/>
      </c>
      <c r="W202" s="133" t="str">
        <f>IF($U$21=Donnees!$A$11,SUMIF($O177:$O196,"EDE",W177:W196)+SUMIF($O177:$O196,"ASE",W177:W196),"")</f>
        <v/>
      </c>
      <c r="X202" s="133" t="str">
        <f>IF($U$21=Donnees!$A$11,SUMIF($O177:$O196,"EDE",X177:X196)+SUMIF($O177:$O196,"ASE",X177:X196),"")</f>
        <v/>
      </c>
      <c r="Y202" s="128" t="str">
        <f>IF($U$21=Donnees!$A$11,SUMIF($O177:$O196,"EDE",Y177:Y196)+SUMIF($O177:$O196,"ASE",Y177:Y196),"")</f>
        <v/>
      </c>
      <c r="Z202" s="127" t="str">
        <f>IF($U$21=Donnees!$A$11,SUMIF($O177:$O196,"EDE",Z177:Z196)+SUMIF($O177:$O196,"ASE",Z177:Z196),"")</f>
        <v/>
      </c>
      <c r="AA202" s="127" t="str">
        <f>IF($U$21=Donnees!$A$11,SUMIF($O177:$O196,"EDE",AA177:AA196)+SUMIF($O177:$O196,"ASE",AA177:AA196),"")</f>
        <v/>
      </c>
      <c r="AB202" s="129" t="str">
        <f>IF($U$21=Donnees!$A$11,SUMIF($O177:$O196,"EDE",AB177:AB196)+SUMIF($O177:$O196,"ASE",AB177:AB196),"")</f>
        <v/>
      </c>
      <c r="AC202" s="133" t="str">
        <f>IF($U$21=Donnees!$A$11,SUMIF($O177:$O196,"EDE",AC177:AC196)+SUMIF($O177:$O196,"ASE",AC177:AC196),"")</f>
        <v/>
      </c>
      <c r="AD202" s="133" t="str">
        <f>IF($U$21=Donnees!$A$11,SUMIF($O177:$O196,"EDE",AD177:AD196)+SUMIF($O177:$O196,"ASE",AD177:AD196),"")</f>
        <v/>
      </c>
      <c r="AE202" s="133" t="str">
        <f>IF($U$21=Donnees!$A$11,SUMIF($O177:$O196,"EDE",AE177:AE196)+SUMIF($O177:$O196,"ASE",AE177:AE196),"")</f>
        <v/>
      </c>
      <c r="AF202" s="133" t="str">
        <f>IF($U$21=Donnees!$A$11,SUMIF($O177:$O196,"EDE",AF177:AF196)+SUMIF($O177:$O196,"ASE",AF177:AF196),"")</f>
        <v/>
      </c>
      <c r="AG202" s="128" t="str">
        <f>IF($U$21=Donnees!$A$11,SUMIF($O177:$O196,"EDE",AG177:AG196)+SUMIF($O177:$O196,"ASE",AG177:AG196),"")</f>
        <v/>
      </c>
      <c r="AH202" s="127" t="str">
        <f>IF($U$21=Donnees!$A$11,SUMIF($O177:$O196,"EDE",AH177:AH196)+SUMIF($O177:$O196,"ASE",AH177:AH196),"")</f>
        <v/>
      </c>
      <c r="AI202" s="127" t="str">
        <f>IF($U$21=Donnees!$A$11,SUMIF($O177:$O196,"EDE",AI177:AI196)+SUMIF($O177:$O196,"ASE",AI177:AI196),"")</f>
        <v/>
      </c>
      <c r="AJ202" s="129" t="str">
        <f>IF($U$21=Donnees!$A$11,SUMIF($O177:$O196,"EDE",AJ177:AJ196)+SUMIF($O177:$O196,"ASE",AJ177:AJ196),"")</f>
        <v/>
      </c>
      <c r="AK202" s="133" t="str">
        <f>IF($U$21=Donnees!$A$11,SUMIF($O177:$O196,"EDE",AK177:AK196)+SUMIF($O177:$O196,"ASE",AK177:AK196),"")</f>
        <v/>
      </c>
      <c r="AL202" s="133" t="str">
        <f>IF($U$21=Donnees!$A$11,SUMIF($O177:$O196,"EDE",AL177:AL196)+SUMIF($O177:$O196,"ASE",AL177:AL196),"")</f>
        <v/>
      </c>
      <c r="AM202" s="133" t="str">
        <f>IF($U$21=Donnees!$A$11,SUMIF($O177:$O196,"EDE",AM177:AM196)+SUMIF($O177:$O196,"ASE",AM177:AM196),"")</f>
        <v/>
      </c>
      <c r="AN202" s="133" t="str">
        <f>IF($U$21=Donnees!$A$11,SUMIF($O177:$O196,"EDE",AN177:AN196)+SUMIF($O177:$O196,"ASE",AN177:AN196),"")</f>
        <v/>
      </c>
      <c r="AO202" s="128" t="str">
        <f>IF($U$21=Donnees!$A$11,SUMIF($O177:$O196,"EDE",AO177:AO196)+SUMIF($O177:$O196,"ASE",AO177:AO196),"")</f>
        <v/>
      </c>
      <c r="AP202" s="127" t="str">
        <f>IF($U$21=Donnees!$A$11,SUMIF($O177:$O196,"EDE",AP177:AP196)+SUMIF($O177:$O196,"ASE",AP177:AP196),"")</f>
        <v/>
      </c>
      <c r="AQ202" s="127" t="str">
        <f>IF($U$21=Donnees!$A$11,SUMIF($O177:$O196,"EDE",AQ177:AQ196)+SUMIF($O177:$O196,"ASE",AQ177:AQ196),"")</f>
        <v/>
      </c>
      <c r="AR202" s="129" t="str">
        <f>IF($U$21=Donnees!$A$11,SUMIF($O177:$O196,"EDE",AR177:AR196)+SUMIF($O177:$O196,"ASE",AR177:AR196),"")</f>
        <v/>
      </c>
      <c r="AS202" s="133" t="str">
        <f>IF($U$21=Donnees!$A$11,SUMIF($O177:$O196,"EDE",AS177:AS196)+SUMIF($O177:$O196,"ASE",AS177:AS196),"")</f>
        <v/>
      </c>
      <c r="AT202" s="133" t="str">
        <f>IF($U$21=Donnees!$A$11,SUMIF($O177:$O196,"EDE",AT177:AT196)+SUMIF($O177:$O196,"ASE",AT177:AT196),"")</f>
        <v/>
      </c>
      <c r="AU202" s="133" t="str">
        <f>IF($U$21=Donnees!$A$11,SUMIF($O177:$O196,"EDE",AU177:AU196)+SUMIF($O177:$O196,"ASE",AU177:AU196),"")</f>
        <v/>
      </c>
      <c r="AV202" s="133" t="str">
        <f>IF($U$21=Donnees!$A$11,SUMIF($O177:$O196,"EDE",AV177:AV196)+SUMIF($O177:$O196,"ASE",AV177:AV196),"")</f>
        <v/>
      </c>
      <c r="AW202" s="128" t="str">
        <f>IF($U$21=Donnees!$A$11,SUMIF($O177:$O196,"EDE",AW177:AW196)+SUMIF($O177:$O196,"ASE",AW177:AW196),"")</f>
        <v/>
      </c>
      <c r="AX202" s="127" t="str">
        <f>IF($U$21=Donnees!$A$11,SUMIF($O177:$O196,"EDE",AX177:AX196)+SUMIF($O177:$O196,"ASE",AX177:AX196),"")</f>
        <v/>
      </c>
      <c r="AY202" s="127" t="str">
        <f>IF($U$21=Donnees!$A$11,SUMIF($O177:$O196,"EDE",AY177:AY196)+SUMIF($O177:$O196,"ASE",AY177:AY196),"")</f>
        <v/>
      </c>
      <c r="AZ202" s="129" t="str">
        <f>IF($U$21=Donnees!$A$11,SUMIF($O177:$O196,"EDE",AZ177:AZ196)+SUMIF($O177:$O196,"ASE",AZ177:AZ196),"")</f>
        <v/>
      </c>
      <c r="BA202" s="133" t="str">
        <f>IF($U$21=Donnees!$A$11,SUMIF($O177:$O196,"EDE",BA177:BA196)+SUMIF($O177:$O196,"ASE",BA177:BA196),"")</f>
        <v/>
      </c>
      <c r="BB202" s="133" t="str">
        <f>IF($U$21=Donnees!$A$11,SUMIF($O177:$O196,"EDE",BB177:BB196)+SUMIF($O177:$O196,"ASE",BB177:BB196),"")</f>
        <v/>
      </c>
      <c r="BC202" s="133" t="str">
        <f>IF($U$21=Donnees!$A$11,SUMIF($O177:$O196,"EDE",BC177:BC196)+SUMIF($O177:$O196,"ASE",BC177:BC196),"")</f>
        <v/>
      </c>
      <c r="BD202" s="133" t="str">
        <f>IF($U$21=Donnees!$A$11,SUMIF($O177:$O196,"EDE",BD177:BD196)+SUMIF($O177:$O196,"ASE",BD177:BD196),"")</f>
        <v/>
      </c>
      <c r="BE202" s="128" t="str">
        <f>IF($U$21=Donnees!$A$11,SUMIF($O177:$O196,"EDE",BE177:BE196)+SUMIF($O177:$O196,"ASE",BE177:BE196),"")</f>
        <v/>
      </c>
      <c r="BF202" s="127" t="str">
        <f>IF($U$21=Donnees!$A$11,SUMIF($O177:$O196,"EDE",BF177:BF196)+SUMIF($O177:$O196,"ASE",BF177:BF196),"")</f>
        <v/>
      </c>
      <c r="BG202" s="127" t="str">
        <f>IF($U$21=Donnees!$A$11,SUMIF($O177:$O196,"EDE",BG177:BG196)+SUMIF($O177:$O196,"ASE",BG177:BG196),"")</f>
        <v/>
      </c>
      <c r="BH202" s="129" t="str">
        <f>IF($U$21=Donnees!$A$11,SUMIF($O177:$O196,"EDE",BH177:BH196)+SUMIF($O177:$O196,"ASE",BH177:BH196),"")</f>
        <v/>
      </c>
      <c r="BI202" s="133" t="str">
        <f>IF($U$21=Donnees!$A$11,SUMIF($O177:$O196,"EDE",BI177:BI196)+SUMIF($O177:$O196,"ASE",BI177:BI196),"")</f>
        <v/>
      </c>
      <c r="BJ202" s="133" t="str">
        <f>IF($U$21=Donnees!$A$11,SUMIF($O177:$O196,"EDE",BJ177:BJ196)+SUMIF($O177:$O196,"ASE",BJ177:BJ196),"")</f>
        <v/>
      </c>
      <c r="BK202" s="133" t="str">
        <f>IF($U$21=Donnees!$A$11,SUMIF($O177:$O196,"EDE",BK177:BK196)+SUMIF($O177:$O196,"ASE",BK177:BK196),"")</f>
        <v/>
      </c>
      <c r="BL202" s="133" t="str">
        <f>IF($U$21=Donnees!$A$11,SUMIF($O177:$O196,"EDE",BL177:BL196)+SUMIF($O177:$O196,"ASE",BL177:BL196),"")</f>
        <v/>
      </c>
      <c r="BM202" s="128" t="str">
        <f>IF($U$21=Donnees!$A$11,SUMIF($O177:$O196,"EDE",BM177:BM196)+SUMIF($O177:$O196,"ASE",BM177:BM196),"")</f>
        <v/>
      </c>
      <c r="BN202" s="127" t="str">
        <f>IF($U$21=Donnees!$A$11,SUMIF($O177:$O196,"EDE",BN177:BN196)+SUMIF($O177:$O196,"ASE",BN177:BN196),"")</f>
        <v/>
      </c>
      <c r="BO202" s="127" t="str">
        <f>IF($U$21=Donnees!$A$11,SUMIF($O177:$O196,"EDE",BO177:BO196)+SUMIF($O177:$O196,"ASE",BO177:BO196),"")</f>
        <v/>
      </c>
      <c r="BP202" s="129" t="str">
        <f>IF($U$21=Donnees!$A$11,SUMIF($O177:$O196,"EDE",BP177:BP196)+SUMIF($O177:$O196,"ASE",BP177:BP196),"")</f>
        <v/>
      </c>
      <c r="BQ202" s="133" t="str">
        <f>IF($U$21=Donnees!$A$11,SUMIF($O177:$O196,"EDE",BQ177:BQ196)+SUMIF($O177:$O196,"ASE",BQ177:BQ196),"")</f>
        <v/>
      </c>
      <c r="BR202" s="133" t="str">
        <f>IF($U$21=Donnees!$A$11,SUMIF($O177:$O196,"EDE",BR177:BR196)+SUMIF($O177:$O196,"ASE",BR177:BR196),"")</f>
        <v/>
      </c>
      <c r="BS202" s="133" t="str">
        <f>IF($U$21=Donnees!$A$11,SUMIF($O177:$O196,"EDE",BS177:BS196)+SUMIF($O177:$O196,"ASE",BS177:BS196),"")</f>
        <v/>
      </c>
      <c r="BT202" s="133" t="str">
        <f>IF($U$21=Donnees!$A$11,SUMIF($O177:$O196,"EDE",BT177:BT196)+SUMIF($O177:$O196,"ASE",BT177:BT196),"")</f>
        <v/>
      </c>
      <c r="BU202" s="128" t="str">
        <f>IF($U$21=Donnees!$A$11,SUMIF($O177:$O196,"EDE",BU177:BU196)+SUMIF($O177:$O196,"ASE",BU177:BU196),"")</f>
        <v/>
      </c>
      <c r="BV202" s="127" t="str">
        <f>IF($U$21=Donnees!$A$11,SUMIF($O177:$O196,"EDE",BV177:BV196)+SUMIF($O177:$O196,"ASE",BV177:BV196),"")</f>
        <v/>
      </c>
      <c r="BW202" s="127" t="str">
        <f>IF($U$21=Donnees!$A$11,SUMIF($O177:$O196,"EDE",BW177:BW196)+SUMIF($O177:$O196,"ASE",BW177:BW196),"")</f>
        <v/>
      </c>
      <c r="BX202" s="129" t="str">
        <f>IF($U$21=Donnees!$A$11,SUMIF($O177:$O196,"EDE",BX177:BX196)+SUMIF($O177:$O196,"ASE",BX177:BX196),"")</f>
        <v/>
      </c>
      <c r="BY202" s="142"/>
      <c r="BZ202" s="143"/>
      <c r="CA202" s="143"/>
      <c r="CB202" s="143"/>
      <c r="CC202" s="1235" t="str">
        <f>IF(AND(H204&gt;0,$U$21=Donnees!$A$21),Donnees!$C$5,Donnees!$C$4)</f>
        <v></v>
      </c>
      <c r="CD202" s="1237" t="str">
        <f>IF(CC202=Donnees!$C$5,Donnees!$B$42,"")</f>
        <v/>
      </c>
    </row>
    <row r="203" spans="1:82" s="16" customFormat="1" ht="15" customHeight="1" x14ac:dyDescent="0.2">
      <c r="A203" s="158" t="str">
        <f t="shared" si="46"/>
        <v>Jeudi</v>
      </c>
      <c r="B203" s="158"/>
      <c r="C203" s="158"/>
      <c r="D203" s="158"/>
      <c r="E203" s="158"/>
      <c r="F203" s="158"/>
      <c r="G203" s="158"/>
      <c r="H203" s="158"/>
      <c r="I203" s="158"/>
      <c r="J203" s="170"/>
      <c r="K203" s="158"/>
      <c r="L203" s="395"/>
      <c r="N203" s="1234"/>
      <c r="O203" s="1234"/>
      <c r="P203" s="41" t="str">
        <f>IF($U$21=Donnees!$A$11,"min requis selon directives","")</f>
        <v/>
      </c>
      <c r="Q203" s="128" t="str">
        <f>IF($U$21=Donnees!$A$11,ROUNDUP(Q199*0.5,0),"")</f>
        <v/>
      </c>
      <c r="R203" s="127" t="str">
        <f>IF($U$21=Donnees!$A$11,ROUNDUP(R199*0.5,0),"")</f>
        <v/>
      </c>
      <c r="S203" s="127" t="str">
        <f>IF($U$21=Donnees!$A$11,ROUNDUP(S199*0.5,0),"")</f>
        <v/>
      </c>
      <c r="T203" s="129" t="str">
        <f>IF($U$21=Donnees!$A$11,ROUNDUP(T199*0.5,0),"")</f>
        <v/>
      </c>
      <c r="U203" s="133" t="str">
        <f>IF($U$21=Donnees!$A$11,ROUNDUP(U199*0.5,0),"")</f>
        <v/>
      </c>
      <c r="V203" s="133" t="str">
        <f>IF($U$21=Donnees!$A$11,ROUNDUP(V199*0.5,0),"")</f>
        <v/>
      </c>
      <c r="W203" s="133" t="str">
        <f>IF($U$21=Donnees!$A$11,ROUNDUP(W199*0.5,0),"")</f>
        <v/>
      </c>
      <c r="X203" s="133" t="str">
        <f>IF($U$21=Donnees!$A$11,ROUNDUP(X199*0.5,0),"")</f>
        <v/>
      </c>
      <c r="Y203" s="128" t="str">
        <f>IF($U$21=Donnees!$A$11,ROUNDUP(Y199*0.5,0),"")</f>
        <v/>
      </c>
      <c r="Z203" s="127" t="str">
        <f>IF($U$21=Donnees!$A$11,ROUNDUP(Z199*0.5,0),"")</f>
        <v/>
      </c>
      <c r="AA203" s="127" t="str">
        <f>IF($U$21=Donnees!$A$11,ROUNDUP(AA199*0.5,0),"")</f>
        <v/>
      </c>
      <c r="AB203" s="129" t="str">
        <f>IF($U$21=Donnees!$A$11,ROUNDUP(AB199*0.5,0),"")</f>
        <v/>
      </c>
      <c r="AC203" s="133" t="str">
        <f>IF($U$21=Donnees!$A$11,ROUNDUP(AC199*0.5,0),"")</f>
        <v/>
      </c>
      <c r="AD203" s="133" t="str">
        <f>IF($U$21=Donnees!$A$11,ROUNDUP(AD199*0.5,0),"")</f>
        <v/>
      </c>
      <c r="AE203" s="133" t="str">
        <f>IF($U$21=Donnees!$A$11,ROUNDUP(AE199*0.5,0),"")</f>
        <v/>
      </c>
      <c r="AF203" s="133" t="str">
        <f>IF($U$21=Donnees!$A$11,ROUNDUP(AF199*0.5,0),"")</f>
        <v/>
      </c>
      <c r="AG203" s="128" t="str">
        <f>IF($U$21=Donnees!$A$11,ROUNDUP(AG199*0.5,0),"")</f>
        <v/>
      </c>
      <c r="AH203" s="127" t="str">
        <f>IF($U$21=Donnees!$A$11,ROUNDUP(AH199*0.5,0),"")</f>
        <v/>
      </c>
      <c r="AI203" s="127" t="str">
        <f>IF($U$21=Donnees!$A$11,ROUNDUP(AI199*0.5,0),"")</f>
        <v/>
      </c>
      <c r="AJ203" s="129" t="str">
        <f>IF($U$21=Donnees!$A$11,ROUNDUP(AJ199*0.5,0),"")</f>
        <v/>
      </c>
      <c r="AK203" s="133" t="str">
        <f>IF($U$21=Donnees!$A$11,ROUNDUP(AK199*0.5,0),"")</f>
        <v/>
      </c>
      <c r="AL203" s="133" t="str">
        <f>IF($U$21=Donnees!$A$11,ROUNDUP(AL199*0.5,0),"")</f>
        <v/>
      </c>
      <c r="AM203" s="133" t="str">
        <f>IF($U$21=Donnees!$A$11,ROUNDUP(AM199*0.5,0),"")</f>
        <v/>
      </c>
      <c r="AN203" s="133" t="str">
        <f>IF($U$21=Donnees!$A$11,ROUNDUP(AN199*0.5,0),"")</f>
        <v/>
      </c>
      <c r="AO203" s="128" t="str">
        <f>IF($U$21=Donnees!$A$11,ROUNDUP(AO199*0.5,0),"")</f>
        <v/>
      </c>
      <c r="AP203" s="127" t="str">
        <f>IF($U$21=Donnees!$A$11,ROUNDUP(AP199*0.5,0),"")</f>
        <v/>
      </c>
      <c r="AQ203" s="127" t="str">
        <f>IF($U$21=Donnees!$A$11,ROUNDUP(AQ199*0.5,0),"")</f>
        <v/>
      </c>
      <c r="AR203" s="129" t="str">
        <f>IF($U$21=Donnees!$A$11,ROUNDUP(AR199*0.5,0),"")</f>
        <v/>
      </c>
      <c r="AS203" s="133" t="str">
        <f>IF($U$21=Donnees!$A$11,ROUNDUP(AS199*0.5,0),"")</f>
        <v/>
      </c>
      <c r="AT203" s="133" t="str">
        <f>IF($U$21=Donnees!$A$11,ROUNDUP(AT199*0.5,0),"")</f>
        <v/>
      </c>
      <c r="AU203" s="133" t="str">
        <f>IF($U$21=Donnees!$A$11,ROUNDUP(AU199*0.5,0),"")</f>
        <v/>
      </c>
      <c r="AV203" s="133" t="str">
        <f>IF($U$21=Donnees!$A$11,ROUNDUP(AV199*0.5,0),"")</f>
        <v/>
      </c>
      <c r="AW203" s="128" t="str">
        <f>IF($U$21=Donnees!$A$11,ROUNDUP(AW199*0.5,0),"")</f>
        <v/>
      </c>
      <c r="AX203" s="127" t="str">
        <f>IF($U$21=Donnees!$A$11,ROUNDUP(AX199*0.5,0),"")</f>
        <v/>
      </c>
      <c r="AY203" s="127" t="str">
        <f>IF($U$21=Donnees!$A$11,ROUNDUP(AY199*0.5,0),"")</f>
        <v/>
      </c>
      <c r="AZ203" s="129" t="str">
        <f>IF($U$21=Donnees!$A$11,ROUNDUP(AZ199*0.5,0),"")</f>
        <v/>
      </c>
      <c r="BA203" s="133" t="str">
        <f>IF($U$21=Donnees!$A$11,ROUNDUP(BA199*0.5,0),"")</f>
        <v/>
      </c>
      <c r="BB203" s="133" t="str">
        <f>IF($U$21=Donnees!$A$11,ROUNDUP(BB199*0.5,0),"")</f>
        <v/>
      </c>
      <c r="BC203" s="133" t="str">
        <f>IF($U$21=Donnees!$A$11,ROUNDUP(BC199*0.5,0),"")</f>
        <v/>
      </c>
      <c r="BD203" s="133" t="str">
        <f>IF($U$21=Donnees!$A$11,ROUNDUP(BD199*0.5,0),"")</f>
        <v/>
      </c>
      <c r="BE203" s="128" t="str">
        <f>IF($U$21=Donnees!$A$11,ROUNDUP(BE199*0.5,0),"")</f>
        <v/>
      </c>
      <c r="BF203" s="127" t="str">
        <f>IF($U$21=Donnees!$A$11,ROUNDUP(BF199*0.5,0),"")</f>
        <v/>
      </c>
      <c r="BG203" s="127" t="str">
        <f>IF($U$21=Donnees!$A$11,ROUNDUP(BG199*0.5,0),"")</f>
        <v/>
      </c>
      <c r="BH203" s="129" t="str">
        <f>IF($U$21=Donnees!$A$11,ROUNDUP(BH199*0.5,0),"")</f>
        <v/>
      </c>
      <c r="BI203" s="133" t="str">
        <f>IF($U$21=Donnees!$A$11,ROUNDUP(BI199*0.5,0),"")</f>
        <v/>
      </c>
      <c r="BJ203" s="133" t="str">
        <f>IF($U$21=Donnees!$A$11,ROUNDUP(BJ199*0.5,0),"")</f>
        <v/>
      </c>
      <c r="BK203" s="133" t="str">
        <f>IF($U$21=Donnees!$A$11,ROUNDUP(BK199*0.5,0),"")</f>
        <v/>
      </c>
      <c r="BL203" s="133" t="str">
        <f>IF($U$21=Donnees!$A$11,ROUNDUP(BL199*0.5,0),"")</f>
        <v/>
      </c>
      <c r="BM203" s="128" t="str">
        <f>IF($U$21=Donnees!$A$11,ROUNDUP(BM199*0.5,0),"")</f>
        <v/>
      </c>
      <c r="BN203" s="127" t="str">
        <f>IF($U$21=Donnees!$A$11,ROUNDUP(BN199*0.5,0),"")</f>
        <v/>
      </c>
      <c r="BO203" s="127" t="str">
        <f>IF($U$21=Donnees!$A$11,ROUNDUP(BO199*0.5,0),"")</f>
        <v/>
      </c>
      <c r="BP203" s="129" t="str">
        <f>IF($U$21=Donnees!$A$11,ROUNDUP(BP199*0.5,0),"")</f>
        <v/>
      </c>
      <c r="BQ203" s="133" t="str">
        <f>IF($U$21=Donnees!$A$11,ROUNDUP(BQ199*0.5,0),"")</f>
        <v/>
      </c>
      <c r="BR203" s="133" t="str">
        <f>IF($U$21=Donnees!$A$11,ROUNDUP(BR199*0.5,0),"")</f>
        <v/>
      </c>
      <c r="BS203" s="133" t="str">
        <f>IF($U$21=Donnees!$A$11,ROUNDUP(BS199*0.5,0),"")</f>
        <v/>
      </c>
      <c r="BT203" s="133" t="str">
        <f>IF($U$21=Donnees!$A$11,ROUNDUP(BT199*0.5,0),"")</f>
        <v/>
      </c>
      <c r="BU203" s="128" t="str">
        <f>IF($U$21=Donnees!$A$11,ROUNDUP(BU199*0.5,0),"")</f>
        <v/>
      </c>
      <c r="BV203" s="127" t="str">
        <f>IF($U$21=Donnees!$A$11,ROUNDUP(BV199*0.5,0),"")</f>
        <v/>
      </c>
      <c r="BW203" s="127" t="str">
        <f>IF($U$21=Donnees!$A$11,ROUNDUP(BW199*0.5,0),"")</f>
        <v/>
      </c>
      <c r="BX203" s="129" t="str">
        <f>IF($U$21=Donnees!$A$11,ROUNDUP(BX199*0.5,0),"")</f>
        <v/>
      </c>
      <c r="BY203" s="142"/>
      <c r="BZ203" s="143"/>
      <c r="CA203" s="143"/>
      <c r="CB203" s="143"/>
      <c r="CC203" s="1235"/>
      <c r="CD203" s="1237"/>
    </row>
    <row r="204" spans="1:82" s="16" customFormat="1" ht="15" customHeight="1" x14ac:dyDescent="0.2">
      <c r="A204" s="158" t="str">
        <f t="shared" si="46"/>
        <v>Jeudi</v>
      </c>
      <c r="B204" s="158"/>
      <c r="C204" s="158"/>
      <c r="D204" s="158"/>
      <c r="E204" s="158"/>
      <c r="F204" s="158"/>
      <c r="G204" s="158"/>
      <c r="H204" s="168" t="str">
        <f>IF($U$21=Donnees!$A$21,COUNTIF(Q204:BX204,Donnees!$C$5),"")</f>
        <v/>
      </c>
      <c r="I204" s="172"/>
      <c r="J204" s="170"/>
      <c r="K204" s="158"/>
      <c r="L204" s="395"/>
      <c r="N204" s="1234"/>
      <c r="O204" s="1234"/>
      <c r="P204" s="41" t="str">
        <f>IF($U$21=Donnees!$A$11,"Check ","")</f>
        <v/>
      </c>
      <c r="Q204" s="130" t="str">
        <f>IF(ISBLANK(Q175),"",IF(AND($U$21=Donnees!$A$21,IF(OR(AND(Q202&gt;=Q203,Q175&gt;=1),AND(Q202&lt;Q203,Q201&gt;=1,Q175&lt;=12)),Donnees!$C$4,)),Donnees!$C$4,Donnees!$C$5))</f>
        <v/>
      </c>
      <c r="R204" s="131" t="str">
        <f>IF(ISBLANK(R175),"",IF(AND($U$21=Donnees!$A$21,IF(OR(AND(R202&gt;=R203,R175&gt;=1),AND(R202&lt;R203,R201&gt;=1,R175&lt;=12)),Donnees!$C$4,)),Donnees!$C$4,Donnees!$C$5))</f>
        <v/>
      </c>
      <c r="S204" s="131" t="str">
        <f>IF(ISBLANK(S175),"",IF(AND($U$21=Donnees!$A$21,IF(OR(AND(S202&gt;=S203,S175&gt;=1),AND(S202&lt;S203,S201&gt;=1,S175&lt;=12)),Donnees!$C$4,)),Donnees!$C$4,Donnees!$C$5))</f>
        <v/>
      </c>
      <c r="T204" s="131" t="str">
        <f>IF(ISBLANK(T175),"",IF(AND($U$21=Donnees!$A$21,IF(OR(AND(T202&gt;=T203,T175&gt;=1),AND(T202&lt;T203,T201&gt;=1,T175&lt;=12)),Donnees!$C$4,)),Donnees!$C$4,Donnees!$C$5))</f>
        <v/>
      </c>
      <c r="U204" s="130" t="str">
        <f>IF(ISBLANK(U175),"",IF(AND($U$21=Donnees!$A$21,IF(OR(AND(U202&gt;=U203,U175&gt;=1),AND(U202&lt;U203,U201&gt;=1,U175&lt;=12)),Donnees!$C$4,)),Donnees!$C$4,Donnees!$C$5))</f>
        <v/>
      </c>
      <c r="V204" s="131" t="str">
        <f>IF(ISBLANK(V175),"",IF(AND($U$21=Donnees!$A$21,IF(OR(AND(V202&gt;=V203,V175&gt;=1),AND(V202&lt;V203,V201&gt;=1,V175&lt;=12)),Donnees!$C$4,)),Donnees!$C$4,Donnees!$C$5))</f>
        <v/>
      </c>
      <c r="W204" s="131" t="str">
        <f>IF(ISBLANK(W175),"",IF(AND($U$21=Donnees!$A$21,IF(OR(AND(W202&gt;=W203,W175&gt;=1),AND(W202&lt;W203,W201&gt;=1,W175&lt;=12)),Donnees!$C$4,)),Donnees!$C$4,Donnees!$C$5))</f>
        <v/>
      </c>
      <c r="X204" s="131" t="str">
        <f>IF(ISBLANK(X175),"",IF(AND($U$21=Donnees!$A$21,IF(OR(AND(X202&gt;=X203,X175&gt;=1),AND(X202&lt;X203,X201&gt;=1,X175&lt;=12)),Donnees!$C$4,)),Donnees!$C$4,Donnees!$C$5))</f>
        <v/>
      </c>
      <c r="Y204" s="130" t="str">
        <f>IF(ISBLANK(Y175),"",IF(AND($U$21=Donnees!$A$21,IF(OR(AND(Y202&gt;=Y203,Y175&gt;=1),AND(Y202&lt;Y203,Y201&gt;=1,Y175&lt;=12)),Donnees!$C$4,)),Donnees!$C$4,Donnees!$C$5))</f>
        <v/>
      </c>
      <c r="Z204" s="131" t="str">
        <f>IF(ISBLANK(Z175),"",IF(AND($U$21=Donnees!$A$21,IF(OR(AND(Z202&gt;=Z203,Z175&gt;=1),AND(Z202&lt;Z203,Z201&gt;=1,Z175&lt;=12)),Donnees!$C$4,)),Donnees!$C$4,Donnees!$C$5))</f>
        <v/>
      </c>
      <c r="AA204" s="131" t="str">
        <f>IF(ISBLANK(AA175),"",IF(AND($U$21=Donnees!$A$21,IF(OR(AND(AA202&gt;=AA203,AA175&gt;=1),AND(AA202&lt;AA203,AA201&gt;=1,AA175&lt;=12)),Donnees!$C$4,)),Donnees!$C$4,Donnees!$C$5))</f>
        <v/>
      </c>
      <c r="AB204" s="131" t="str">
        <f>IF(ISBLANK(AB175),"",IF(AND($U$21=Donnees!$A$21,IF(OR(AND(AB202&gt;=AB203,AB175&gt;=1),AND(AB202&lt;AB203,AB201&gt;=1,AB175&lt;=12)),Donnees!$C$4,)),Donnees!$C$4,Donnees!$C$5))</f>
        <v/>
      </c>
      <c r="AC204" s="130" t="str">
        <f>IF(ISBLANK(AC175),"",IF(AND($U$21=Donnees!$A$21,IF(OR(AND(AC202&gt;=AC203,AC175&gt;=1),AND(AC202&lt;AC203,AC201&gt;=1,AC175&lt;=12)),Donnees!$C$4,)),Donnees!$C$4,Donnees!$C$5))</f>
        <v/>
      </c>
      <c r="AD204" s="131" t="str">
        <f>IF(ISBLANK(AD175),"",IF(AND($U$21=Donnees!$A$21,IF(OR(AND(AD202&gt;=AD203,AD175&gt;=1),AND(AD202&lt;AD203,AD201&gt;=1,AD175&lt;=12)),Donnees!$C$4,)),Donnees!$C$4,Donnees!$C$5))</f>
        <v/>
      </c>
      <c r="AE204" s="131" t="str">
        <f>IF(ISBLANK(AE175),"",IF(AND($U$21=Donnees!$A$21,IF(OR(AND(AE202&gt;=AE203,AE175&gt;=1),AND(AE202&lt;AE203,AE201&gt;=1,AE175&lt;=12)),Donnees!$C$4,)),Donnees!$C$4,Donnees!$C$5))</f>
        <v/>
      </c>
      <c r="AF204" s="131" t="str">
        <f>IF(ISBLANK(AF175),"",IF(AND($U$21=Donnees!$A$21,IF(OR(AND(AF202&gt;=AF203,AF175&gt;=1),AND(AF202&lt;AF203,AF201&gt;=1,AF175&lt;=12)),Donnees!$C$4,)),Donnees!$C$4,Donnees!$C$5))</f>
        <v/>
      </c>
      <c r="AG204" s="130" t="str">
        <f>IF(ISBLANK(AG175),"",IF(AND($U$21=Donnees!$A$21,IF(OR(AND(AG202&gt;=AG203,AG175&gt;=1),AND(AG202&lt;AG203,AG201&gt;=1,AG175&lt;=12)),Donnees!$C$4,)),Donnees!$C$4,Donnees!$C$5))</f>
        <v/>
      </c>
      <c r="AH204" s="131" t="str">
        <f>IF(ISBLANK(AH175),"",IF(AND($U$21=Donnees!$A$21,IF(OR(AND(AH202&gt;=AH203,AH175&gt;=1),AND(AH202&lt;AH203,AH201&gt;=1,AH175&lt;=12)),Donnees!$C$4,)),Donnees!$C$4,Donnees!$C$5))</f>
        <v/>
      </c>
      <c r="AI204" s="131" t="str">
        <f>IF(ISBLANK(AI175),"",IF(AND($U$21=Donnees!$A$21,IF(OR(AND(AI202&gt;=AI203,AI175&gt;=1),AND(AI202&lt;AI203,AI201&gt;=1,AI175&lt;=12)),Donnees!$C$4,)),Donnees!$C$4,Donnees!$C$5))</f>
        <v/>
      </c>
      <c r="AJ204" s="131" t="str">
        <f>IF(ISBLANK(AJ175),"",IF(AND($U$21=Donnees!$A$21,IF(OR(AND(AJ202&gt;=AJ203,AJ175&gt;=1),AND(AJ202&lt;AJ203,AJ201&gt;=1,AJ175&lt;=12)),Donnees!$C$4,)),Donnees!$C$4,Donnees!$C$5))</f>
        <v/>
      </c>
      <c r="AK204" s="130" t="str">
        <f>IF(ISBLANK(AK175),"",IF(AND($U$21=Donnees!$A$21,IF(OR(AND(AK202&gt;=AK203,AK175&gt;=1),AND(AK202&lt;AK203,AK201&gt;=1,AK175&lt;=12)),Donnees!$C$4,)),Donnees!$C$4,Donnees!$C$5))</f>
        <v/>
      </c>
      <c r="AL204" s="131" t="str">
        <f>IF(ISBLANK(AL175),"",IF(AND($U$21=Donnees!$A$21,IF(OR(AND(AL202&gt;=AL203,AL175&gt;=1),AND(AL202&lt;AL203,AL201&gt;=1,AL175&lt;=12)),Donnees!$C$4,)),Donnees!$C$4,Donnees!$C$5))</f>
        <v/>
      </c>
      <c r="AM204" s="131" t="str">
        <f>IF(ISBLANK(AM175),"",IF(AND($U$21=Donnees!$A$21,IF(OR(AND(AM202&gt;=AM203,AM175&gt;=1),AND(AM202&lt;AM203,AM201&gt;=1,AM175&lt;=12)),Donnees!$C$4,)),Donnees!$C$4,Donnees!$C$5))</f>
        <v/>
      </c>
      <c r="AN204" s="131" t="str">
        <f>IF(ISBLANK(AN175),"",IF(AND($U$21=Donnees!$A$21,IF(OR(AND(AN202&gt;=AN203,AN175&gt;=1),AND(AN202&lt;AN203,AN201&gt;=1,AN175&lt;=12)),Donnees!$C$4,)),Donnees!$C$4,Donnees!$C$5))</f>
        <v/>
      </c>
      <c r="AO204" s="130" t="str">
        <f>IF(ISBLANK(AO175),"",IF(AND($U$21=Donnees!$A$21,IF(OR(AND(AO202&gt;=AO203,AO175&gt;=1),AND(AO202&lt;AO203,AO201&gt;=1,AO175&lt;=12)),Donnees!$C$4,)),Donnees!$C$4,Donnees!$C$5))</f>
        <v/>
      </c>
      <c r="AP204" s="131" t="str">
        <f>IF(ISBLANK(AP175),"",IF(AND($U$21=Donnees!$A$21,IF(OR(AND(AP202&gt;=AP203,AP175&gt;=1),AND(AP202&lt;AP203,AP201&gt;=1,AP175&lt;=12)),Donnees!$C$4,)),Donnees!$C$4,Donnees!$C$5))</f>
        <v/>
      </c>
      <c r="AQ204" s="131" t="str">
        <f>IF(ISBLANK(AQ175),"",IF(AND($U$21=Donnees!$A$21,IF(OR(AND(AQ202&gt;=AQ203,AQ175&gt;=1),AND(AQ202&lt;AQ203,AQ201&gt;=1,AQ175&lt;=12)),Donnees!$C$4,)),Donnees!$C$4,Donnees!$C$5))</f>
        <v/>
      </c>
      <c r="AR204" s="131" t="str">
        <f>IF(ISBLANK(AR175),"",IF(AND($U$21=Donnees!$A$21,IF(OR(AND(AR202&gt;=AR203,AR175&gt;=1),AND(AR202&lt;AR203,AR201&gt;=1,AR175&lt;=12)),Donnees!$C$4,)),Donnees!$C$4,Donnees!$C$5))</f>
        <v/>
      </c>
      <c r="AS204" s="130" t="str">
        <f>IF(ISBLANK(AS175),"",IF(AND($U$21=Donnees!$A$21,IF(OR(AND(AS202&gt;=AS203,AS175&gt;=1),AND(AS202&lt;AS203,AS201&gt;=1,AS175&lt;=12)),Donnees!$C$4,)),Donnees!$C$4,Donnees!$C$5))</f>
        <v/>
      </c>
      <c r="AT204" s="131" t="str">
        <f>IF(ISBLANK(AT175),"",IF(AND($U$21=Donnees!$A$21,IF(OR(AND(AT202&gt;=AT203,AT175&gt;=1),AND(AT202&lt;AT203,AT201&gt;=1,AT175&lt;=12)),Donnees!$C$4,)),Donnees!$C$4,Donnees!$C$5))</f>
        <v/>
      </c>
      <c r="AU204" s="131" t="str">
        <f>IF(ISBLANK(AU175),"",IF(AND($U$21=Donnees!$A$21,IF(OR(AND(AU202&gt;=AU203,AU175&gt;=1),AND(AU202&lt;AU203,AU201&gt;=1,AU175&lt;=12)),Donnees!$C$4,)),Donnees!$C$4,Donnees!$C$5))</f>
        <v/>
      </c>
      <c r="AV204" s="131" t="str">
        <f>IF(ISBLANK(AV175),"",IF(AND($U$21=Donnees!$A$21,IF(OR(AND(AV202&gt;=AV203,AV175&gt;=1),AND(AV202&lt;AV203,AV201&gt;=1,AV175&lt;=12)),Donnees!$C$4,)),Donnees!$C$4,Donnees!$C$5))</f>
        <v/>
      </c>
      <c r="AW204" s="130" t="str">
        <f>IF(ISBLANK(AW175),"",IF(AND($U$21=Donnees!$A$21,IF(OR(AND(AW202&gt;=AW203,AW175&gt;=1),AND(AW202&lt;AW203,AW201&gt;=1,AW175&lt;=12)),Donnees!$C$4,)),Donnees!$C$4,Donnees!$C$5))</f>
        <v/>
      </c>
      <c r="AX204" s="131" t="str">
        <f>IF(ISBLANK(AX175),"",IF(AND($U$21=Donnees!$A$21,IF(OR(AND(AX202&gt;=AX203,AX175&gt;=1),AND(AX202&lt;AX203,AX201&gt;=1,AX175&lt;=12)),Donnees!$C$4,)),Donnees!$C$4,Donnees!$C$5))</f>
        <v/>
      </c>
      <c r="AY204" s="131" t="str">
        <f>IF(ISBLANK(AY175),"",IF(AND($U$21=Donnees!$A$21,IF(OR(AND(AY202&gt;=AY203,AY175&gt;=1),AND(AY202&lt;AY203,AY201&gt;=1,AY175&lt;=12)),Donnees!$C$4,)),Donnees!$C$4,Donnees!$C$5))</f>
        <v/>
      </c>
      <c r="AZ204" s="131" t="str">
        <f>IF(ISBLANK(AZ175),"",IF(AND($U$21=Donnees!$A$21,IF(OR(AND(AZ202&gt;=AZ203,AZ175&gt;=1),AND(AZ202&lt;AZ203,AZ201&gt;=1,AZ175&lt;=12)),Donnees!$C$4,)),Donnees!$C$4,Donnees!$C$5))</f>
        <v/>
      </c>
      <c r="BA204" s="130" t="str">
        <f>IF(ISBLANK(BA175),"",IF(AND($U$21=Donnees!$A$21,IF(OR(AND(BA202&gt;=BA203,BA175&gt;=1),AND(BA202&lt;BA203,BA201&gt;=1,BA175&lt;=12)),Donnees!$C$4,)),Donnees!$C$4,Donnees!$C$5))</f>
        <v/>
      </c>
      <c r="BB204" s="131" t="str">
        <f>IF(ISBLANK(BB175),"",IF(AND($U$21=Donnees!$A$21,IF(OR(AND(BB202&gt;=BB203,BB175&gt;=1),AND(BB202&lt;BB203,BB201&gt;=1,BB175&lt;=12)),Donnees!$C$4,)),Donnees!$C$4,Donnees!$C$5))</f>
        <v/>
      </c>
      <c r="BC204" s="131" t="str">
        <f>IF(ISBLANK(BC175),"",IF(AND($U$21=Donnees!$A$21,IF(OR(AND(BC202&gt;=BC203,BC175&gt;=1),AND(BC202&lt;BC203,BC201&gt;=1,BC175&lt;=12)),Donnees!$C$4,)),Donnees!$C$4,Donnees!$C$5))</f>
        <v/>
      </c>
      <c r="BD204" s="132" t="str">
        <f>IF(ISBLANK(BD175),"",IF(AND($U$21=Donnees!$A$21,IF(OR(AND(BD202&gt;=BD203,BD175&gt;=1),AND(BD202&lt;BD203,BD201&gt;=1,BD175&lt;=12)),Donnees!$C$4,)),Donnees!$C$4,Donnees!$C$5))</f>
        <v/>
      </c>
      <c r="BE204" s="131" t="str">
        <f>IF(ISBLANK(BE175),"",IF(AND($U$21=Donnees!$A$21,IF(OR(AND(BE202&gt;=BE203,BE175&gt;=1),AND(BE202&lt;BE203,BE201&gt;=1,BE175&lt;=12)),Donnees!$C$4,)),Donnees!$C$4,Donnees!$C$5))</f>
        <v/>
      </c>
      <c r="BF204" s="131" t="str">
        <f>IF(ISBLANK(BF175),"",IF(AND($U$21=Donnees!$A$21,IF(OR(AND(BF202&gt;=BF203,BF175&gt;=1),AND(BF202&lt;BF203,BF201&gt;=1,BF175&lt;=12)),Donnees!$C$4,)),Donnees!$C$4,Donnees!$C$5))</f>
        <v/>
      </c>
      <c r="BG204" s="131" t="str">
        <f>IF(ISBLANK(BG175),"",IF(AND($U$21=Donnees!$A$21,IF(OR(AND(BG202&gt;=BG203,BG175&gt;=1),AND(BG202&lt;BG203,BG201&gt;=1,BG175&lt;=12)),Donnees!$C$4,)),Donnees!$C$4,Donnees!$C$5))</f>
        <v/>
      </c>
      <c r="BH204" s="132" t="str">
        <f>IF(ISBLANK(BH175),"",IF(AND($U$21=Donnees!$A$21,IF(OR(AND(BH202&gt;=BH203,BH175&gt;=1),AND(BH202&lt;BH203,BH201&gt;=1,BH175&lt;=12)),Donnees!$C$4,)),Donnees!$C$4,Donnees!$C$5))</f>
        <v/>
      </c>
      <c r="BI204" s="131" t="str">
        <f>IF(ISBLANK(BI175),"",IF(AND($U$21=Donnees!$A$21,IF(OR(AND(BI202&gt;=BI203,BI175&gt;=1),AND(BI202&lt;BI203,BI201&gt;=1,BI175&lt;=12)),Donnees!$C$4,)),Donnees!$C$4,Donnees!$C$5))</f>
        <v/>
      </c>
      <c r="BJ204" s="131" t="str">
        <f>IF(ISBLANK(BJ175),"",IF(AND($U$21=Donnees!$A$21,IF(OR(AND(BJ202&gt;=BJ203,BJ175&gt;=1),AND(BJ202&lt;BJ203,BJ201&gt;=1,BJ175&lt;=12)),Donnees!$C$4,)),Donnees!$C$4,Donnees!$C$5))</f>
        <v/>
      </c>
      <c r="BK204" s="131" t="str">
        <f>IF(ISBLANK(BK175),"",IF(AND($U$21=Donnees!$A$21,IF(OR(AND(BK202&gt;=BK203,BK175&gt;=1),AND(BK202&lt;BK203,BK201&gt;=1,BK175&lt;=12)),Donnees!$C$4,)),Donnees!$C$4,Donnees!$C$5))</f>
        <v/>
      </c>
      <c r="BL204" s="132" t="str">
        <f>IF(ISBLANK(BL175),"",IF(AND($U$21=Donnees!$A$21,IF(OR(AND(BL202&gt;=BL203,BL175&gt;=1),AND(BL202&lt;BL203,BL201&gt;=1,BL175&lt;=12)),Donnees!$C$4,)),Donnees!$C$4,Donnees!$C$5))</f>
        <v/>
      </c>
      <c r="BM204" s="131" t="str">
        <f>IF(ISBLANK(BM175),"",IF(AND($U$21=Donnees!$A$21,IF(OR(AND(BM202&gt;=BM203,BM175&gt;=1),AND(BM202&lt;BM203,BM201&gt;=1,BM175&lt;=12)),Donnees!$C$4,)),Donnees!$C$4,Donnees!$C$5))</f>
        <v/>
      </c>
      <c r="BN204" s="131" t="str">
        <f>IF(ISBLANK(BN175),"",IF(AND($U$21=Donnees!$A$21,IF(OR(AND(BN202&gt;=BN203,BN175&gt;=1),AND(BN202&lt;BN203,BN201&gt;=1,BN175&lt;=12)),Donnees!$C$4,)),Donnees!$C$4,Donnees!$C$5))</f>
        <v/>
      </c>
      <c r="BO204" s="131" t="str">
        <f>IF(ISBLANK(BO175),"",IF(AND($U$21=Donnees!$A$21,IF(OR(AND(BO202&gt;=BO203,BO175&gt;=1),AND(BO202&lt;BO203,BO201&gt;=1,BO175&lt;=12)),Donnees!$C$4,)),Donnees!$C$4,Donnees!$C$5))</f>
        <v/>
      </c>
      <c r="BP204" s="132" t="str">
        <f>IF(ISBLANK(BP175),"",IF(AND($U$21=Donnees!$A$21,IF(OR(AND(BP202&gt;=BP203,BP175&gt;=1),AND(BP202&lt;BP203,BP201&gt;=1,BP175&lt;=12)),Donnees!$C$4,)),Donnees!$C$4,Donnees!$C$5))</f>
        <v/>
      </c>
      <c r="BQ204" s="131" t="str">
        <f>IF(ISBLANK(BQ175),"",IF(AND($U$21=Donnees!$A$21,IF(OR(AND(BQ202&gt;=BQ203,BQ175&gt;=1),AND(BQ202&lt;BQ203,BQ201&gt;=1,BQ175&lt;=12)),Donnees!$C$4,)),Donnees!$C$4,Donnees!$C$5))</f>
        <v/>
      </c>
      <c r="BR204" s="131" t="str">
        <f>IF(ISBLANK(BR175),"",IF(AND($U$21=Donnees!$A$21,IF(OR(AND(BR202&gt;=BR203,BR175&gt;=1),AND(BR202&lt;BR203,BR201&gt;=1,BR175&lt;=12)),Donnees!$C$4,)),Donnees!$C$4,Donnees!$C$5))</f>
        <v/>
      </c>
      <c r="BS204" s="131" t="str">
        <f>IF(ISBLANK(BS175),"",IF(AND($U$21=Donnees!$A$21,IF(OR(AND(BS202&gt;=BS203,BS175&gt;=1),AND(BS202&lt;BS203,BS201&gt;=1,BS175&lt;=12)),Donnees!$C$4,)),Donnees!$C$4,Donnees!$C$5))</f>
        <v/>
      </c>
      <c r="BT204" s="132" t="str">
        <f>IF(ISBLANK(BT175),"",IF(AND($U$21=Donnees!$A$21,IF(OR(AND(BT202&gt;=BT203,BT175&gt;=1),AND(BT202&lt;BT203,BT201&gt;=1,BT175&lt;=12)),Donnees!$C$4,)),Donnees!$C$4,Donnees!$C$5))</f>
        <v/>
      </c>
      <c r="BU204" s="131" t="str">
        <f>IF(ISBLANK(BU175),"",IF(AND($U$21=Donnees!$A$21,IF(OR(AND(BU202&gt;=BU203,BU175&gt;=1),AND(BU202&lt;BU203,BU201&gt;=1,BU175&lt;=12)),Donnees!$C$4,)),Donnees!$C$4,Donnees!$C$5))</f>
        <v/>
      </c>
      <c r="BV204" s="131" t="str">
        <f>IF(ISBLANK(BV175),"",IF(AND($U$21=Donnees!$A$21,IF(OR(AND(BV202&gt;=BV203,BV175&gt;=1),AND(BV202&lt;BV203,BV201&gt;=1,BV175&lt;=12)),Donnees!$C$4,)),Donnees!$C$4,Donnees!$C$5))</f>
        <v/>
      </c>
      <c r="BW204" s="131" t="str">
        <f>IF(ISBLANK(BW175),"",IF(AND($U$21=Donnees!$A$21,IF(OR(AND(BW202&gt;=BW203,BW175&gt;=1),AND(BW202&lt;BW203,BW201&gt;=1,BW175&lt;=12)),Donnees!$C$4,)),Donnees!$C$4,Donnees!$C$5))</f>
        <v/>
      </c>
      <c r="BX204" s="132" t="str">
        <f>IF(ISBLANK(BX175),"",IF(AND($U$21=Donnees!$A$21,IF(OR(AND(BX202&gt;=BX203,BX175&gt;=1),AND(BX202&lt;BX203,BX201&gt;=1,BX175&lt;=12)),Donnees!$C$4,)),Donnees!$C$4,Donnees!$C$5))</f>
        <v/>
      </c>
      <c r="BY204" s="144"/>
      <c r="BZ204" s="145"/>
      <c r="CA204" s="145"/>
      <c r="CB204" s="145"/>
      <c r="CC204" s="1236"/>
      <c r="CD204" s="1237"/>
    </row>
    <row r="205" spans="1:82" s="39" customFormat="1" ht="11.25" customHeight="1" x14ac:dyDescent="0.2">
      <c r="A205" s="158" t="str">
        <f t="shared" si="46"/>
        <v>Jeudi</v>
      </c>
      <c r="B205" s="158"/>
      <c r="C205" s="158"/>
      <c r="D205" s="158"/>
      <c r="E205" s="158"/>
      <c r="F205" s="158"/>
      <c r="I205" s="158"/>
      <c r="J205" s="170"/>
      <c r="K205" s="158"/>
      <c r="L205" s="395"/>
      <c r="N205" s="40"/>
      <c r="O205" s="40"/>
      <c r="P205" s="41"/>
      <c r="Q205" s="42" t="str">
        <f>IF(AND($U$21=Donnees!$A$11),IF(AND(Q202&lt;Q203,Q175&lt;=12,Q201&gt;=1),Donnees!$C$6,""),"")</f>
        <v/>
      </c>
      <c r="R205" s="42" t="str">
        <f>IF(AND($U$21=Donnees!$A$11),IF(AND(R202&lt;R203,R175&lt;=12,R201&gt;=1),Donnees!$C$6,""),"")</f>
        <v/>
      </c>
      <c r="S205" s="42" t="str">
        <f>IF(AND($U$21=Donnees!$A$11),IF(AND(S202&lt;S203,S175&lt;=12,S201&gt;=1),Donnees!$C$6,""),"")</f>
        <v/>
      </c>
      <c r="T205" s="42" t="str">
        <f>IF(AND($U$21=Donnees!$A$11),IF(AND(T202&lt;T203,T175&lt;=12,T201&gt;=1),Donnees!$C$6,""),"")</f>
        <v/>
      </c>
      <c r="U205" s="42" t="str">
        <f>IF(AND($U$21=Donnees!$A$11),IF(AND(U202&lt;U203,U175&lt;=12,U201&gt;=1),Donnees!$C$6,""),"")</f>
        <v/>
      </c>
      <c r="V205" s="42" t="str">
        <f>IF(AND($U$21=Donnees!$A$11),IF(AND(V202&lt;V203,V175&lt;=12,V201&gt;=1),Donnees!$C$6,""),"")</f>
        <v/>
      </c>
      <c r="W205" s="42" t="str">
        <f>IF(AND($U$21=Donnees!$A$11),IF(AND(W202&lt;W203,W175&lt;=12,W201&gt;=1),Donnees!$C$6,""),"")</f>
        <v/>
      </c>
      <c r="X205" s="42" t="str">
        <f>IF(AND($U$21=Donnees!$A$11),IF(AND(X202&lt;X203,X175&lt;=12,X201&gt;=1),Donnees!$C$6,""),"")</f>
        <v/>
      </c>
      <c r="Y205" s="42" t="str">
        <f>IF(AND($U$21=Donnees!$A$11),IF(AND(Y202&lt;Y203,Y175&lt;=12,Y201&gt;=1),Donnees!$C$6,""),"")</f>
        <v/>
      </c>
      <c r="Z205" s="42" t="str">
        <f>IF(AND($U$21=Donnees!$A$11),IF(AND(Z202&lt;Z203,Z175&lt;=12,Z201&gt;=1),Donnees!$C$6,""),"")</f>
        <v/>
      </c>
      <c r="AA205" s="42" t="str">
        <f>IF(AND($U$21=Donnees!$A$11),IF(AND(AA202&lt;AA203,AA175&lt;=12,AA201&gt;=1),Donnees!$C$6,""),"")</f>
        <v/>
      </c>
      <c r="AB205" s="42" t="str">
        <f>IF(AND($U$21=Donnees!$A$11),IF(AND(AB202&lt;AB203,AB175&lt;=12,AB201&gt;=1),Donnees!$C$6,""),"")</f>
        <v/>
      </c>
      <c r="AC205" s="42" t="str">
        <f>IF(AND($U$21=Donnees!$A$11),IF(AND(AC202&lt;AC203,AC175&lt;=12,AC201&gt;=1),Donnees!$C$6,""),"")</f>
        <v/>
      </c>
      <c r="AD205" s="42" t="str">
        <f>IF(AND($U$21=Donnees!$A$11),IF(AND(AD202&lt;AD203,AD175&lt;=12,AD201&gt;=1),Donnees!$C$6,""),"")</f>
        <v/>
      </c>
      <c r="AE205" s="42" t="str">
        <f>IF(AND($U$21=Donnees!$A$11),IF(AND(AE202&lt;AE203,AE175&lt;=12,AE201&gt;=1),Donnees!$C$6,""),"")</f>
        <v/>
      </c>
      <c r="AF205" s="42" t="str">
        <f>IF(AND($U$21=Donnees!$A$11),IF(AND(AF202&lt;AF203,AF175&lt;=12,AF201&gt;=1),Donnees!$C$6,""),"")</f>
        <v/>
      </c>
      <c r="AG205" s="42" t="str">
        <f>IF(AND($U$21=Donnees!$A$11),IF(AND(AG202&lt;AG203,AG175&lt;=12,AG201&gt;=1),Donnees!$C$6,""),"")</f>
        <v/>
      </c>
      <c r="AH205" s="42" t="str">
        <f>IF(AND($U$21=Donnees!$A$11),IF(AND(AH202&lt;AH203,AH175&lt;=12,AH201&gt;=1),Donnees!$C$6,""),"")</f>
        <v/>
      </c>
      <c r="AI205" s="42" t="str">
        <f>IF(AND($U$21=Donnees!$A$11),IF(AND(AI202&lt;AI203,AI175&lt;=12,AI201&gt;=1),Donnees!$C$6,""),"")</f>
        <v/>
      </c>
      <c r="AJ205" s="42" t="str">
        <f>IF(AND($U$21=Donnees!$A$11),IF(AND(AJ202&lt;AJ203,AJ175&lt;=12,AJ201&gt;=1),Donnees!$C$6,""),"")</f>
        <v/>
      </c>
      <c r="AK205" s="42" t="str">
        <f>IF(AND($U$21=Donnees!$A$11),IF(AND(AK202&lt;AK203,AK175&lt;=12,AK201&gt;=1),Donnees!$C$6,""),"")</f>
        <v/>
      </c>
      <c r="AL205" s="42" t="str">
        <f>IF(AND($U$21=Donnees!$A$11),IF(AND(AL202&lt;AL203,AL175&lt;=12,AL201&gt;=1),Donnees!$C$6,""),"")</f>
        <v/>
      </c>
      <c r="AM205" s="42" t="str">
        <f>IF(AND($U$21=Donnees!$A$11),IF(AND(AM202&lt;AM203,AM175&lt;=12,AM201&gt;=1),Donnees!$C$6,""),"")</f>
        <v/>
      </c>
      <c r="AN205" s="42" t="str">
        <f>IF(AND($U$21=Donnees!$A$11),IF(AND(AN202&lt;AN203,AN175&lt;=12,AN201&gt;=1),Donnees!$C$6,""),"")</f>
        <v/>
      </c>
      <c r="AO205" s="42" t="str">
        <f>IF(AND($U$21=Donnees!$A$11),IF(AND(AO202&lt;AO203,AO175&lt;=12,AO201&gt;=1),Donnees!$C$6,""),"")</f>
        <v/>
      </c>
      <c r="AP205" s="42" t="str">
        <f>IF(AND($U$21=Donnees!$A$11),IF(AND(AP202&lt;AP203,AP175&lt;=12,AP201&gt;=1),Donnees!$C$6,""),"")</f>
        <v/>
      </c>
      <c r="AQ205" s="42" t="str">
        <f>IF(AND($U$21=Donnees!$A$11),IF(AND(AQ202&lt;AQ203,AQ175&lt;=12,AQ201&gt;=1),Donnees!$C$6,""),"")</f>
        <v/>
      </c>
      <c r="AR205" s="42" t="str">
        <f>IF(AND($U$21=Donnees!$A$11),IF(AND(AR202&lt;AR203,AR175&lt;=12,AR201&gt;=1),Donnees!$C$6,""),"")</f>
        <v/>
      </c>
      <c r="AS205" s="42" t="str">
        <f>IF(AND($U$21=Donnees!$A$11),IF(AND(AS202&lt;AS203,AS175&lt;=12,AS201&gt;=1),Donnees!$C$6,""),"")</f>
        <v/>
      </c>
      <c r="AT205" s="42" t="str">
        <f>IF(AND($U$21=Donnees!$A$11),IF(AND(AT202&lt;AT203,AT175&lt;=12,AT201&gt;=1),Donnees!$C$6,""),"")</f>
        <v/>
      </c>
      <c r="AU205" s="42" t="str">
        <f>IF(AND($U$21=Donnees!$A$11),IF(AND(AU202&lt;AU203,AU175&lt;=12,AU201&gt;=1),Donnees!$C$6,""),"")</f>
        <v/>
      </c>
      <c r="AV205" s="42" t="str">
        <f>IF(AND($U$21=Donnees!$A$11),IF(AND(AV202&lt;AV203,AV175&lt;=12,AV201&gt;=1),Donnees!$C$6,""),"")</f>
        <v/>
      </c>
      <c r="AW205" s="42" t="str">
        <f>IF(AND($U$21=Donnees!$A$11),IF(AND(AW202&lt;AW203,AW175&lt;=12,AW201&gt;=1),Donnees!$C$6,""),"")</f>
        <v/>
      </c>
      <c r="AX205" s="42" t="str">
        <f>IF(AND($U$21=Donnees!$A$11),IF(AND(AX202&lt;AX203,AX175&lt;=12,AX201&gt;=1),Donnees!$C$6,""),"")</f>
        <v/>
      </c>
      <c r="AY205" s="42" t="str">
        <f>IF(AND($U$21=Donnees!$A$11),IF(AND(AY202&lt;AY203,AY175&lt;=12,AY201&gt;=1),Donnees!$C$6,""),"")</f>
        <v/>
      </c>
      <c r="AZ205" s="42" t="str">
        <f>IF(AND($U$21=Donnees!$A$11),IF(AND(AZ202&lt;AZ203,AZ175&lt;=12,AZ201&gt;=1),Donnees!$C$6,""),"")</f>
        <v/>
      </c>
      <c r="BA205" s="42" t="str">
        <f>IF(AND($U$21=Donnees!$A$11),IF(AND(BA202&lt;BA203,BA175&lt;=12,BA201&gt;=1),Donnees!$C$6,""),"")</f>
        <v/>
      </c>
      <c r="BB205" s="42" t="str">
        <f>IF(AND($U$21=Donnees!$A$11),IF(AND(BB202&lt;BB203,BB175&lt;=12,BB201&gt;=1),Donnees!$C$6,""),"")</f>
        <v/>
      </c>
      <c r="BC205" s="42" t="str">
        <f>IF(AND($U$21=Donnees!$A$11),IF(AND(BC202&lt;BC203,BC175&lt;=12,BC201&gt;=1),Donnees!$C$6,""),"")</f>
        <v/>
      </c>
      <c r="BD205" s="42" t="str">
        <f>IF(AND($U$21=Donnees!$A$11),IF(AND(BD202&lt;BD203,BD175&lt;=12,BD201&gt;=1),Donnees!$C$6,""),"")</f>
        <v/>
      </c>
      <c r="BE205" s="42" t="str">
        <f>IF(AND($U$21=Donnees!$A$11),IF(AND(BE202&lt;BE203,BE175&lt;=12,BE201&gt;=1),Donnees!$C$6,""),"")</f>
        <v/>
      </c>
      <c r="BF205" s="42" t="str">
        <f>IF(AND($U$21=Donnees!$A$11),IF(AND(BF202&lt;BF203,BF175&lt;=12,BF201&gt;=1),Donnees!$C$6,""),"")</f>
        <v/>
      </c>
      <c r="BG205" s="42" t="str">
        <f>IF(AND($U$21=Donnees!$A$11),IF(AND(BG202&lt;BG203,BG175&lt;=12,BG201&gt;=1),Donnees!$C$6,""),"")</f>
        <v/>
      </c>
      <c r="BH205" s="42" t="str">
        <f>IF(AND($U$21=Donnees!$A$11),IF(AND(BH202&lt;BH203,BH175&lt;=12,BH201&gt;=1),Donnees!$C$6,""),"")</f>
        <v/>
      </c>
      <c r="BI205" s="42" t="str">
        <f>IF(AND($U$21=Donnees!$A$11),IF(AND(BI202&lt;BI203,BI175&lt;=12,BI201&gt;=1),Donnees!$C$6,""),"")</f>
        <v/>
      </c>
      <c r="BJ205" s="42" t="str">
        <f>IF(AND($U$21=Donnees!$A$11),IF(AND(BJ202&lt;BJ203,BJ175&lt;=12,BJ201&gt;=1),Donnees!$C$6,""),"")</f>
        <v/>
      </c>
      <c r="BK205" s="42" t="str">
        <f>IF(AND($U$21=Donnees!$A$11),IF(AND(BK202&lt;BK203,BK175&lt;=12,BK201&gt;=1),Donnees!$C$6,""),"")</f>
        <v/>
      </c>
      <c r="BL205" s="42" t="str">
        <f>IF(AND($U$21=Donnees!$A$11),IF(AND(BL202&lt;BL203,BL175&lt;=12,BL201&gt;=1),Donnees!$C$6,""),"")</f>
        <v/>
      </c>
      <c r="BM205" s="42" t="str">
        <f>IF(AND($U$21=Donnees!$A$11),IF(AND(BM202&lt;BM203,BM175&lt;=12,BM201&gt;=1),Donnees!$C$6,""),"")</f>
        <v/>
      </c>
      <c r="BN205" s="42" t="str">
        <f>IF(AND($U$21=Donnees!$A$11),IF(AND(BN202&lt;BN203,BN175&lt;=12,BN201&gt;=1),Donnees!$C$6,""),"")</f>
        <v/>
      </c>
      <c r="BO205" s="42" t="str">
        <f>IF(AND($U$21=Donnees!$A$11),IF(AND(BO202&lt;BO203,BO175&lt;=12,BO201&gt;=1),Donnees!$C$6,""),"")</f>
        <v/>
      </c>
      <c r="BP205" s="42" t="str">
        <f>IF(AND($U$21=Donnees!$A$11),IF(AND(BP202&lt;BP203,BP175&lt;=12,BP201&gt;=1),Donnees!$C$6,""),"")</f>
        <v/>
      </c>
      <c r="BQ205" s="42" t="str">
        <f>IF(AND($U$21=Donnees!$A$11),IF(AND(BQ202&lt;BQ203,BQ175&lt;=12,BQ201&gt;=1),Donnees!$C$6,""),"")</f>
        <v/>
      </c>
      <c r="BR205" s="42" t="str">
        <f>IF(AND($U$21=Donnees!$A$11),IF(AND(BR202&lt;BR203,BR175&lt;=12,BR201&gt;=1),Donnees!$C$6,""),"")</f>
        <v/>
      </c>
      <c r="BS205" s="42" t="str">
        <f>IF(AND($U$21=Donnees!$A$11),IF(AND(BS202&lt;BS203,BS175&lt;=12,BS201&gt;=1),Donnees!$C$6,""),"")</f>
        <v/>
      </c>
      <c r="BT205" s="42" t="str">
        <f>IF(AND($U$21=Donnees!$A$11),IF(AND(BT202&lt;BT203,BT175&lt;=12,BT201&gt;=1),Donnees!$C$6,""),"")</f>
        <v/>
      </c>
      <c r="BU205" s="42" t="str">
        <f>IF(AND($U$21=Donnees!$A$11),IF(AND(BU202&lt;BU203,BU175&lt;=12,BU201&gt;=1),Donnees!$C$6,""),"")</f>
        <v/>
      </c>
      <c r="BV205" s="42" t="str">
        <f>IF(AND($U$21=Donnees!$A$11),IF(AND(BV202&lt;BV203,BV175&lt;=12,BV201&gt;=1),Donnees!$C$6,""),"")</f>
        <v/>
      </c>
      <c r="BW205" s="42" t="str">
        <f>IF(AND($U$21=Donnees!$A$11),IF(AND(BW202&lt;BW203,BW175&lt;=12,BW201&gt;=1),Donnees!$C$6,""),"")</f>
        <v/>
      </c>
      <c r="BX205" s="42" t="str">
        <f>IF(AND($U$21=Donnees!$A$11),IF(AND(BX202&lt;BX203,BX175&lt;=12,BX201&gt;=1),Donnees!$C$6,""),"")</f>
        <v/>
      </c>
      <c r="BY205" s="43"/>
      <c r="CC205" s="653" t="str">
        <f>IF(H46&gt;0,Donnees!$C$6,IF(COUNTIF(Q205:BX205,Donnees!$C$6)&gt;0,Donnees!$C$6,""))</f>
        <v/>
      </c>
      <c r="CD205" s="154" t="str">
        <f>IF(CC205=Donnees!$C$6,Donnees!$B$56,"")</f>
        <v/>
      </c>
    </row>
    <row r="206" spans="1:82" ht="42" customHeight="1" x14ac:dyDescent="0.2">
      <c r="A206" s="158" t="str">
        <f t="shared" si="46"/>
        <v>Jeudi</v>
      </c>
      <c r="B206" s="158"/>
      <c r="C206" s="158"/>
      <c r="D206" s="158"/>
      <c r="E206" s="158"/>
      <c r="F206" s="158"/>
      <c r="G206" s="158"/>
      <c r="H206" s="158"/>
      <c r="I206" s="158"/>
      <c r="J206" s="170"/>
      <c r="K206" s="158"/>
      <c r="L206" s="395"/>
      <c r="N206" s="1"/>
      <c r="O206" s="50"/>
      <c r="P206" s="49" t="s">
        <v>50</v>
      </c>
      <c r="Q206" s="1211"/>
      <c r="R206" s="1212"/>
      <c r="S206" s="1212"/>
      <c r="T206" s="1212"/>
      <c r="U206" s="1212"/>
      <c r="V206" s="1212"/>
      <c r="W206" s="1212"/>
      <c r="X206" s="1212"/>
      <c r="Y206" s="1212"/>
      <c r="Z206" s="1212"/>
      <c r="AA206" s="1212"/>
      <c r="AB206" s="1212"/>
      <c r="AC206" s="1212"/>
      <c r="AD206" s="1212"/>
      <c r="AE206" s="1212"/>
      <c r="AF206" s="1212"/>
      <c r="AG206" s="1212"/>
      <c r="AH206" s="1212"/>
      <c r="AI206" s="1212"/>
      <c r="AJ206" s="1212"/>
      <c r="AK206" s="1212"/>
      <c r="AL206" s="1212"/>
      <c r="AM206" s="1212"/>
      <c r="AN206" s="1212"/>
      <c r="AO206" s="1212"/>
      <c r="AP206" s="1212"/>
      <c r="AQ206" s="1212"/>
      <c r="AR206" s="1212"/>
      <c r="AS206" s="1212"/>
      <c r="AT206" s="1212"/>
      <c r="AU206" s="1212"/>
      <c r="AV206" s="1212"/>
      <c r="AW206" s="1212"/>
      <c r="AX206" s="1212"/>
      <c r="AY206" s="1212"/>
      <c r="AZ206" s="1212"/>
      <c r="BA206" s="1212"/>
      <c r="BB206" s="1212"/>
      <c r="BC206" s="1212"/>
      <c r="BD206" s="1212"/>
      <c r="BE206" s="1212"/>
      <c r="BF206" s="1212"/>
      <c r="BG206" s="1212"/>
      <c r="BH206" s="1212"/>
      <c r="BI206" s="1212"/>
      <c r="BJ206" s="1212"/>
      <c r="BK206" s="1212"/>
      <c r="BL206" s="1212"/>
      <c r="BM206" s="1212"/>
      <c r="BN206" s="1212"/>
      <c r="BO206" s="1212"/>
      <c r="BP206" s="1212"/>
      <c r="BQ206" s="1212"/>
      <c r="BR206" s="1212"/>
      <c r="BS206" s="1212"/>
      <c r="BT206" s="1212"/>
      <c r="BU206" s="1212"/>
      <c r="BV206" s="1212"/>
      <c r="BW206" s="1212"/>
      <c r="BX206" s="1213"/>
      <c r="BY206" s="38"/>
    </row>
    <row r="207" spans="1:82" s="8" customFormat="1" ht="30" customHeight="1" x14ac:dyDescent="0.2">
      <c r="A207" s="391"/>
      <c r="B207" s="391"/>
      <c r="C207" s="391"/>
      <c r="D207" s="391"/>
      <c r="E207" s="391"/>
      <c r="F207" s="391"/>
      <c r="G207" s="391"/>
      <c r="H207" s="391"/>
      <c r="I207" s="391"/>
      <c r="J207" s="170"/>
      <c r="K207" s="391"/>
      <c r="L207" s="395"/>
      <c r="O207" s="397"/>
      <c r="P207" s="396"/>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398"/>
      <c r="CD207" s="152"/>
    </row>
    <row r="208" spans="1:82" ht="19.5" thickBot="1" x14ac:dyDescent="0.35">
      <c r="J208" s="170"/>
      <c r="P208" s="134" t="s">
        <v>19</v>
      </c>
      <c r="CC208" s="363" t="s">
        <v>89</v>
      </c>
      <c r="CD208" s="364" t="s">
        <v>149</v>
      </c>
    </row>
    <row r="209" spans="1:82" ht="21" customHeight="1" thickBot="1" x14ac:dyDescent="0.25">
      <c r="A209" s="157" t="str">
        <f>P208</f>
        <v>Vendredi</v>
      </c>
      <c r="B209" s="157"/>
      <c r="C209" s="157"/>
      <c r="D209" s="157"/>
      <c r="E209" s="157"/>
      <c r="F209" s="157"/>
      <c r="G209" s="157"/>
      <c r="H209" s="157"/>
      <c r="I209" s="157"/>
      <c r="J209" s="170"/>
      <c r="K209" s="168">
        <f>CB209</f>
        <v>0</v>
      </c>
      <c r="L209" s="1233" t="s">
        <v>164</v>
      </c>
      <c r="P209" s="651" t="s">
        <v>29</v>
      </c>
      <c r="Q209" s="690"/>
      <c r="R209" s="691"/>
      <c r="S209" s="162"/>
      <c r="T209" s="164"/>
      <c r="U209" s="161"/>
      <c r="V209" s="692"/>
      <c r="W209" s="691"/>
      <c r="X209" s="163"/>
      <c r="Y209" s="161"/>
      <c r="Z209" s="692"/>
      <c r="AA209" s="691"/>
      <c r="AB209" s="163"/>
      <c r="AC209" s="161"/>
      <c r="AD209" s="692"/>
      <c r="AE209" s="691"/>
      <c r="AF209" s="163"/>
      <c r="AG209" s="690"/>
      <c r="AH209" s="691"/>
      <c r="AI209" s="691"/>
      <c r="AJ209" s="163"/>
      <c r="AK209" s="690"/>
      <c r="AL209" s="691"/>
      <c r="AM209" s="162"/>
      <c r="AN209" s="164"/>
      <c r="AO209" s="690"/>
      <c r="AP209" s="162"/>
      <c r="AQ209" s="692"/>
      <c r="AR209" s="163"/>
      <c r="AS209" s="690"/>
      <c r="AT209" s="691"/>
      <c r="AU209" s="691"/>
      <c r="AV209" s="163"/>
      <c r="AW209" s="690"/>
      <c r="AX209" s="691"/>
      <c r="AY209" s="691"/>
      <c r="AZ209" s="163"/>
      <c r="BA209" s="690"/>
      <c r="BB209" s="691"/>
      <c r="BC209" s="691"/>
      <c r="BD209" s="163"/>
      <c r="BE209" s="161"/>
      <c r="BF209" s="692"/>
      <c r="BG209" s="691"/>
      <c r="BH209" s="163"/>
      <c r="BI209" s="690"/>
      <c r="BJ209" s="691"/>
      <c r="BK209" s="691"/>
      <c r="BL209" s="163"/>
      <c r="BM209" s="161"/>
      <c r="BN209" s="162"/>
      <c r="BO209" s="162"/>
      <c r="BP209" s="163"/>
      <c r="BQ209" s="161"/>
      <c r="BR209" s="162"/>
      <c r="BS209" s="162"/>
      <c r="BT209" s="163"/>
      <c r="BU209" s="161"/>
      <c r="BV209" s="164"/>
      <c r="BW209" s="162"/>
      <c r="BX209" s="163"/>
      <c r="BY209" s="825"/>
      <c r="BZ209" s="826"/>
      <c r="CA209" s="827" t="s">
        <v>110</v>
      </c>
      <c r="CB209" s="828">
        <f>MAX(Q209:BX209)</f>
        <v>0</v>
      </c>
      <c r="CC209" s="900" t="str">
        <f>IF(SUM(Q209:BX209)=0,"",IF(CB209&lt;=$U$27,Donnees!$C$4,Donnees!$C$5))</f>
        <v/>
      </c>
      <c r="CD209" s="904" t="str">
        <f>IF(CC209=Donnees!$C$5,Donnees!$B$39,"")</f>
        <v/>
      </c>
    </row>
    <row r="210" spans="1:82" s="37" customFormat="1" ht="28.5" customHeight="1" thickBot="1" x14ac:dyDescent="0.25">
      <c r="A210" s="158" t="str">
        <f>A209</f>
        <v>Vendredi</v>
      </c>
      <c r="B210" s="158"/>
      <c r="C210" s="158"/>
      <c r="D210" s="158"/>
      <c r="E210" s="158"/>
      <c r="F210" s="158"/>
      <c r="G210" s="158"/>
      <c r="H210" s="158"/>
      <c r="I210" s="158"/>
      <c r="J210" s="170"/>
      <c r="K210" s="158"/>
      <c r="L210" s="1233"/>
      <c r="N210" s="589"/>
      <c r="O210" s="590"/>
      <c r="P210" s="311" t="s">
        <v>86</v>
      </c>
      <c r="Q210" s="595" t="s">
        <v>1</v>
      </c>
      <c r="R210" s="596"/>
      <c r="S210" s="596"/>
      <c r="T210" s="597"/>
      <c r="U210" s="311" t="s">
        <v>2</v>
      </c>
      <c r="V210" s="311"/>
      <c r="W210" s="311"/>
      <c r="X210" s="311"/>
      <c r="Y210" s="595" t="s">
        <v>3</v>
      </c>
      <c r="Z210" s="596"/>
      <c r="AA210" s="596"/>
      <c r="AB210" s="597"/>
      <c r="AC210" s="311" t="s">
        <v>4</v>
      </c>
      <c r="AD210" s="311"/>
      <c r="AE210" s="311"/>
      <c r="AF210" s="311"/>
      <c r="AG210" s="595" t="s">
        <v>5</v>
      </c>
      <c r="AH210" s="596"/>
      <c r="AI210" s="596"/>
      <c r="AJ210" s="597"/>
      <c r="AK210" s="311" t="s">
        <v>6</v>
      </c>
      <c r="AL210" s="311"/>
      <c r="AM210" s="311"/>
      <c r="AN210" s="311"/>
      <c r="AO210" s="595" t="s">
        <v>7</v>
      </c>
      <c r="AP210" s="596"/>
      <c r="AQ210" s="596"/>
      <c r="AR210" s="597"/>
      <c r="AS210" s="311" t="s">
        <v>8</v>
      </c>
      <c r="AT210" s="311"/>
      <c r="AU210" s="311"/>
      <c r="AV210" s="311"/>
      <c r="AW210" s="595" t="s">
        <v>9</v>
      </c>
      <c r="AX210" s="596"/>
      <c r="AY210" s="596"/>
      <c r="AZ210" s="597"/>
      <c r="BA210" s="311" t="s">
        <v>10</v>
      </c>
      <c r="BB210" s="311"/>
      <c r="BC210" s="311"/>
      <c r="BD210" s="311"/>
      <c r="BE210" s="595" t="s">
        <v>11</v>
      </c>
      <c r="BF210" s="596"/>
      <c r="BG210" s="596"/>
      <c r="BH210" s="597"/>
      <c r="BI210" s="311" t="s">
        <v>12</v>
      </c>
      <c r="BJ210" s="311"/>
      <c r="BK210" s="311"/>
      <c r="BL210" s="311"/>
      <c r="BM210" s="595" t="s">
        <v>13</v>
      </c>
      <c r="BN210" s="596"/>
      <c r="BO210" s="596"/>
      <c r="BP210" s="597"/>
      <c r="BQ210" s="311" t="s">
        <v>14</v>
      </c>
      <c r="BR210" s="311"/>
      <c r="BS210" s="311"/>
      <c r="BT210" s="311"/>
      <c r="BU210" s="595" t="s">
        <v>15</v>
      </c>
      <c r="BV210" s="596"/>
      <c r="BW210" s="596"/>
      <c r="BX210" s="597"/>
      <c r="BY210" s="901" t="s">
        <v>32</v>
      </c>
      <c r="BZ210" s="901" t="s">
        <v>30</v>
      </c>
      <c r="CA210" s="901" t="s">
        <v>56</v>
      </c>
      <c r="CB210" s="901" t="s">
        <v>31</v>
      </c>
      <c r="CC210" s="363" t="s">
        <v>89</v>
      </c>
      <c r="CD210" s="364" t="s">
        <v>150</v>
      </c>
    </row>
    <row r="211" spans="1:82" ht="12.75" customHeight="1" x14ac:dyDescent="0.2">
      <c r="A211" s="158" t="str">
        <f>A210</f>
        <v>Vendredi</v>
      </c>
      <c r="B211" s="166" t="str">
        <f t="shared" ref="B211:B230" si="56">O211</f>
        <v/>
      </c>
      <c r="C211" s="167">
        <f>BY211</f>
        <v>0</v>
      </c>
      <c r="D211" s="167">
        <f t="shared" ref="D211:F230" si="57">BZ211</f>
        <v>0</v>
      </c>
      <c r="E211" s="167">
        <f t="shared" si="57"/>
        <v>0</v>
      </c>
      <c r="F211" s="167">
        <f t="shared" si="57"/>
        <v>0</v>
      </c>
      <c r="G211" s="159"/>
      <c r="H211" s="159"/>
      <c r="I211" s="159"/>
      <c r="J211" s="170" t="str">
        <f>IF(OR(CC211=Donnees!$C$5,CC211=Donnees!$E$5),1,"")</f>
        <v/>
      </c>
      <c r="K211" s="159"/>
      <c r="L211" s="1233"/>
      <c r="N211" s="591">
        <f>$N$34</f>
        <v>1</v>
      </c>
      <c r="O211" s="31" t="str">
        <f>$O$34</f>
        <v/>
      </c>
      <c r="P211" s="32">
        <f>$P$34</f>
        <v>0</v>
      </c>
      <c r="Q211" s="73"/>
      <c r="R211" s="74"/>
      <c r="S211" s="74"/>
      <c r="T211" s="75"/>
      <c r="U211" s="73"/>
      <c r="V211" s="74"/>
      <c r="W211" s="74"/>
      <c r="X211" s="76"/>
      <c r="Y211" s="73"/>
      <c r="Z211" s="78"/>
      <c r="AA211" s="74"/>
      <c r="AB211" s="77"/>
      <c r="AC211" s="73"/>
      <c r="AD211" s="78"/>
      <c r="AE211" s="74"/>
      <c r="AF211" s="77"/>
      <c r="AG211" s="78"/>
      <c r="AH211" s="74"/>
      <c r="AI211" s="74"/>
      <c r="AJ211" s="77"/>
      <c r="AK211" s="78"/>
      <c r="AL211" s="74"/>
      <c r="AM211" s="74"/>
      <c r="AN211" s="77"/>
      <c r="AO211" s="78"/>
      <c r="AP211" s="74"/>
      <c r="AQ211" s="74"/>
      <c r="AR211" s="77"/>
      <c r="AS211" s="78"/>
      <c r="AT211" s="74"/>
      <c r="AU211" s="74"/>
      <c r="AV211" s="77"/>
      <c r="AW211" s="78"/>
      <c r="AX211" s="74"/>
      <c r="AY211" s="74"/>
      <c r="AZ211" s="77"/>
      <c r="BA211" s="73"/>
      <c r="BB211" s="74"/>
      <c r="BC211" s="74"/>
      <c r="BD211" s="77"/>
      <c r="BE211" s="73"/>
      <c r="BF211" s="74"/>
      <c r="BG211" s="74"/>
      <c r="BH211" s="77"/>
      <c r="BI211" s="73"/>
      <c r="BJ211" s="74"/>
      <c r="BK211" s="74"/>
      <c r="BL211" s="77"/>
      <c r="BM211" s="73"/>
      <c r="BN211" s="74"/>
      <c r="BO211" s="74"/>
      <c r="BP211" s="77"/>
      <c r="BQ211" s="78"/>
      <c r="BR211" s="74"/>
      <c r="BS211" s="74"/>
      <c r="BT211" s="75"/>
      <c r="BU211" s="73"/>
      <c r="BV211" s="78"/>
      <c r="BW211" s="74"/>
      <c r="BX211" s="79"/>
      <c r="BY211" s="598">
        <f>COUNTIF(Q211:BX211,"1")/4</f>
        <v>0</v>
      </c>
      <c r="BZ211" s="599">
        <f>COUNTIF(Q211:BX211,"h")/4</f>
        <v>0</v>
      </c>
      <c r="CA211" s="600">
        <f>COUNTIF(Q211:BX211,"s")/4</f>
        <v>0</v>
      </c>
      <c r="CB211" s="601">
        <f>SUM(BY211:CA211)</f>
        <v>0</v>
      </c>
      <c r="CC211" s="1017" t="str">
        <f>IF(CB211=0,"",IF(BY211&gt;$AZ$27,Donnees!$C$5,IF(AND(VLOOKUP(P211,ControleGroupes!$CG$16:$FK$65,83,FALSE)&gt;8.5,VLOOKUP(P211,ControleGroupes!$A$16:$CD$65,81,FALSE)&gt;0),Donnees!$E$5,IF(AND(VLOOKUP(P211,ControleGroupes!$CG$16:$FK$65,83,FALSE)&gt;9,VLOOKUP(P211,ControleGroupes!$A$16:$CD$65,81,FALSE)=0),Donnees!$E$5,Donnees!$C$4))))</f>
        <v/>
      </c>
      <c r="CD211" s="1016" t="str">
        <f>IF(CC211=Donnees!$C$5,Donnees!$B$40,IF(CC211=Donnees!$E$5,Donnees!$B$58,""))</f>
        <v/>
      </c>
    </row>
    <row r="212" spans="1:82" ht="12.75" x14ac:dyDescent="0.2">
      <c r="A212" s="158" t="str">
        <f t="shared" ref="A212:A240" si="58">A211</f>
        <v>Vendredi</v>
      </c>
      <c r="B212" s="166" t="str">
        <f t="shared" si="56"/>
        <v/>
      </c>
      <c r="C212" s="167">
        <f t="shared" ref="C212:C230" si="59">BY212</f>
        <v>0</v>
      </c>
      <c r="D212" s="167">
        <f t="shared" si="57"/>
        <v>0</v>
      </c>
      <c r="E212" s="167">
        <f t="shared" si="57"/>
        <v>0</v>
      </c>
      <c r="F212" s="167">
        <f t="shared" si="57"/>
        <v>0</v>
      </c>
      <c r="G212" s="159"/>
      <c r="H212" s="159"/>
      <c r="I212" s="159"/>
      <c r="J212" s="170" t="str">
        <f>IF(OR(CC212=Donnees!$C$5,CC212=Donnees!$E$5),1,"")</f>
        <v/>
      </c>
      <c r="K212" s="159"/>
      <c r="L212" s="1233"/>
      <c r="N212" s="591">
        <f>$N$35</f>
        <v>2</v>
      </c>
      <c r="O212" s="33" t="str">
        <f>$O$35</f>
        <v/>
      </c>
      <c r="P212" s="34">
        <f>$P$35</f>
        <v>0</v>
      </c>
      <c r="Q212" s="80"/>
      <c r="R212" s="372"/>
      <c r="S212" s="372"/>
      <c r="T212" s="81"/>
      <c r="U212" s="372"/>
      <c r="V212" s="372"/>
      <c r="W212" s="372"/>
      <c r="X212" s="374"/>
      <c r="Y212" s="80"/>
      <c r="Z212" s="372"/>
      <c r="AA212" s="372"/>
      <c r="AB212" s="82"/>
      <c r="AC212" s="376"/>
      <c r="AD212" s="372"/>
      <c r="AE212" s="372"/>
      <c r="AF212" s="82"/>
      <c r="AG212" s="376"/>
      <c r="AH212" s="372"/>
      <c r="AI212" s="372"/>
      <c r="AJ212" s="82"/>
      <c r="AK212" s="376"/>
      <c r="AL212" s="372"/>
      <c r="AM212" s="372"/>
      <c r="AN212" s="82"/>
      <c r="AO212" s="376"/>
      <c r="AP212" s="372"/>
      <c r="AQ212" s="372"/>
      <c r="AR212" s="82"/>
      <c r="AS212" s="376"/>
      <c r="AT212" s="372"/>
      <c r="AU212" s="372"/>
      <c r="AV212" s="82"/>
      <c r="AW212" s="376"/>
      <c r="AX212" s="372"/>
      <c r="AY212" s="372"/>
      <c r="AZ212" s="82"/>
      <c r="BA212" s="80"/>
      <c r="BB212" s="372"/>
      <c r="BC212" s="372"/>
      <c r="BD212" s="82"/>
      <c r="BE212" s="80"/>
      <c r="BF212" s="372"/>
      <c r="BG212" s="372"/>
      <c r="BH212" s="82"/>
      <c r="BI212" s="80"/>
      <c r="BJ212" s="372"/>
      <c r="BK212" s="372"/>
      <c r="BL212" s="82"/>
      <c r="BM212" s="80"/>
      <c r="BN212" s="372"/>
      <c r="BO212" s="372"/>
      <c r="BP212" s="82"/>
      <c r="BQ212" s="376"/>
      <c r="BR212" s="372"/>
      <c r="BS212" s="372"/>
      <c r="BT212" s="81"/>
      <c r="BU212" s="80"/>
      <c r="BV212" s="376"/>
      <c r="BW212" s="372"/>
      <c r="BX212" s="375"/>
      <c r="BY212" s="602">
        <f t="shared" ref="BY212:BY230" si="60">COUNTIF(Q212:BX212,"1")/4</f>
        <v>0</v>
      </c>
      <c r="BZ212" s="603">
        <f t="shared" ref="BZ212:BZ213" si="61">COUNTIF(Q212:BX212,"h")/4</f>
        <v>0</v>
      </c>
      <c r="CA212" s="604">
        <f t="shared" ref="CA212" si="62">COUNTIF(Q212:BX212,"s")/4</f>
        <v>0</v>
      </c>
      <c r="CB212" s="605">
        <f t="shared" ref="CB212:CB230" si="63">SUM(BY212:CA212)</f>
        <v>0</v>
      </c>
      <c r="CC212" s="1017" t="str">
        <f>IF(CB212=0,"",IF(BY212&gt;$AZ$27,Donnees!$C$5,IF(AND(VLOOKUP(P212,ControleGroupes!$CG$16:$FK$65,83,FALSE)&gt;8.5,VLOOKUP(P212,ControleGroupes!$A$16:$CD$65,81,FALSE)&gt;0),Donnees!$E$5,IF(AND(VLOOKUP(P212,ControleGroupes!$CG$16:$FK$65,83,FALSE)&gt;9,VLOOKUP(P212,ControleGroupes!$A$16:$CD$65,81,FALSE)=0),Donnees!$E$5,Donnees!$C$4))))</f>
        <v/>
      </c>
      <c r="CD212" s="1016" t="str">
        <f>IF(CC212=Donnees!$C$5,Donnees!$B$40,IF(CC212=Donnees!$E$5,Donnees!$B$58,""))</f>
        <v/>
      </c>
    </row>
    <row r="213" spans="1:82" ht="12.75" x14ac:dyDescent="0.2">
      <c r="A213" s="158" t="str">
        <f t="shared" si="58"/>
        <v>Vendredi</v>
      </c>
      <c r="B213" s="166" t="str">
        <f t="shared" si="56"/>
        <v/>
      </c>
      <c r="C213" s="167">
        <f t="shared" si="59"/>
        <v>0</v>
      </c>
      <c r="D213" s="167">
        <f t="shared" si="57"/>
        <v>0</v>
      </c>
      <c r="E213" s="167">
        <f t="shared" si="57"/>
        <v>0</v>
      </c>
      <c r="F213" s="167">
        <f t="shared" si="57"/>
        <v>0</v>
      </c>
      <c r="G213" s="159"/>
      <c r="H213" s="159"/>
      <c r="I213" s="159"/>
      <c r="J213" s="170" t="str">
        <f>IF(OR(CC213=Donnees!$C$5,CC213=Donnees!$E$5),1,"")</f>
        <v/>
      </c>
      <c r="K213" s="159"/>
      <c r="L213" s="1233"/>
      <c r="N213" s="591">
        <f>$N$36</f>
        <v>3</v>
      </c>
      <c r="O213" s="33" t="str">
        <f>$O$36</f>
        <v/>
      </c>
      <c r="P213" s="34">
        <f>$P$36</f>
        <v>0</v>
      </c>
      <c r="Q213" s="80"/>
      <c r="R213" s="372"/>
      <c r="S213" s="372"/>
      <c r="T213" s="81"/>
      <c r="U213" s="372"/>
      <c r="V213" s="372"/>
      <c r="W213" s="372"/>
      <c r="X213" s="374"/>
      <c r="Y213" s="80"/>
      <c r="Z213" s="376"/>
      <c r="AA213" s="372"/>
      <c r="AB213" s="82"/>
      <c r="AC213" s="376"/>
      <c r="AD213" s="372"/>
      <c r="AE213" s="372"/>
      <c r="AF213" s="82"/>
      <c r="AG213" s="376"/>
      <c r="AH213" s="372"/>
      <c r="AI213" s="372"/>
      <c r="AJ213" s="82"/>
      <c r="AK213" s="376"/>
      <c r="AL213" s="372"/>
      <c r="AM213" s="372"/>
      <c r="AN213" s="82"/>
      <c r="AO213" s="376"/>
      <c r="AP213" s="372"/>
      <c r="AQ213" s="372"/>
      <c r="AR213" s="82"/>
      <c r="AS213" s="376"/>
      <c r="AT213" s="372"/>
      <c r="AU213" s="372"/>
      <c r="AV213" s="82"/>
      <c r="AW213" s="376"/>
      <c r="AX213" s="372"/>
      <c r="AY213" s="372"/>
      <c r="AZ213" s="82"/>
      <c r="BA213" s="80"/>
      <c r="BB213" s="372"/>
      <c r="BC213" s="372"/>
      <c r="BD213" s="82"/>
      <c r="BE213" s="80"/>
      <c r="BF213" s="372"/>
      <c r="BG213" s="372"/>
      <c r="BH213" s="82"/>
      <c r="BI213" s="80"/>
      <c r="BJ213" s="372"/>
      <c r="BK213" s="372"/>
      <c r="BL213" s="82"/>
      <c r="BM213" s="80"/>
      <c r="BN213" s="372"/>
      <c r="BO213" s="372"/>
      <c r="BP213" s="82"/>
      <c r="BQ213" s="376"/>
      <c r="BR213" s="372"/>
      <c r="BS213" s="372"/>
      <c r="BT213" s="81"/>
      <c r="BU213" s="80"/>
      <c r="BV213" s="376"/>
      <c r="BW213" s="372"/>
      <c r="BX213" s="375"/>
      <c r="BY213" s="602">
        <f t="shared" si="60"/>
        <v>0</v>
      </c>
      <c r="BZ213" s="603">
        <f t="shared" si="61"/>
        <v>0</v>
      </c>
      <c r="CA213" s="604">
        <f>COUNTIF(Q213:BX213,"s")/4</f>
        <v>0</v>
      </c>
      <c r="CB213" s="605">
        <f t="shared" si="63"/>
        <v>0</v>
      </c>
      <c r="CC213" s="1017" t="str">
        <f>IF(CB213=0,"",IF(BY213&gt;$AZ$27,Donnees!$C$5,IF(AND(VLOOKUP(P213,ControleGroupes!$CG$16:$FK$65,83,FALSE)&gt;8.5,VLOOKUP(P213,ControleGroupes!$A$16:$CD$65,81,FALSE)&gt;0),Donnees!$E$5,IF(AND(VLOOKUP(P213,ControleGroupes!$CG$16:$FK$65,83,FALSE)&gt;9,VLOOKUP(P213,ControleGroupes!$A$16:$CD$65,81,FALSE)=0),Donnees!$E$5,Donnees!$C$4))))</f>
        <v/>
      </c>
      <c r="CD213" s="1016" t="str">
        <f>IF(CC213=Donnees!$C$5,Donnees!$B$40,IF(CC213=Donnees!$E$5,Donnees!$B$58,""))</f>
        <v/>
      </c>
    </row>
    <row r="214" spans="1:82" ht="12.75" x14ac:dyDescent="0.2">
      <c r="A214" s="158" t="str">
        <f t="shared" si="58"/>
        <v>Vendredi</v>
      </c>
      <c r="B214" s="166" t="str">
        <f t="shared" si="56"/>
        <v/>
      </c>
      <c r="C214" s="167">
        <f t="shared" si="59"/>
        <v>0</v>
      </c>
      <c r="D214" s="167">
        <f t="shared" si="57"/>
        <v>0</v>
      </c>
      <c r="E214" s="167">
        <f t="shared" si="57"/>
        <v>0</v>
      </c>
      <c r="F214" s="167">
        <f t="shared" si="57"/>
        <v>0</v>
      </c>
      <c r="G214" s="159"/>
      <c r="H214" s="159"/>
      <c r="I214" s="159"/>
      <c r="J214" s="170" t="str">
        <f>IF(OR(CC214=Donnees!$C$5,CC214=Donnees!$E$5),1,"")</f>
        <v/>
      </c>
      <c r="K214" s="159"/>
      <c r="L214" s="1233"/>
      <c r="N214" s="591">
        <f>$N$37</f>
        <v>4</v>
      </c>
      <c r="O214" s="33" t="str">
        <f>$O$37</f>
        <v/>
      </c>
      <c r="P214" s="34">
        <f>$P$37</f>
        <v>0</v>
      </c>
      <c r="Q214" s="80"/>
      <c r="R214" s="372"/>
      <c r="S214" s="372"/>
      <c r="T214" s="81"/>
      <c r="U214" s="372"/>
      <c r="V214" s="372"/>
      <c r="W214" s="372"/>
      <c r="X214" s="374"/>
      <c r="Y214" s="80"/>
      <c r="Z214" s="372"/>
      <c r="AA214" s="372"/>
      <c r="AB214" s="82"/>
      <c r="AC214" s="80"/>
      <c r="AD214" s="372"/>
      <c r="AE214" s="372"/>
      <c r="AF214" s="82"/>
      <c r="AG214" s="376"/>
      <c r="AH214" s="372"/>
      <c r="AI214" s="372"/>
      <c r="AJ214" s="82"/>
      <c r="AK214" s="376"/>
      <c r="AL214" s="372"/>
      <c r="AM214" s="372"/>
      <c r="AN214" s="82"/>
      <c r="AO214" s="80"/>
      <c r="AP214" s="372"/>
      <c r="AQ214" s="372"/>
      <c r="AR214" s="82"/>
      <c r="AS214" s="80"/>
      <c r="AT214" s="372"/>
      <c r="AU214" s="372"/>
      <c r="AV214" s="82"/>
      <c r="AW214" s="376"/>
      <c r="AX214" s="372"/>
      <c r="AY214" s="372"/>
      <c r="AZ214" s="82"/>
      <c r="BA214" s="80"/>
      <c r="BB214" s="372"/>
      <c r="BC214" s="372"/>
      <c r="BD214" s="82"/>
      <c r="BE214" s="80"/>
      <c r="BF214" s="372"/>
      <c r="BG214" s="372"/>
      <c r="BH214" s="82"/>
      <c r="BI214" s="80"/>
      <c r="BJ214" s="372"/>
      <c r="BK214" s="372"/>
      <c r="BL214" s="82"/>
      <c r="BM214" s="80"/>
      <c r="BN214" s="372"/>
      <c r="BO214" s="372"/>
      <c r="BP214" s="82"/>
      <c r="BQ214" s="376"/>
      <c r="BR214" s="372"/>
      <c r="BS214" s="372"/>
      <c r="BT214" s="81"/>
      <c r="BU214" s="80"/>
      <c r="BV214" s="376"/>
      <c r="BW214" s="372"/>
      <c r="BX214" s="375"/>
      <c r="BY214" s="602">
        <f t="shared" si="60"/>
        <v>0</v>
      </c>
      <c r="BZ214" s="603">
        <f>COUNTIF(Q214:BX214,"h")/4</f>
        <v>0</v>
      </c>
      <c r="CA214" s="604">
        <f t="shared" ref="CA214:CA230" si="64">COUNTIF(Q214:BX214,"s")/4</f>
        <v>0</v>
      </c>
      <c r="CB214" s="605">
        <f t="shared" si="63"/>
        <v>0</v>
      </c>
      <c r="CC214" s="1017" t="str">
        <f>IF(CB214=0,"",IF(BY214&gt;$AZ$27,Donnees!$C$5,IF(AND(VLOOKUP(P214,ControleGroupes!$CG$16:$FK$65,83,FALSE)&gt;8.5,VLOOKUP(P214,ControleGroupes!$A$16:$CD$65,81,FALSE)&gt;0),Donnees!$E$5,IF(AND(VLOOKUP(P214,ControleGroupes!$CG$16:$FK$65,83,FALSE)&gt;9,VLOOKUP(P214,ControleGroupes!$A$16:$CD$65,81,FALSE)=0),Donnees!$E$5,Donnees!$C$4))))</f>
        <v/>
      </c>
      <c r="CD214" s="1016" t="str">
        <f>IF(CC214=Donnees!$C$5,Donnees!$B$40,IF(CC214=Donnees!$E$5,Donnees!$B$58,""))</f>
        <v/>
      </c>
    </row>
    <row r="215" spans="1:82" ht="12.75" x14ac:dyDescent="0.2">
      <c r="A215" s="158" t="str">
        <f t="shared" si="58"/>
        <v>Vendredi</v>
      </c>
      <c r="B215" s="166" t="str">
        <f t="shared" si="56"/>
        <v/>
      </c>
      <c r="C215" s="167">
        <f t="shared" si="59"/>
        <v>0</v>
      </c>
      <c r="D215" s="167">
        <f t="shared" si="57"/>
        <v>0</v>
      </c>
      <c r="E215" s="167">
        <f t="shared" si="57"/>
        <v>0</v>
      </c>
      <c r="F215" s="167">
        <f t="shared" si="57"/>
        <v>0</v>
      </c>
      <c r="G215" s="159"/>
      <c r="H215" s="159"/>
      <c r="I215" s="159"/>
      <c r="J215" s="170" t="str">
        <f>IF(OR(CC215=Donnees!$C$5,CC215=Donnees!$E$5),1,"")</f>
        <v/>
      </c>
      <c r="K215" s="159"/>
      <c r="L215" s="1233"/>
      <c r="N215" s="591">
        <f>$N$38</f>
        <v>5</v>
      </c>
      <c r="O215" s="33" t="str">
        <f>$O$38</f>
        <v/>
      </c>
      <c r="P215" s="34">
        <f>$P$38</f>
        <v>0</v>
      </c>
      <c r="Q215" s="80"/>
      <c r="R215" s="372"/>
      <c r="S215" s="372"/>
      <c r="T215" s="81"/>
      <c r="U215" s="80"/>
      <c r="V215" s="372"/>
      <c r="W215" s="372"/>
      <c r="X215" s="375"/>
      <c r="Y215" s="80"/>
      <c r="Z215" s="372"/>
      <c r="AA215" s="372"/>
      <c r="AB215" s="82"/>
      <c r="AC215" s="80"/>
      <c r="AD215" s="372"/>
      <c r="AE215" s="372"/>
      <c r="AF215" s="82"/>
      <c r="AG215" s="376"/>
      <c r="AH215" s="372"/>
      <c r="AI215" s="372"/>
      <c r="AJ215" s="82"/>
      <c r="AK215" s="80"/>
      <c r="AL215" s="372"/>
      <c r="AM215" s="372"/>
      <c r="AN215" s="82"/>
      <c r="AO215" s="80"/>
      <c r="AP215" s="372"/>
      <c r="AQ215" s="372"/>
      <c r="AR215" s="82"/>
      <c r="AS215" s="80"/>
      <c r="AT215" s="372"/>
      <c r="AU215" s="372"/>
      <c r="AV215" s="374"/>
      <c r="AW215" s="80"/>
      <c r="AX215" s="372"/>
      <c r="AY215" s="372"/>
      <c r="AZ215" s="82"/>
      <c r="BA215" s="80"/>
      <c r="BB215" s="372"/>
      <c r="BC215" s="372"/>
      <c r="BD215" s="82"/>
      <c r="BE215" s="80"/>
      <c r="BF215" s="372"/>
      <c r="BG215" s="372"/>
      <c r="BH215" s="82"/>
      <c r="BI215" s="80"/>
      <c r="BJ215" s="372"/>
      <c r="BK215" s="372"/>
      <c r="BL215" s="82"/>
      <c r="BM215" s="80"/>
      <c r="BN215" s="372"/>
      <c r="BO215" s="372"/>
      <c r="BP215" s="82"/>
      <c r="BQ215" s="376"/>
      <c r="BR215" s="372"/>
      <c r="BS215" s="372"/>
      <c r="BT215" s="81"/>
      <c r="BU215" s="80"/>
      <c r="BV215" s="376"/>
      <c r="BW215" s="372"/>
      <c r="BX215" s="375"/>
      <c r="BY215" s="602">
        <f t="shared" si="60"/>
        <v>0</v>
      </c>
      <c r="BZ215" s="603">
        <f t="shared" ref="BZ215:BZ230" si="65">COUNTIF(Q215:BX215,"h")/4</f>
        <v>0</v>
      </c>
      <c r="CA215" s="604">
        <f t="shared" si="64"/>
        <v>0</v>
      </c>
      <c r="CB215" s="605">
        <f t="shared" si="63"/>
        <v>0</v>
      </c>
      <c r="CC215" s="1017" t="str">
        <f>IF(CB215=0,"",IF(BY215&gt;$AZ$27,Donnees!$C$5,IF(AND(VLOOKUP(P215,ControleGroupes!$CG$16:$FK$65,83,FALSE)&gt;8.5,VLOOKUP(P215,ControleGroupes!$A$16:$CD$65,81,FALSE)&gt;0),Donnees!$E$5,IF(AND(VLOOKUP(P215,ControleGroupes!$CG$16:$FK$65,83,FALSE)&gt;9,VLOOKUP(P215,ControleGroupes!$A$16:$CD$65,81,FALSE)=0),Donnees!$E$5,Donnees!$C$4))))</f>
        <v/>
      </c>
      <c r="CD215" s="1016" t="str">
        <f>IF(CC215=Donnees!$C$5,Donnees!$B$40,IF(CC215=Donnees!$E$5,Donnees!$B$58,""))</f>
        <v/>
      </c>
    </row>
    <row r="216" spans="1:82" ht="12.75" x14ac:dyDescent="0.2">
      <c r="A216" s="158" t="str">
        <f t="shared" si="58"/>
        <v>Vendredi</v>
      </c>
      <c r="B216" s="166" t="str">
        <f t="shared" si="56"/>
        <v/>
      </c>
      <c r="C216" s="167">
        <f t="shared" si="59"/>
        <v>0</v>
      </c>
      <c r="D216" s="167">
        <f t="shared" si="57"/>
        <v>0</v>
      </c>
      <c r="E216" s="167">
        <f t="shared" si="57"/>
        <v>0</v>
      </c>
      <c r="F216" s="167">
        <f t="shared" si="57"/>
        <v>0</v>
      </c>
      <c r="G216" s="159"/>
      <c r="H216" s="159"/>
      <c r="I216" s="159"/>
      <c r="J216" s="170" t="str">
        <f>IF(OR(CC216=Donnees!$C$5,CC216=Donnees!$E$5),1,"")</f>
        <v/>
      </c>
      <c r="K216" s="159"/>
      <c r="L216" s="1233"/>
      <c r="N216" s="591">
        <f>$N$39</f>
        <v>6</v>
      </c>
      <c r="O216" s="33" t="str">
        <f>$O$39</f>
        <v/>
      </c>
      <c r="P216" s="34">
        <f>$P$39</f>
        <v>0</v>
      </c>
      <c r="Q216" s="80"/>
      <c r="R216" s="372"/>
      <c r="S216" s="372"/>
      <c r="T216" s="81"/>
      <c r="U216" s="80"/>
      <c r="V216" s="372"/>
      <c r="W216" s="372"/>
      <c r="X216" s="375"/>
      <c r="Y216" s="80"/>
      <c r="Z216" s="372"/>
      <c r="AA216" s="372"/>
      <c r="AB216" s="82"/>
      <c r="AC216" s="80"/>
      <c r="AD216" s="372"/>
      <c r="AE216" s="372"/>
      <c r="AF216" s="82"/>
      <c r="AG216" s="80"/>
      <c r="AH216" s="372"/>
      <c r="AI216" s="372"/>
      <c r="AJ216" s="82"/>
      <c r="AK216" s="80"/>
      <c r="AL216" s="372"/>
      <c r="AM216" s="372"/>
      <c r="AN216" s="82"/>
      <c r="AO216" s="80"/>
      <c r="AP216" s="372"/>
      <c r="AQ216" s="372"/>
      <c r="AR216" s="82"/>
      <c r="AS216" s="80"/>
      <c r="AT216" s="372"/>
      <c r="AU216" s="372"/>
      <c r="AV216" s="374"/>
      <c r="AW216" s="80"/>
      <c r="AX216" s="372"/>
      <c r="AY216" s="372"/>
      <c r="AZ216" s="82"/>
      <c r="BA216" s="80"/>
      <c r="BB216" s="372"/>
      <c r="BC216" s="372"/>
      <c r="BD216" s="82"/>
      <c r="BE216" s="80"/>
      <c r="BF216" s="372"/>
      <c r="BG216" s="372"/>
      <c r="BH216" s="82"/>
      <c r="BI216" s="80"/>
      <c r="BJ216" s="372"/>
      <c r="BK216" s="372"/>
      <c r="BL216" s="82"/>
      <c r="BM216" s="80"/>
      <c r="BN216" s="372"/>
      <c r="BO216" s="372"/>
      <c r="BP216" s="82"/>
      <c r="BQ216" s="376"/>
      <c r="BR216" s="372"/>
      <c r="BS216" s="372"/>
      <c r="BT216" s="81"/>
      <c r="BU216" s="80"/>
      <c r="BV216" s="376"/>
      <c r="BW216" s="372"/>
      <c r="BX216" s="375"/>
      <c r="BY216" s="602">
        <f t="shared" si="60"/>
        <v>0</v>
      </c>
      <c r="BZ216" s="603">
        <f t="shared" si="65"/>
        <v>0</v>
      </c>
      <c r="CA216" s="604">
        <f t="shared" si="64"/>
        <v>0</v>
      </c>
      <c r="CB216" s="605">
        <f t="shared" si="63"/>
        <v>0</v>
      </c>
      <c r="CC216" s="1017" t="str">
        <f>IF(CB216=0,"",IF(BY216&gt;$AZ$27,Donnees!$C$5,IF(AND(VLOOKUP(P216,ControleGroupes!$CG$16:$FK$65,83,FALSE)&gt;8.5,VLOOKUP(P216,ControleGroupes!$A$16:$CD$65,81,FALSE)&gt;0),Donnees!$E$5,IF(AND(VLOOKUP(P216,ControleGroupes!$CG$16:$FK$65,83,FALSE)&gt;9,VLOOKUP(P216,ControleGroupes!$A$16:$CD$65,81,FALSE)=0),Donnees!$E$5,Donnees!$C$4))))</f>
        <v/>
      </c>
      <c r="CD216" s="1016" t="str">
        <f>IF(CC216=Donnees!$C$5,Donnees!$B$40,IF(CC216=Donnees!$E$5,Donnees!$B$58,""))</f>
        <v/>
      </c>
    </row>
    <row r="217" spans="1:82" ht="12.75" x14ac:dyDescent="0.2">
      <c r="A217" s="158" t="str">
        <f t="shared" si="58"/>
        <v>Vendredi</v>
      </c>
      <c r="B217" s="166" t="str">
        <f t="shared" si="56"/>
        <v/>
      </c>
      <c r="C217" s="167">
        <f t="shared" si="59"/>
        <v>0</v>
      </c>
      <c r="D217" s="167">
        <f t="shared" si="57"/>
        <v>0</v>
      </c>
      <c r="E217" s="167">
        <f t="shared" si="57"/>
        <v>0</v>
      </c>
      <c r="F217" s="167">
        <f t="shared" si="57"/>
        <v>0</v>
      </c>
      <c r="G217" s="159"/>
      <c r="H217" s="159"/>
      <c r="I217" s="159"/>
      <c r="J217" s="170" t="str">
        <f>IF(OR(CC217=Donnees!$C$5,CC217=Donnees!$E$5),1,"")</f>
        <v/>
      </c>
      <c r="K217" s="159"/>
      <c r="L217" s="1233"/>
      <c r="N217" s="591">
        <f>$N$40</f>
        <v>7</v>
      </c>
      <c r="O217" s="33" t="str">
        <f>$O$40</f>
        <v/>
      </c>
      <c r="P217" s="34">
        <f>$P$40</f>
        <v>0</v>
      </c>
      <c r="Q217" s="80"/>
      <c r="R217" s="372"/>
      <c r="S217" s="372"/>
      <c r="T217" s="81"/>
      <c r="U217" s="80"/>
      <c r="V217" s="372"/>
      <c r="W217" s="372"/>
      <c r="X217" s="375"/>
      <c r="Y217" s="80"/>
      <c r="Z217" s="372"/>
      <c r="AA217" s="372"/>
      <c r="AB217" s="82"/>
      <c r="AC217" s="80"/>
      <c r="AD217" s="372"/>
      <c r="AE217" s="372"/>
      <c r="AF217" s="82"/>
      <c r="AG217" s="80"/>
      <c r="AH217" s="372"/>
      <c r="AI217" s="372"/>
      <c r="AJ217" s="82"/>
      <c r="AK217" s="80"/>
      <c r="AL217" s="372"/>
      <c r="AM217" s="372"/>
      <c r="AN217" s="82"/>
      <c r="AO217" s="80"/>
      <c r="AP217" s="372"/>
      <c r="AQ217" s="372"/>
      <c r="AR217" s="82"/>
      <c r="AS217" s="80"/>
      <c r="AT217" s="372"/>
      <c r="AU217" s="372"/>
      <c r="AV217" s="374"/>
      <c r="AW217" s="80"/>
      <c r="AX217" s="372"/>
      <c r="AY217" s="372"/>
      <c r="AZ217" s="82"/>
      <c r="BA217" s="80"/>
      <c r="BB217" s="372"/>
      <c r="BC217" s="372"/>
      <c r="BD217" s="82"/>
      <c r="BE217" s="80"/>
      <c r="BF217" s="372"/>
      <c r="BG217" s="372"/>
      <c r="BH217" s="82"/>
      <c r="BI217" s="80"/>
      <c r="BJ217" s="372"/>
      <c r="BK217" s="372"/>
      <c r="BL217" s="82"/>
      <c r="BM217" s="80"/>
      <c r="BN217" s="372"/>
      <c r="BO217" s="372"/>
      <c r="BP217" s="82"/>
      <c r="BQ217" s="376"/>
      <c r="BR217" s="372"/>
      <c r="BS217" s="372"/>
      <c r="BT217" s="81"/>
      <c r="BU217" s="80"/>
      <c r="BV217" s="376"/>
      <c r="BW217" s="372"/>
      <c r="BX217" s="375"/>
      <c r="BY217" s="602">
        <f t="shared" si="60"/>
        <v>0</v>
      </c>
      <c r="BZ217" s="603">
        <f t="shared" si="65"/>
        <v>0</v>
      </c>
      <c r="CA217" s="604">
        <f t="shared" si="64"/>
        <v>0</v>
      </c>
      <c r="CB217" s="605">
        <f t="shared" si="63"/>
        <v>0</v>
      </c>
      <c r="CC217" s="1017" t="str">
        <f>IF(CB217=0,"",IF(BY217&gt;$AZ$27,Donnees!$C$5,IF(AND(VLOOKUP(P217,ControleGroupes!$CG$16:$FK$65,83,FALSE)&gt;8.5,VLOOKUP(P217,ControleGroupes!$A$16:$CD$65,81,FALSE)&gt;0),Donnees!$E$5,IF(AND(VLOOKUP(P217,ControleGroupes!$CG$16:$FK$65,83,FALSE)&gt;9,VLOOKUP(P217,ControleGroupes!$A$16:$CD$65,81,FALSE)=0),Donnees!$E$5,Donnees!$C$4))))</f>
        <v/>
      </c>
      <c r="CD217" s="1016" t="str">
        <f>IF(CC217=Donnees!$C$5,Donnees!$B$40,IF(CC217=Donnees!$E$5,Donnees!$B$58,""))</f>
        <v/>
      </c>
    </row>
    <row r="218" spans="1:82" ht="12.75" x14ac:dyDescent="0.2">
      <c r="A218" s="158" t="str">
        <f t="shared" si="58"/>
        <v>Vendredi</v>
      </c>
      <c r="B218" s="166" t="str">
        <f t="shared" si="56"/>
        <v/>
      </c>
      <c r="C218" s="167">
        <f t="shared" si="59"/>
        <v>0</v>
      </c>
      <c r="D218" s="167">
        <f t="shared" si="57"/>
        <v>0</v>
      </c>
      <c r="E218" s="167">
        <f t="shared" si="57"/>
        <v>0</v>
      </c>
      <c r="F218" s="167">
        <f t="shared" si="57"/>
        <v>0</v>
      </c>
      <c r="G218" s="159"/>
      <c r="H218" s="159"/>
      <c r="I218" s="159"/>
      <c r="J218" s="170" t="str">
        <f>IF(OR(CC218=Donnees!$C$5,CC218=Donnees!$E$5),1,"")</f>
        <v/>
      </c>
      <c r="K218" s="159"/>
      <c r="L218" s="1233"/>
      <c r="N218" s="591">
        <f>$N$41</f>
        <v>8</v>
      </c>
      <c r="O218" s="33" t="str">
        <f>$O$41</f>
        <v/>
      </c>
      <c r="P218" s="34">
        <f>$P$41</f>
        <v>0</v>
      </c>
      <c r="Q218" s="80"/>
      <c r="R218" s="372"/>
      <c r="S218" s="372"/>
      <c r="T218" s="81"/>
      <c r="U218" s="80"/>
      <c r="V218" s="372"/>
      <c r="W218" s="372"/>
      <c r="X218" s="375"/>
      <c r="Y218" s="80"/>
      <c r="Z218" s="372"/>
      <c r="AA218" s="372"/>
      <c r="AB218" s="82"/>
      <c r="AC218" s="80"/>
      <c r="AD218" s="372"/>
      <c r="AE218" s="372"/>
      <c r="AF218" s="82"/>
      <c r="AG218" s="80"/>
      <c r="AH218" s="372"/>
      <c r="AI218" s="372"/>
      <c r="AJ218" s="82"/>
      <c r="AK218" s="80"/>
      <c r="AL218" s="372"/>
      <c r="AM218" s="372"/>
      <c r="AN218" s="82"/>
      <c r="AO218" s="80"/>
      <c r="AP218" s="372"/>
      <c r="AQ218" s="372"/>
      <c r="AR218" s="82"/>
      <c r="AS218" s="80"/>
      <c r="AT218" s="372"/>
      <c r="AU218" s="372"/>
      <c r="AV218" s="374"/>
      <c r="AW218" s="80"/>
      <c r="AX218" s="372"/>
      <c r="AY218" s="372"/>
      <c r="AZ218" s="82"/>
      <c r="BA218" s="80"/>
      <c r="BB218" s="372"/>
      <c r="BC218" s="372"/>
      <c r="BD218" s="82"/>
      <c r="BE218" s="80"/>
      <c r="BF218" s="372"/>
      <c r="BG218" s="372"/>
      <c r="BH218" s="82"/>
      <c r="BI218" s="80"/>
      <c r="BJ218" s="372"/>
      <c r="BK218" s="372"/>
      <c r="BL218" s="82"/>
      <c r="BM218" s="80"/>
      <c r="BN218" s="372"/>
      <c r="BO218" s="372"/>
      <c r="BP218" s="82"/>
      <c r="BQ218" s="376"/>
      <c r="BR218" s="372"/>
      <c r="BS218" s="372"/>
      <c r="BT218" s="81"/>
      <c r="BU218" s="80"/>
      <c r="BV218" s="376"/>
      <c r="BW218" s="372"/>
      <c r="BX218" s="375"/>
      <c r="BY218" s="602">
        <f t="shared" si="60"/>
        <v>0</v>
      </c>
      <c r="BZ218" s="603">
        <f t="shared" si="65"/>
        <v>0</v>
      </c>
      <c r="CA218" s="604">
        <f t="shared" si="64"/>
        <v>0</v>
      </c>
      <c r="CB218" s="605">
        <f t="shared" si="63"/>
        <v>0</v>
      </c>
      <c r="CC218" s="1017" t="str">
        <f>IF(CB218=0,"",IF(BY218&gt;$AZ$27,Donnees!$C$5,IF(AND(VLOOKUP(P218,ControleGroupes!$CG$16:$FK$65,83,FALSE)&gt;8.5,VLOOKUP(P218,ControleGroupes!$A$16:$CD$65,81,FALSE)&gt;0),Donnees!$E$5,IF(AND(VLOOKUP(P218,ControleGroupes!$CG$16:$FK$65,83,FALSE)&gt;9,VLOOKUP(P218,ControleGroupes!$A$16:$CD$65,81,FALSE)=0),Donnees!$E$5,Donnees!$C$4))))</f>
        <v/>
      </c>
      <c r="CD218" s="1016" t="str">
        <f>IF(CC218=Donnees!$C$5,Donnees!$B$40,IF(CC218=Donnees!$E$5,Donnees!$B$58,""))</f>
        <v/>
      </c>
    </row>
    <row r="219" spans="1:82" ht="12.75" x14ac:dyDescent="0.2">
      <c r="A219" s="158" t="str">
        <f t="shared" si="58"/>
        <v>Vendredi</v>
      </c>
      <c r="B219" s="166" t="str">
        <f t="shared" si="56"/>
        <v/>
      </c>
      <c r="C219" s="167">
        <f t="shared" si="59"/>
        <v>0</v>
      </c>
      <c r="D219" s="167">
        <f t="shared" si="57"/>
        <v>0</v>
      </c>
      <c r="E219" s="167">
        <f t="shared" si="57"/>
        <v>0</v>
      </c>
      <c r="F219" s="167">
        <f t="shared" si="57"/>
        <v>0</v>
      </c>
      <c r="G219" s="159"/>
      <c r="H219" s="159"/>
      <c r="I219" s="159"/>
      <c r="J219" s="170" t="str">
        <f>IF(OR(CC219=Donnees!$C$5,CC219=Donnees!$E$5),1,"")</f>
        <v/>
      </c>
      <c r="K219" s="159"/>
      <c r="L219" s="1233"/>
      <c r="N219" s="591">
        <f>$N$42</f>
        <v>9</v>
      </c>
      <c r="O219" s="33" t="str">
        <f>$O$42</f>
        <v/>
      </c>
      <c r="P219" s="34">
        <f>$P$42</f>
        <v>0</v>
      </c>
      <c r="Q219" s="83"/>
      <c r="R219" s="84"/>
      <c r="S219" s="84"/>
      <c r="T219" s="85"/>
      <c r="U219" s="83"/>
      <c r="V219" s="84"/>
      <c r="W219" s="84"/>
      <c r="X219" s="86"/>
      <c r="Y219" s="80"/>
      <c r="Z219" s="372"/>
      <c r="AA219" s="372"/>
      <c r="AB219" s="82"/>
      <c r="AC219" s="80"/>
      <c r="AD219" s="372"/>
      <c r="AE219" s="372"/>
      <c r="AF219" s="82"/>
      <c r="AG219" s="80"/>
      <c r="AH219" s="372"/>
      <c r="AI219" s="372"/>
      <c r="AJ219" s="82"/>
      <c r="AK219" s="80"/>
      <c r="AL219" s="372"/>
      <c r="AM219" s="372"/>
      <c r="AN219" s="82"/>
      <c r="AO219" s="80"/>
      <c r="AP219" s="372"/>
      <c r="AQ219" s="372"/>
      <c r="AR219" s="82"/>
      <c r="AS219" s="80"/>
      <c r="AT219" s="372"/>
      <c r="AU219" s="372"/>
      <c r="AV219" s="374"/>
      <c r="AW219" s="80"/>
      <c r="AX219" s="372"/>
      <c r="AY219" s="372"/>
      <c r="AZ219" s="82"/>
      <c r="BA219" s="80"/>
      <c r="BB219" s="372"/>
      <c r="BC219" s="372"/>
      <c r="BD219" s="82"/>
      <c r="BE219" s="80"/>
      <c r="BF219" s="372"/>
      <c r="BG219" s="372"/>
      <c r="BH219" s="82"/>
      <c r="BI219" s="80"/>
      <c r="BJ219" s="372"/>
      <c r="BK219" s="372"/>
      <c r="BL219" s="82"/>
      <c r="BM219" s="80"/>
      <c r="BN219" s="372"/>
      <c r="BO219" s="372"/>
      <c r="BP219" s="82"/>
      <c r="BQ219" s="87"/>
      <c r="BR219" s="84"/>
      <c r="BS219" s="84"/>
      <c r="BT219" s="85"/>
      <c r="BU219" s="83"/>
      <c r="BV219" s="87"/>
      <c r="BW219" s="84"/>
      <c r="BX219" s="86"/>
      <c r="BY219" s="602">
        <f t="shared" si="60"/>
        <v>0</v>
      </c>
      <c r="BZ219" s="603">
        <f t="shared" si="65"/>
        <v>0</v>
      </c>
      <c r="CA219" s="604">
        <f t="shared" si="64"/>
        <v>0</v>
      </c>
      <c r="CB219" s="605">
        <f t="shared" si="63"/>
        <v>0</v>
      </c>
      <c r="CC219" s="1017" t="str">
        <f>IF(CB219=0,"",IF(BY219&gt;$AZ$27,Donnees!$C$5,IF(AND(VLOOKUP(P219,ControleGroupes!$CG$16:$FK$65,83,FALSE)&gt;8.5,VLOOKUP(P219,ControleGroupes!$A$16:$CD$65,81,FALSE)&gt;0),Donnees!$E$5,IF(AND(VLOOKUP(P219,ControleGroupes!$CG$16:$FK$65,83,FALSE)&gt;9,VLOOKUP(P219,ControleGroupes!$A$16:$CD$65,81,FALSE)=0),Donnees!$E$5,Donnees!$C$4))))</f>
        <v/>
      </c>
      <c r="CD219" s="1016" t="str">
        <f>IF(CC219=Donnees!$C$5,Donnees!$B$40,IF(CC219=Donnees!$E$5,Donnees!$B$58,""))</f>
        <v/>
      </c>
    </row>
    <row r="220" spans="1:82" ht="12.75" x14ac:dyDescent="0.2">
      <c r="A220" s="158" t="str">
        <f t="shared" si="58"/>
        <v>Vendredi</v>
      </c>
      <c r="B220" s="166" t="str">
        <f t="shared" si="56"/>
        <v/>
      </c>
      <c r="C220" s="167">
        <f t="shared" si="59"/>
        <v>0</v>
      </c>
      <c r="D220" s="167">
        <f t="shared" si="57"/>
        <v>0</v>
      </c>
      <c r="E220" s="167">
        <f t="shared" si="57"/>
        <v>0</v>
      </c>
      <c r="F220" s="167">
        <f t="shared" si="57"/>
        <v>0</v>
      </c>
      <c r="G220" s="159"/>
      <c r="H220" s="159"/>
      <c r="I220" s="159"/>
      <c r="J220" s="170" t="str">
        <f>IF(OR(CC220=Donnees!$C$5,CC220=Donnees!$E$5),1,"")</f>
        <v/>
      </c>
      <c r="K220" s="159"/>
      <c r="L220" s="1233"/>
      <c r="N220" s="591">
        <f>$N$43</f>
        <v>10</v>
      </c>
      <c r="O220" s="33" t="str">
        <f>$O$43</f>
        <v/>
      </c>
      <c r="P220" s="34">
        <f>$P$43</f>
        <v>0</v>
      </c>
      <c r="Q220" s="83"/>
      <c r="R220" s="84"/>
      <c r="S220" s="84"/>
      <c r="T220" s="85"/>
      <c r="U220" s="83"/>
      <c r="V220" s="84"/>
      <c r="W220" s="84"/>
      <c r="X220" s="86"/>
      <c r="Y220" s="80"/>
      <c r="Z220" s="372"/>
      <c r="AA220" s="372"/>
      <c r="AB220" s="82"/>
      <c r="AC220" s="80"/>
      <c r="AD220" s="372"/>
      <c r="AE220" s="372"/>
      <c r="AF220" s="82"/>
      <c r="AG220" s="80"/>
      <c r="AH220" s="372"/>
      <c r="AI220" s="372"/>
      <c r="AJ220" s="82"/>
      <c r="AK220" s="80"/>
      <c r="AL220" s="372"/>
      <c r="AM220" s="372"/>
      <c r="AN220" s="82"/>
      <c r="AO220" s="80"/>
      <c r="AP220" s="372"/>
      <c r="AQ220" s="372"/>
      <c r="AR220" s="82"/>
      <c r="AS220" s="80"/>
      <c r="AT220" s="372"/>
      <c r="AU220" s="372"/>
      <c r="AV220" s="374"/>
      <c r="AW220" s="80"/>
      <c r="AX220" s="372"/>
      <c r="AY220" s="372"/>
      <c r="AZ220" s="82"/>
      <c r="BA220" s="80"/>
      <c r="BB220" s="372"/>
      <c r="BC220" s="372"/>
      <c r="BD220" s="82"/>
      <c r="BE220" s="80"/>
      <c r="BF220" s="372"/>
      <c r="BG220" s="372"/>
      <c r="BH220" s="82"/>
      <c r="BI220" s="80"/>
      <c r="BJ220" s="372"/>
      <c r="BK220" s="372"/>
      <c r="BL220" s="82"/>
      <c r="BM220" s="80"/>
      <c r="BN220" s="372"/>
      <c r="BO220" s="372"/>
      <c r="BP220" s="82"/>
      <c r="BQ220" s="87"/>
      <c r="BR220" s="84"/>
      <c r="BS220" s="84"/>
      <c r="BT220" s="85"/>
      <c r="BU220" s="83"/>
      <c r="BV220" s="87"/>
      <c r="BW220" s="84"/>
      <c r="BX220" s="86"/>
      <c r="BY220" s="602">
        <f t="shared" si="60"/>
        <v>0</v>
      </c>
      <c r="BZ220" s="603">
        <f t="shared" si="65"/>
        <v>0</v>
      </c>
      <c r="CA220" s="604">
        <f t="shared" si="64"/>
        <v>0</v>
      </c>
      <c r="CB220" s="605">
        <f t="shared" si="63"/>
        <v>0</v>
      </c>
      <c r="CC220" s="1017" t="str">
        <f>IF(CB220=0,"",IF(BY220&gt;$AZ$27,Donnees!$C$5,IF(AND(VLOOKUP(P220,ControleGroupes!$CG$16:$FK$65,83,FALSE)&gt;8.5,VLOOKUP(P220,ControleGroupes!$A$16:$CD$65,81,FALSE)&gt;0),Donnees!$E$5,IF(AND(VLOOKUP(P220,ControleGroupes!$CG$16:$FK$65,83,FALSE)&gt;9,VLOOKUP(P220,ControleGroupes!$A$16:$CD$65,81,FALSE)=0),Donnees!$E$5,Donnees!$C$4))))</f>
        <v/>
      </c>
      <c r="CD220" s="1016" t="str">
        <f>IF(CC220=Donnees!$C$5,Donnees!$B$40,IF(CC220=Donnees!$E$5,Donnees!$B$58,""))</f>
        <v/>
      </c>
    </row>
    <row r="221" spans="1:82" ht="12.75" x14ac:dyDescent="0.2">
      <c r="A221" s="158" t="str">
        <f t="shared" si="58"/>
        <v>Vendredi</v>
      </c>
      <c r="B221" s="166" t="str">
        <f t="shared" si="56"/>
        <v/>
      </c>
      <c r="C221" s="167">
        <f t="shared" si="59"/>
        <v>0</v>
      </c>
      <c r="D221" s="167">
        <f t="shared" si="57"/>
        <v>0</v>
      </c>
      <c r="E221" s="167">
        <f t="shared" si="57"/>
        <v>0</v>
      </c>
      <c r="F221" s="167">
        <f t="shared" si="57"/>
        <v>0</v>
      </c>
      <c r="G221" s="159"/>
      <c r="H221" s="159"/>
      <c r="I221" s="159"/>
      <c r="J221" s="170" t="str">
        <f>IF(OR(CC221=Donnees!$C$5,CC221=Donnees!$E$5),1,"")</f>
        <v/>
      </c>
      <c r="K221" s="159"/>
      <c r="L221" s="1233"/>
      <c r="N221" s="591">
        <f>$N$44</f>
        <v>11</v>
      </c>
      <c r="O221" s="33" t="str">
        <f>$O$44</f>
        <v/>
      </c>
      <c r="P221" s="34">
        <f>$P$44</f>
        <v>0</v>
      </c>
      <c r="Q221" s="83"/>
      <c r="R221" s="84"/>
      <c r="S221" s="84"/>
      <c r="T221" s="85"/>
      <c r="U221" s="83"/>
      <c r="V221" s="84"/>
      <c r="W221" s="84"/>
      <c r="X221" s="86"/>
      <c r="Y221" s="80"/>
      <c r="Z221" s="372"/>
      <c r="AA221" s="372"/>
      <c r="AB221" s="82"/>
      <c r="AC221" s="80"/>
      <c r="AD221" s="372"/>
      <c r="AE221" s="372"/>
      <c r="AF221" s="82"/>
      <c r="AG221" s="80"/>
      <c r="AH221" s="372"/>
      <c r="AI221" s="372"/>
      <c r="AJ221" s="82"/>
      <c r="AK221" s="80"/>
      <c r="AL221" s="372"/>
      <c r="AM221" s="372"/>
      <c r="AN221" s="82"/>
      <c r="AO221" s="80"/>
      <c r="AP221" s="372"/>
      <c r="AQ221" s="372"/>
      <c r="AR221" s="82"/>
      <c r="AS221" s="80"/>
      <c r="AT221" s="372"/>
      <c r="AU221" s="372"/>
      <c r="AV221" s="374"/>
      <c r="AW221" s="80"/>
      <c r="AX221" s="372"/>
      <c r="AY221" s="372"/>
      <c r="AZ221" s="82"/>
      <c r="BA221" s="80"/>
      <c r="BB221" s="372"/>
      <c r="BC221" s="372"/>
      <c r="BD221" s="82"/>
      <c r="BE221" s="80"/>
      <c r="BF221" s="372"/>
      <c r="BG221" s="372"/>
      <c r="BH221" s="82"/>
      <c r="BI221" s="80"/>
      <c r="BJ221" s="372"/>
      <c r="BK221" s="372"/>
      <c r="BL221" s="82"/>
      <c r="BM221" s="80"/>
      <c r="BN221" s="372"/>
      <c r="BO221" s="372"/>
      <c r="BP221" s="82"/>
      <c r="BQ221" s="87"/>
      <c r="BR221" s="84"/>
      <c r="BS221" s="84"/>
      <c r="BT221" s="85"/>
      <c r="BU221" s="83"/>
      <c r="BV221" s="87"/>
      <c r="BW221" s="84"/>
      <c r="BX221" s="86"/>
      <c r="BY221" s="602">
        <f t="shared" si="60"/>
        <v>0</v>
      </c>
      <c r="BZ221" s="603">
        <f t="shared" si="65"/>
        <v>0</v>
      </c>
      <c r="CA221" s="604">
        <f t="shared" si="64"/>
        <v>0</v>
      </c>
      <c r="CB221" s="605">
        <f t="shared" si="63"/>
        <v>0</v>
      </c>
      <c r="CC221" s="1017" t="str">
        <f>IF(CB221=0,"",IF(BY221&gt;$AZ$27,Donnees!$C$5,IF(AND(VLOOKUP(P221,ControleGroupes!$CG$16:$FK$65,83,FALSE)&gt;8.5,VLOOKUP(P221,ControleGroupes!$A$16:$CD$65,81,FALSE)&gt;0),Donnees!$E$5,IF(AND(VLOOKUP(P221,ControleGroupes!$CG$16:$FK$65,83,FALSE)&gt;9,VLOOKUP(P221,ControleGroupes!$A$16:$CD$65,81,FALSE)=0),Donnees!$E$5,Donnees!$C$4))))</f>
        <v/>
      </c>
      <c r="CD221" s="1016" t="str">
        <f>IF(CC221=Donnees!$C$5,Donnees!$B$40,IF(CC221=Donnees!$E$5,Donnees!$B$58,""))</f>
        <v/>
      </c>
    </row>
    <row r="222" spans="1:82" ht="12.75" x14ac:dyDescent="0.2">
      <c r="A222" s="158" t="str">
        <f t="shared" si="58"/>
        <v>Vendredi</v>
      </c>
      <c r="B222" s="166" t="str">
        <f t="shared" si="56"/>
        <v/>
      </c>
      <c r="C222" s="167">
        <f t="shared" si="59"/>
        <v>0</v>
      </c>
      <c r="D222" s="167">
        <f t="shared" si="57"/>
        <v>0</v>
      </c>
      <c r="E222" s="167">
        <f t="shared" si="57"/>
        <v>0</v>
      </c>
      <c r="F222" s="167">
        <f t="shared" si="57"/>
        <v>0</v>
      </c>
      <c r="G222" s="159"/>
      <c r="H222" s="159"/>
      <c r="I222" s="159"/>
      <c r="J222" s="170" t="str">
        <f>IF(OR(CC222=Donnees!$C$5,CC222=Donnees!$E$5),1,"")</f>
        <v/>
      </c>
      <c r="K222" s="159"/>
      <c r="L222" s="1233"/>
      <c r="N222" s="591">
        <f>$N$45</f>
        <v>12</v>
      </c>
      <c r="O222" s="33" t="str">
        <f>$O$45</f>
        <v/>
      </c>
      <c r="P222" s="34">
        <f>$P$45</f>
        <v>0</v>
      </c>
      <c r="Q222" s="83"/>
      <c r="R222" s="84"/>
      <c r="S222" s="84"/>
      <c r="T222" s="85"/>
      <c r="U222" s="83"/>
      <c r="V222" s="84"/>
      <c r="W222" s="84"/>
      <c r="X222" s="86"/>
      <c r="Y222" s="80"/>
      <c r="Z222" s="372"/>
      <c r="AA222" s="372"/>
      <c r="AB222" s="82"/>
      <c r="AC222" s="80"/>
      <c r="AD222" s="372"/>
      <c r="AE222" s="372"/>
      <c r="AF222" s="82"/>
      <c r="AG222" s="80"/>
      <c r="AH222" s="372"/>
      <c r="AI222" s="372"/>
      <c r="AJ222" s="82"/>
      <c r="AK222" s="80"/>
      <c r="AL222" s="372"/>
      <c r="AM222" s="372"/>
      <c r="AN222" s="82"/>
      <c r="AO222" s="80"/>
      <c r="AP222" s="372"/>
      <c r="AQ222" s="372"/>
      <c r="AR222" s="82"/>
      <c r="AS222" s="80"/>
      <c r="AT222" s="372"/>
      <c r="AU222" s="372"/>
      <c r="AV222" s="374"/>
      <c r="AW222" s="80"/>
      <c r="AX222" s="372"/>
      <c r="AY222" s="372"/>
      <c r="AZ222" s="82"/>
      <c r="BA222" s="80"/>
      <c r="BB222" s="372"/>
      <c r="BC222" s="372"/>
      <c r="BD222" s="82"/>
      <c r="BE222" s="80"/>
      <c r="BF222" s="372"/>
      <c r="BG222" s="372"/>
      <c r="BH222" s="82"/>
      <c r="BI222" s="80"/>
      <c r="BJ222" s="372"/>
      <c r="BK222" s="372"/>
      <c r="BL222" s="82"/>
      <c r="BM222" s="80"/>
      <c r="BN222" s="372"/>
      <c r="BO222" s="372"/>
      <c r="BP222" s="82"/>
      <c r="BQ222" s="87"/>
      <c r="BR222" s="84"/>
      <c r="BS222" s="84"/>
      <c r="BT222" s="85"/>
      <c r="BU222" s="83"/>
      <c r="BV222" s="87"/>
      <c r="BW222" s="84"/>
      <c r="BX222" s="86"/>
      <c r="BY222" s="602">
        <f t="shared" si="60"/>
        <v>0</v>
      </c>
      <c r="BZ222" s="603">
        <f t="shared" si="65"/>
        <v>0</v>
      </c>
      <c r="CA222" s="604">
        <f t="shared" si="64"/>
        <v>0</v>
      </c>
      <c r="CB222" s="605">
        <f t="shared" si="63"/>
        <v>0</v>
      </c>
      <c r="CC222" s="1017" t="str">
        <f>IF(CB222=0,"",IF(BY222&gt;$AZ$27,Donnees!$C$5,IF(AND(VLOOKUP(P222,ControleGroupes!$CG$16:$FK$65,83,FALSE)&gt;8.5,VLOOKUP(P222,ControleGroupes!$A$16:$CD$65,81,FALSE)&gt;0),Donnees!$E$5,IF(AND(VLOOKUP(P222,ControleGroupes!$CG$16:$FK$65,83,FALSE)&gt;9,VLOOKUP(P222,ControleGroupes!$A$16:$CD$65,81,FALSE)=0),Donnees!$E$5,Donnees!$C$4))))</f>
        <v/>
      </c>
      <c r="CD222" s="1016" t="str">
        <f>IF(CC222=Donnees!$C$5,Donnees!$B$40,IF(CC222=Donnees!$E$5,Donnees!$B$58,""))</f>
        <v/>
      </c>
    </row>
    <row r="223" spans="1:82" ht="12.75" x14ac:dyDescent="0.2">
      <c r="A223" s="158" t="str">
        <f t="shared" si="58"/>
        <v>Vendredi</v>
      </c>
      <c r="B223" s="166" t="str">
        <f t="shared" si="56"/>
        <v/>
      </c>
      <c r="C223" s="167">
        <f t="shared" si="59"/>
        <v>0</v>
      </c>
      <c r="D223" s="167">
        <f t="shared" si="57"/>
        <v>0</v>
      </c>
      <c r="E223" s="167">
        <f t="shared" si="57"/>
        <v>0</v>
      </c>
      <c r="F223" s="167">
        <f t="shared" si="57"/>
        <v>0</v>
      </c>
      <c r="G223" s="159"/>
      <c r="H223" s="159"/>
      <c r="I223" s="159"/>
      <c r="J223" s="170" t="str">
        <f>IF(OR(CC223=Donnees!$C$5,CC223=Donnees!$E$5),1,"")</f>
        <v/>
      </c>
      <c r="K223" s="159"/>
      <c r="L223" s="1233"/>
      <c r="N223" s="591">
        <f>$N$46</f>
        <v>13</v>
      </c>
      <c r="O223" s="33" t="str">
        <f>$O$46</f>
        <v/>
      </c>
      <c r="P223" s="34">
        <f>$P$46</f>
        <v>0</v>
      </c>
      <c r="Q223" s="83"/>
      <c r="R223" s="84"/>
      <c r="S223" s="84"/>
      <c r="T223" s="85"/>
      <c r="U223" s="83"/>
      <c r="V223" s="84"/>
      <c r="W223" s="84"/>
      <c r="X223" s="86"/>
      <c r="Y223" s="80"/>
      <c r="Z223" s="372"/>
      <c r="AA223" s="372"/>
      <c r="AB223" s="82"/>
      <c r="AC223" s="80"/>
      <c r="AD223" s="372"/>
      <c r="AE223" s="372"/>
      <c r="AF223" s="82"/>
      <c r="AG223" s="80"/>
      <c r="AH223" s="372"/>
      <c r="AI223" s="372"/>
      <c r="AJ223" s="82"/>
      <c r="AK223" s="80"/>
      <c r="AL223" s="372"/>
      <c r="AM223" s="372"/>
      <c r="AN223" s="82"/>
      <c r="AO223" s="80"/>
      <c r="AP223" s="372"/>
      <c r="AQ223" s="372"/>
      <c r="AR223" s="82"/>
      <c r="AS223" s="80"/>
      <c r="AT223" s="372"/>
      <c r="AU223" s="372"/>
      <c r="AV223" s="374"/>
      <c r="AW223" s="80"/>
      <c r="AX223" s="372"/>
      <c r="AY223" s="372"/>
      <c r="AZ223" s="82"/>
      <c r="BA223" s="80"/>
      <c r="BB223" s="372"/>
      <c r="BC223" s="372"/>
      <c r="BD223" s="82"/>
      <c r="BE223" s="80"/>
      <c r="BF223" s="372"/>
      <c r="BG223" s="372"/>
      <c r="BH223" s="82"/>
      <c r="BI223" s="80"/>
      <c r="BJ223" s="372"/>
      <c r="BK223" s="372"/>
      <c r="BL223" s="82"/>
      <c r="BM223" s="80"/>
      <c r="BN223" s="372"/>
      <c r="BO223" s="372"/>
      <c r="BP223" s="82"/>
      <c r="BQ223" s="87"/>
      <c r="BR223" s="84"/>
      <c r="BS223" s="84"/>
      <c r="BT223" s="85"/>
      <c r="BU223" s="83"/>
      <c r="BV223" s="87"/>
      <c r="BW223" s="84"/>
      <c r="BX223" s="86"/>
      <c r="BY223" s="602">
        <f t="shared" si="60"/>
        <v>0</v>
      </c>
      <c r="BZ223" s="603">
        <f t="shared" si="65"/>
        <v>0</v>
      </c>
      <c r="CA223" s="604">
        <f t="shared" si="64"/>
        <v>0</v>
      </c>
      <c r="CB223" s="605">
        <f t="shared" si="63"/>
        <v>0</v>
      </c>
      <c r="CC223" s="1017" t="str">
        <f>IF(CB223=0,"",IF(BY223&gt;$AZ$27,Donnees!$C$5,IF(AND(VLOOKUP(P223,ControleGroupes!$CG$16:$FK$65,83,FALSE)&gt;8.5,VLOOKUP(P223,ControleGroupes!$A$16:$CD$65,81,FALSE)&gt;0),Donnees!$E$5,IF(AND(VLOOKUP(P223,ControleGroupes!$CG$16:$FK$65,83,FALSE)&gt;9,VLOOKUP(P223,ControleGroupes!$A$16:$CD$65,81,FALSE)=0),Donnees!$E$5,Donnees!$C$4))))</f>
        <v/>
      </c>
      <c r="CD223" s="1016" t="str">
        <f>IF(CC223=Donnees!$C$5,Donnees!$B$40,IF(CC223=Donnees!$E$5,Donnees!$B$58,""))</f>
        <v/>
      </c>
    </row>
    <row r="224" spans="1:82" ht="12.75" x14ac:dyDescent="0.2">
      <c r="A224" s="158" t="str">
        <f t="shared" si="58"/>
        <v>Vendredi</v>
      </c>
      <c r="B224" s="166" t="str">
        <f t="shared" si="56"/>
        <v/>
      </c>
      <c r="C224" s="167">
        <f t="shared" si="59"/>
        <v>0</v>
      </c>
      <c r="D224" s="167">
        <f t="shared" si="57"/>
        <v>0</v>
      </c>
      <c r="E224" s="167">
        <f t="shared" si="57"/>
        <v>0</v>
      </c>
      <c r="F224" s="167">
        <f t="shared" si="57"/>
        <v>0</v>
      </c>
      <c r="G224" s="159"/>
      <c r="H224" s="159"/>
      <c r="I224" s="159"/>
      <c r="J224" s="170" t="str">
        <f>IF(OR(CC224=Donnees!$C$5,CC224=Donnees!$E$5),1,"")</f>
        <v/>
      </c>
      <c r="K224" s="159"/>
      <c r="L224" s="1233"/>
      <c r="N224" s="591">
        <f>$N$47</f>
        <v>14</v>
      </c>
      <c r="O224" s="33" t="str">
        <f>$O$47</f>
        <v/>
      </c>
      <c r="P224" s="34">
        <f>$P$47</f>
        <v>0</v>
      </c>
      <c r="Q224" s="83"/>
      <c r="R224" s="84"/>
      <c r="S224" s="84"/>
      <c r="T224" s="85"/>
      <c r="U224" s="83"/>
      <c r="V224" s="84"/>
      <c r="W224" s="84"/>
      <c r="X224" s="86"/>
      <c r="Y224" s="80"/>
      <c r="Z224" s="372"/>
      <c r="AA224" s="372"/>
      <c r="AB224" s="82"/>
      <c r="AC224" s="80"/>
      <c r="AD224" s="372"/>
      <c r="AE224" s="372"/>
      <c r="AF224" s="82"/>
      <c r="AG224" s="80"/>
      <c r="AH224" s="372"/>
      <c r="AI224" s="372"/>
      <c r="AJ224" s="82"/>
      <c r="AK224" s="80"/>
      <c r="AL224" s="372"/>
      <c r="AM224" s="372"/>
      <c r="AN224" s="82"/>
      <c r="AO224" s="80"/>
      <c r="AP224" s="372"/>
      <c r="AQ224" s="372"/>
      <c r="AR224" s="82"/>
      <c r="AS224" s="80"/>
      <c r="AT224" s="372"/>
      <c r="AU224" s="372"/>
      <c r="AV224" s="374"/>
      <c r="AW224" s="80"/>
      <c r="AX224" s="372"/>
      <c r="AY224" s="372"/>
      <c r="AZ224" s="82"/>
      <c r="BA224" s="80"/>
      <c r="BB224" s="372"/>
      <c r="BC224" s="372"/>
      <c r="BD224" s="82"/>
      <c r="BE224" s="80"/>
      <c r="BF224" s="372"/>
      <c r="BG224" s="372"/>
      <c r="BH224" s="82"/>
      <c r="BI224" s="80"/>
      <c r="BJ224" s="372"/>
      <c r="BK224" s="372"/>
      <c r="BL224" s="82"/>
      <c r="BM224" s="80"/>
      <c r="BN224" s="372"/>
      <c r="BO224" s="372"/>
      <c r="BP224" s="82"/>
      <c r="BQ224" s="87"/>
      <c r="BR224" s="84"/>
      <c r="BS224" s="84"/>
      <c r="BT224" s="85"/>
      <c r="BU224" s="83"/>
      <c r="BV224" s="87"/>
      <c r="BW224" s="84"/>
      <c r="BX224" s="86"/>
      <c r="BY224" s="602">
        <f t="shared" si="60"/>
        <v>0</v>
      </c>
      <c r="BZ224" s="603">
        <f t="shared" si="65"/>
        <v>0</v>
      </c>
      <c r="CA224" s="604">
        <f t="shared" si="64"/>
        <v>0</v>
      </c>
      <c r="CB224" s="605">
        <f t="shared" si="63"/>
        <v>0</v>
      </c>
      <c r="CC224" s="1017" t="str">
        <f>IF(CB224=0,"",IF(BY224&gt;$AZ$27,Donnees!$C$5,IF(AND(VLOOKUP(P224,ControleGroupes!$CG$16:$FK$65,83,FALSE)&gt;8.5,VLOOKUP(P224,ControleGroupes!$A$16:$CD$65,81,FALSE)&gt;0),Donnees!$E$5,IF(AND(VLOOKUP(P224,ControleGroupes!$CG$16:$FK$65,83,FALSE)&gt;9,VLOOKUP(P224,ControleGroupes!$A$16:$CD$65,81,FALSE)=0),Donnees!$E$5,Donnees!$C$4))))</f>
        <v/>
      </c>
      <c r="CD224" s="1016" t="str">
        <f>IF(CC224=Donnees!$C$5,Donnees!$B$40,IF(CC224=Donnees!$E$5,Donnees!$B$58,""))</f>
        <v/>
      </c>
    </row>
    <row r="225" spans="1:82" ht="12.75" x14ac:dyDescent="0.2">
      <c r="A225" s="158" t="str">
        <f t="shared" si="58"/>
        <v>Vendredi</v>
      </c>
      <c r="B225" s="166" t="str">
        <f t="shared" si="56"/>
        <v/>
      </c>
      <c r="C225" s="167">
        <f t="shared" si="59"/>
        <v>0</v>
      </c>
      <c r="D225" s="167">
        <f t="shared" si="57"/>
        <v>0</v>
      </c>
      <c r="E225" s="167">
        <f t="shared" si="57"/>
        <v>0</v>
      </c>
      <c r="F225" s="167">
        <f t="shared" si="57"/>
        <v>0</v>
      </c>
      <c r="G225" s="159"/>
      <c r="H225" s="159"/>
      <c r="I225" s="159"/>
      <c r="J225" s="170" t="str">
        <f>IF(OR(CC225=Donnees!$C$5,CC225=Donnees!$E$5),1,"")</f>
        <v/>
      </c>
      <c r="K225" s="159"/>
      <c r="L225" s="1233"/>
      <c r="N225" s="591">
        <f>$N$48</f>
        <v>15</v>
      </c>
      <c r="O225" s="33" t="str">
        <f>$O$48</f>
        <v/>
      </c>
      <c r="P225" s="34">
        <f>$P$48</f>
        <v>0</v>
      </c>
      <c r="Q225" s="83"/>
      <c r="R225" s="84"/>
      <c r="S225" s="84"/>
      <c r="T225" s="85"/>
      <c r="U225" s="83"/>
      <c r="V225" s="84"/>
      <c r="W225" s="84"/>
      <c r="X225" s="86"/>
      <c r="Y225" s="80"/>
      <c r="Z225" s="372"/>
      <c r="AA225" s="372"/>
      <c r="AB225" s="82"/>
      <c r="AC225" s="80"/>
      <c r="AD225" s="372"/>
      <c r="AE225" s="372"/>
      <c r="AF225" s="82"/>
      <c r="AG225" s="80"/>
      <c r="AH225" s="372"/>
      <c r="AI225" s="372"/>
      <c r="AJ225" s="82"/>
      <c r="AK225" s="80"/>
      <c r="AL225" s="372"/>
      <c r="AM225" s="372"/>
      <c r="AN225" s="82"/>
      <c r="AO225" s="80"/>
      <c r="AP225" s="372"/>
      <c r="AQ225" s="372"/>
      <c r="AR225" s="82"/>
      <c r="AS225" s="80"/>
      <c r="AT225" s="372"/>
      <c r="AU225" s="372"/>
      <c r="AV225" s="374"/>
      <c r="AW225" s="80"/>
      <c r="AX225" s="372"/>
      <c r="AY225" s="372"/>
      <c r="AZ225" s="82"/>
      <c r="BA225" s="80"/>
      <c r="BB225" s="372"/>
      <c r="BC225" s="372"/>
      <c r="BD225" s="82"/>
      <c r="BE225" s="80"/>
      <c r="BF225" s="372"/>
      <c r="BG225" s="372"/>
      <c r="BH225" s="82"/>
      <c r="BI225" s="80"/>
      <c r="BJ225" s="372"/>
      <c r="BK225" s="372"/>
      <c r="BL225" s="82"/>
      <c r="BM225" s="80"/>
      <c r="BN225" s="372"/>
      <c r="BO225" s="372"/>
      <c r="BP225" s="82"/>
      <c r="BQ225" s="87"/>
      <c r="BR225" s="84"/>
      <c r="BS225" s="84"/>
      <c r="BT225" s="85"/>
      <c r="BU225" s="83"/>
      <c r="BV225" s="87"/>
      <c r="BW225" s="84"/>
      <c r="BX225" s="86"/>
      <c r="BY225" s="602">
        <f t="shared" si="60"/>
        <v>0</v>
      </c>
      <c r="BZ225" s="603">
        <f t="shared" si="65"/>
        <v>0</v>
      </c>
      <c r="CA225" s="604">
        <f t="shared" si="64"/>
        <v>0</v>
      </c>
      <c r="CB225" s="605">
        <f t="shared" si="63"/>
        <v>0</v>
      </c>
      <c r="CC225" s="1017" t="str">
        <f>IF(CB225=0,"",IF(BY225&gt;$AZ$27,Donnees!$C$5,IF(AND(VLOOKUP(P225,ControleGroupes!$CG$16:$FK$65,83,FALSE)&gt;8.5,VLOOKUP(P225,ControleGroupes!$A$16:$CD$65,81,FALSE)&gt;0),Donnees!$E$5,IF(AND(VLOOKUP(P225,ControleGroupes!$CG$16:$FK$65,83,FALSE)&gt;9,VLOOKUP(P225,ControleGroupes!$A$16:$CD$65,81,FALSE)=0),Donnees!$E$5,Donnees!$C$4))))</f>
        <v/>
      </c>
      <c r="CD225" s="1016" t="str">
        <f>IF(CC225=Donnees!$C$5,Donnees!$B$40,IF(CC225=Donnees!$E$5,Donnees!$B$58,""))</f>
        <v/>
      </c>
    </row>
    <row r="226" spans="1:82" ht="12.75" x14ac:dyDescent="0.2">
      <c r="A226" s="158" t="str">
        <f t="shared" si="58"/>
        <v>Vendredi</v>
      </c>
      <c r="B226" s="166" t="str">
        <f t="shared" si="56"/>
        <v/>
      </c>
      <c r="C226" s="167">
        <f t="shared" si="59"/>
        <v>0</v>
      </c>
      <c r="D226" s="167">
        <f t="shared" si="57"/>
        <v>0</v>
      </c>
      <c r="E226" s="167">
        <f t="shared" si="57"/>
        <v>0</v>
      </c>
      <c r="F226" s="167">
        <f t="shared" si="57"/>
        <v>0</v>
      </c>
      <c r="G226" s="159"/>
      <c r="H226" s="159"/>
      <c r="I226" s="159"/>
      <c r="J226" s="170" t="str">
        <f>IF(OR(CC226=Donnees!$C$5,CC226=Donnees!$E$5),1,"")</f>
        <v/>
      </c>
      <c r="K226" s="159"/>
      <c r="L226" s="1233"/>
      <c r="N226" s="591">
        <f>$N$49</f>
        <v>16</v>
      </c>
      <c r="O226" s="33" t="str">
        <f>$O$49</f>
        <v/>
      </c>
      <c r="P226" s="34">
        <f>$P$49</f>
        <v>0</v>
      </c>
      <c r="Q226" s="83"/>
      <c r="R226" s="84"/>
      <c r="S226" s="84"/>
      <c r="T226" s="85"/>
      <c r="U226" s="83"/>
      <c r="V226" s="84"/>
      <c r="W226" s="84"/>
      <c r="X226" s="86"/>
      <c r="Y226" s="80"/>
      <c r="Z226" s="372"/>
      <c r="AA226" s="372"/>
      <c r="AB226" s="82"/>
      <c r="AC226" s="80"/>
      <c r="AD226" s="372"/>
      <c r="AE226" s="372"/>
      <c r="AF226" s="82"/>
      <c r="AG226" s="80"/>
      <c r="AH226" s="372"/>
      <c r="AI226" s="372"/>
      <c r="AJ226" s="82"/>
      <c r="AK226" s="80"/>
      <c r="AL226" s="372"/>
      <c r="AM226" s="372"/>
      <c r="AN226" s="82"/>
      <c r="AO226" s="80"/>
      <c r="AP226" s="372"/>
      <c r="AQ226" s="372"/>
      <c r="AR226" s="82"/>
      <c r="AS226" s="80"/>
      <c r="AT226" s="372"/>
      <c r="AU226" s="372"/>
      <c r="AV226" s="374"/>
      <c r="AW226" s="80"/>
      <c r="AX226" s="372"/>
      <c r="AY226" s="372"/>
      <c r="AZ226" s="82"/>
      <c r="BA226" s="80"/>
      <c r="BB226" s="372"/>
      <c r="BC226" s="372"/>
      <c r="BD226" s="82"/>
      <c r="BE226" s="80"/>
      <c r="BF226" s="372"/>
      <c r="BG226" s="372"/>
      <c r="BH226" s="82"/>
      <c r="BI226" s="80"/>
      <c r="BJ226" s="372"/>
      <c r="BK226" s="372"/>
      <c r="BL226" s="82"/>
      <c r="BM226" s="80"/>
      <c r="BN226" s="372"/>
      <c r="BO226" s="372"/>
      <c r="BP226" s="82"/>
      <c r="BQ226" s="87"/>
      <c r="BR226" s="84"/>
      <c r="BS226" s="84"/>
      <c r="BT226" s="85"/>
      <c r="BU226" s="83"/>
      <c r="BV226" s="87"/>
      <c r="BW226" s="84"/>
      <c r="BX226" s="86"/>
      <c r="BY226" s="602">
        <f t="shared" si="60"/>
        <v>0</v>
      </c>
      <c r="BZ226" s="603">
        <f t="shared" si="65"/>
        <v>0</v>
      </c>
      <c r="CA226" s="604">
        <f t="shared" si="64"/>
        <v>0</v>
      </c>
      <c r="CB226" s="605">
        <f t="shared" si="63"/>
        <v>0</v>
      </c>
      <c r="CC226" s="1017" t="str">
        <f>IF(CB226=0,"",IF(BY226&gt;$AZ$27,Donnees!$C$5,IF(AND(VLOOKUP(P226,ControleGroupes!$CG$16:$FK$65,83,FALSE)&gt;8.5,VLOOKUP(P226,ControleGroupes!$A$16:$CD$65,81,FALSE)&gt;0),Donnees!$E$5,IF(AND(VLOOKUP(P226,ControleGroupes!$CG$16:$FK$65,83,FALSE)&gt;9,VLOOKUP(P226,ControleGroupes!$A$16:$CD$65,81,FALSE)=0),Donnees!$E$5,Donnees!$C$4))))</f>
        <v/>
      </c>
      <c r="CD226" s="1016" t="str">
        <f>IF(CC226=Donnees!$C$5,Donnees!$B$40,IF(CC226=Donnees!$E$5,Donnees!$B$58,""))</f>
        <v/>
      </c>
    </row>
    <row r="227" spans="1:82" ht="12.75" x14ac:dyDescent="0.2">
      <c r="A227" s="158" t="str">
        <f t="shared" si="58"/>
        <v>Vendredi</v>
      </c>
      <c r="B227" s="166" t="str">
        <f t="shared" si="56"/>
        <v/>
      </c>
      <c r="C227" s="167">
        <f t="shared" si="59"/>
        <v>0</v>
      </c>
      <c r="D227" s="167">
        <f t="shared" si="57"/>
        <v>0</v>
      </c>
      <c r="E227" s="167">
        <f t="shared" si="57"/>
        <v>0</v>
      </c>
      <c r="F227" s="167">
        <f t="shared" si="57"/>
        <v>0</v>
      </c>
      <c r="G227" s="159"/>
      <c r="H227" s="159"/>
      <c r="I227" s="159"/>
      <c r="J227" s="170" t="str">
        <f>IF(OR(CC227=Donnees!$C$5,CC227=Donnees!$E$5),1,"")</f>
        <v/>
      </c>
      <c r="K227" s="159"/>
      <c r="L227" s="1233"/>
      <c r="N227" s="591">
        <f>$N$50</f>
        <v>17</v>
      </c>
      <c r="O227" s="33" t="str">
        <f>$O$50</f>
        <v/>
      </c>
      <c r="P227" s="34">
        <f>$P$50</f>
        <v>0</v>
      </c>
      <c r="Q227" s="83"/>
      <c r="R227" s="84"/>
      <c r="S227" s="84"/>
      <c r="T227" s="85"/>
      <c r="U227" s="83"/>
      <c r="V227" s="84"/>
      <c r="W227" s="84"/>
      <c r="X227" s="86"/>
      <c r="Y227" s="80"/>
      <c r="Z227" s="372"/>
      <c r="AA227" s="372"/>
      <c r="AB227" s="82"/>
      <c r="AC227" s="80"/>
      <c r="AD227" s="372"/>
      <c r="AE227" s="372"/>
      <c r="AF227" s="82"/>
      <c r="AG227" s="80"/>
      <c r="AH227" s="372"/>
      <c r="AI227" s="372"/>
      <c r="AJ227" s="82"/>
      <c r="AK227" s="80"/>
      <c r="AL227" s="372"/>
      <c r="AM227" s="372"/>
      <c r="AN227" s="82"/>
      <c r="AO227" s="80"/>
      <c r="AP227" s="372"/>
      <c r="AQ227" s="372"/>
      <c r="AR227" s="82"/>
      <c r="AS227" s="80"/>
      <c r="AT227" s="372"/>
      <c r="AU227" s="372"/>
      <c r="AV227" s="374"/>
      <c r="AW227" s="80"/>
      <c r="AX227" s="372"/>
      <c r="AY227" s="372"/>
      <c r="AZ227" s="82"/>
      <c r="BA227" s="80"/>
      <c r="BB227" s="372"/>
      <c r="BC227" s="372"/>
      <c r="BD227" s="82"/>
      <c r="BE227" s="80"/>
      <c r="BF227" s="372"/>
      <c r="BG227" s="372"/>
      <c r="BH227" s="82"/>
      <c r="BI227" s="80"/>
      <c r="BJ227" s="372"/>
      <c r="BK227" s="372"/>
      <c r="BL227" s="82"/>
      <c r="BM227" s="80"/>
      <c r="BN227" s="372"/>
      <c r="BO227" s="372"/>
      <c r="BP227" s="82"/>
      <c r="BQ227" s="87"/>
      <c r="BR227" s="84"/>
      <c r="BS227" s="84"/>
      <c r="BT227" s="85"/>
      <c r="BU227" s="83"/>
      <c r="BV227" s="87"/>
      <c r="BW227" s="84"/>
      <c r="BX227" s="86"/>
      <c r="BY227" s="602">
        <f t="shared" si="60"/>
        <v>0</v>
      </c>
      <c r="BZ227" s="603">
        <f t="shared" si="65"/>
        <v>0</v>
      </c>
      <c r="CA227" s="604">
        <f t="shared" si="64"/>
        <v>0</v>
      </c>
      <c r="CB227" s="605">
        <f t="shared" si="63"/>
        <v>0</v>
      </c>
      <c r="CC227" s="1017" t="str">
        <f>IF(CB227=0,"",IF(BY227&gt;$AZ$27,Donnees!$C$5,IF(AND(VLOOKUP(P227,ControleGroupes!$CG$16:$FK$65,83,FALSE)&gt;8.5,VLOOKUP(P227,ControleGroupes!$A$16:$CD$65,81,FALSE)&gt;0),Donnees!$E$5,IF(AND(VLOOKUP(P227,ControleGroupes!$CG$16:$FK$65,83,FALSE)&gt;9,VLOOKUP(P227,ControleGroupes!$A$16:$CD$65,81,FALSE)=0),Donnees!$E$5,Donnees!$C$4))))</f>
        <v/>
      </c>
      <c r="CD227" s="1016" t="str">
        <f>IF(CC227=Donnees!$C$5,Donnees!$B$40,IF(CC227=Donnees!$E$5,Donnees!$B$58,""))</f>
        <v/>
      </c>
    </row>
    <row r="228" spans="1:82" ht="12.75" x14ac:dyDescent="0.2">
      <c r="A228" s="158" t="str">
        <f t="shared" si="58"/>
        <v>Vendredi</v>
      </c>
      <c r="B228" s="166" t="str">
        <f t="shared" si="56"/>
        <v/>
      </c>
      <c r="C228" s="167">
        <f t="shared" si="59"/>
        <v>0</v>
      </c>
      <c r="D228" s="167">
        <f t="shared" si="57"/>
        <v>0</v>
      </c>
      <c r="E228" s="167">
        <f t="shared" si="57"/>
        <v>0</v>
      </c>
      <c r="F228" s="167">
        <f t="shared" si="57"/>
        <v>0</v>
      </c>
      <c r="G228" s="159"/>
      <c r="H228" s="159"/>
      <c r="I228" s="159"/>
      <c r="J228" s="170" t="str">
        <f>IF(OR(CC228=Donnees!$C$5,CC228=Donnees!$E$5),1,"")</f>
        <v/>
      </c>
      <c r="K228" s="159"/>
      <c r="L228" s="1233"/>
      <c r="N228" s="591">
        <f>$N$51</f>
        <v>18</v>
      </c>
      <c r="O228" s="33" t="str">
        <f>$O$51</f>
        <v/>
      </c>
      <c r="P228" s="34">
        <f>$P$51</f>
        <v>0</v>
      </c>
      <c r="Q228" s="83"/>
      <c r="R228" s="84"/>
      <c r="S228" s="84"/>
      <c r="T228" s="85"/>
      <c r="U228" s="83"/>
      <c r="V228" s="84"/>
      <c r="W228" s="84"/>
      <c r="X228" s="86"/>
      <c r="Y228" s="80"/>
      <c r="Z228" s="372"/>
      <c r="AA228" s="372"/>
      <c r="AB228" s="82"/>
      <c r="AC228" s="80"/>
      <c r="AD228" s="372"/>
      <c r="AE228" s="372"/>
      <c r="AF228" s="82"/>
      <c r="AG228" s="80"/>
      <c r="AH228" s="372"/>
      <c r="AI228" s="372"/>
      <c r="AJ228" s="82"/>
      <c r="AK228" s="80"/>
      <c r="AL228" s="372"/>
      <c r="AM228" s="372"/>
      <c r="AN228" s="82"/>
      <c r="AO228" s="80"/>
      <c r="AP228" s="372"/>
      <c r="AQ228" s="372"/>
      <c r="AR228" s="82"/>
      <c r="AS228" s="80"/>
      <c r="AT228" s="372"/>
      <c r="AU228" s="372"/>
      <c r="AV228" s="374"/>
      <c r="AW228" s="80"/>
      <c r="AX228" s="372"/>
      <c r="AY228" s="372"/>
      <c r="AZ228" s="82"/>
      <c r="BA228" s="80"/>
      <c r="BB228" s="372"/>
      <c r="BC228" s="372"/>
      <c r="BD228" s="82"/>
      <c r="BE228" s="80"/>
      <c r="BF228" s="372"/>
      <c r="BG228" s="372"/>
      <c r="BH228" s="82"/>
      <c r="BI228" s="80"/>
      <c r="BJ228" s="372"/>
      <c r="BK228" s="372"/>
      <c r="BL228" s="82"/>
      <c r="BM228" s="80"/>
      <c r="BN228" s="372"/>
      <c r="BO228" s="372"/>
      <c r="BP228" s="82"/>
      <c r="BQ228" s="87"/>
      <c r="BR228" s="84"/>
      <c r="BS228" s="84"/>
      <c r="BT228" s="85"/>
      <c r="BU228" s="83"/>
      <c r="BV228" s="87"/>
      <c r="BW228" s="84"/>
      <c r="BX228" s="86"/>
      <c r="BY228" s="602">
        <f t="shared" si="60"/>
        <v>0</v>
      </c>
      <c r="BZ228" s="603">
        <f t="shared" si="65"/>
        <v>0</v>
      </c>
      <c r="CA228" s="604">
        <f t="shared" si="64"/>
        <v>0</v>
      </c>
      <c r="CB228" s="605">
        <f t="shared" si="63"/>
        <v>0</v>
      </c>
      <c r="CC228" s="1017" t="str">
        <f>IF(CB228=0,"",IF(BY228&gt;$AZ$27,Donnees!$C$5,IF(AND(VLOOKUP(P228,ControleGroupes!$CG$16:$FK$65,83,FALSE)&gt;8.5,VLOOKUP(P228,ControleGroupes!$A$16:$CD$65,81,FALSE)&gt;0),Donnees!$E$5,IF(AND(VLOOKUP(P228,ControleGroupes!$CG$16:$FK$65,83,FALSE)&gt;9,VLOOKUP(P228,ControleGroupes!$A$16:$CD$65,81,FALSE)=0),Donnees!$E$5,Donnees!$C$4))))</f>
        <v/>
      </c>
      <c r="CD228" s="1016" t="str">
        <f>IF(CC228=Donnees!$C$5,Donnees!$B$40,IF(CC228=Donnees!$E$5,Donnees!$B$58,""))</f>
        <v/>
      </c>
    </row>
    <row r="229" spans="1:82" ht="12.75" x14ac:dyDescent="0.2">
      <c r="A229" s="158" t="str">
        <f t="shared" si="58"/>
        <v>Vendredi</v>
      </c>
      <c r="B229" s="166" t="str">
        <f t="shared" si="56"/>
        <v/>
      </c>
      <c r="C229" s="167">
        <f t="shared" si="59"/>
        <v>0</v>
      </c>
      <c r="D229" s="167">
        <f t="shared" si="57"/>
        <v>0</v>
      </c>
      <c r="E229" s="167">
        <f t="shared" si="57"/>
        <v>0</v>
      </c>
      <c r="F229" s="167">
        <f t="shared" si="57"/>
        <v>0</v>
      </c>
      <c r="G229" s="159"/>
      <c r="H229" s="159"/>
      <c r="I229" s="159"/>
      <c r="J229" s="170" t="str">
        <f>IF(OR(CC229=Donnees!$C$5,CC229=Donnees!$E$5),1,"")</f>
        <v/>
      </c>
      <c r="K229" s="159"/>
      <c r="L229" s="1233"/>
      <c r="N229" s="591">
        <f>$N$52</f>
        <v>19</v>
      </c>
      <c r="O229" s="33" t="str">
        <f>$O$52</f>
        <v/>
      </c>
      <c r="P229" s="34">
        <f>$P$52</f>
        <v>0</v>
      </c>
      <c r="Q229" s="80"/>
      <c r="R229" s="372"/>
      <c r="S229" s="372"/>
      <c r="T229" s="81"/>
      <c r="U229" s="80"/>
      <c r="V229" s="372"/>
      <c r="W229" s="372"/>
      <c r="X229" s="375"/>
      <c r="Y229" s="80"/>
      <c r="Z229" s="372"/>
      <c r="AA229" s="372"/>
      <c r="AB229" s="82"/>
      <c r="AC229" s="80"/>
      <c r="AD229" s="372"/>
      <c r="AE229" s="372"/>
      <c r="AF229" s="82"/>
      <c r="AG229" s="80"/>
      <c r="AH229" s="372"/>
      <c r="AI229" s="372"/>
      <c r="AJ229" s="82"/>
      <c r="AK229" s="80"/>
      <c r="AL229" s="372"/>
      <c r="AM229" s="372"/>
      <c r="AN229" s="82"/>
      <c r="AO229" s="80"/>
      <c r="AP229" s="372"/>
      <c r="AQ229" s="372"/>
      <c r="AR229" s="82"/>
      <c r="AS229" s="80"/>
      <c r="AT229" s="372"/>
      <c r="AU229" s="372"/>
      <c r="AV229" s="374"/>
      <c r="AW229" s="80"/>
      <c r="AX229" s="372"/>
      <c r="AY229" s="372"/>
      <c r="AZ229" s="82"/>
      <c r="BA229" s="80"/>
      <c r="BB229" s="372"/>
      <c r="BC229" s="372"/>
      <c r="BD229" s="82"/>
      <c r="BE229" s="80"/>
      <c r="BF229" s="372"/>
      <c r="BG229" s="372"/>
      <c r="BH229" s="82"/>
      <c r="BI229" s="80"/>
      <c r="BJ229" s="372"/>
      <c r="BK229" s="372"/>
      <c r="BL229" s="82"/>
      <c r="BM229" s="80"/>
      <c r="BN229" s="372"/>
      <c r="BO229" s="372"/>
      <c r="BP229" s="82"/>
      <c r="BQ229" s="376"/>
      <c r="BR229" s="372"/>
      <c r="BS229" s="372"/>
      <c r="BT229" s="81"/>
      <c r="BU229" s="80"/>
      <c r="BV229" s="376"/>
      <c r="BW229" s="372"/>
      <c r="BX229" s="375"/>
      <c r="BY229" s="602">
        <f t="shared" si="60"/>
        <v>0</v>
      </c>
      <c r="BZ229" s="603">
        <f t="shared" si="65"/>
        <v>0</v>
      </c>
      <c r="CA229" s="604">
        <f t="shared" si="64"/>
        <v>0</v>
      </c>
      <c r="CB229" s="605">
        <f t="shared" si="63"/>
        <v>0</v>
      </c>
      <c r="CC229" s="1017" t="str">
        <f>IF(CB229=0,"",IF(BY229&gt;$AZ$27,Donnees!$C$5,IF(AND(VLOOKUP(P229,ControleGroupes!$CG$16:$FK$65,83,FALSE)&gt;8.5,VLOOKUP(P229,ControleGroupes!$A$16:$CD$65,81,FALSE)&gt;0),Donnees!$E$5,IF(AND(VLOOKUP(P229,ControleGroupes!$CG$16:$FK$65,83,FALSE)&gt;9,VLOOKUP(P229,ControleGroupes!$A$16:$CD$65,81,FALSE)=0),Donnees!$E$5,Donnees!$C$4))))</f>
        <v/>
      </c>
      <c r="CD229" s="1016" t="str">
        <f>IF(CC229=Donnees!$C$5,Donnees!$B$40,IF(CC229=Donnees!$E$5,Donnees!$B$58,""))</f>
        <v/>
      </c>
    </row>
    <row r="230" spans="1:82" ht="13.5" thickBot="1" x14ac:dyDescent="0.25">
      <c r="A230" s="158" t="str">
        <f t="shared" si="58"/>
        <v>Vendredi</v>
      </c>
      <c r="B230" s="166" t="str">
        <f t="shared" si="56"/>
        <v/>
      </c>
      <c r="C230" s="167">
        <f t="shared" si="59"/>
        <v>0</v>
      </c>
      <c r="D230" s="167">
        <f t="shared" si="57"/>
        <v>0</v>
      </c>
      <c r="E230" s="167">
        <f t="shared" si="57"/>
        <v>0</v>
      </c>
      <c r="F230" s="167">
        <f t="shared" si="57"/>
        <v>0</v>
      </c>
      <c r="G230" s="159"/>
      <c r="H230" s="159"/>
      <c r="I230" s="159"/>
      <c r="J230" s="170" t="str">
        <f>IF(OR(CC230=Donnees!$C$5,CC230=Donnees!$E$5),1,"")</f>
        <v/>
      </c>
      <c r="K230" s="159"/>
      <c r="L230" s="1233"/>
      <c r="N230" s="591">
        <f>$N$53</f>
        <v>20</v>
      </c>
      <c r="O230" s="35" t="str">
        <f>$O$53</f>
        <v/>
      </c>
      <c r="P230" s="36">
        <f>$P$53</f>
        <v>0</v>
      </c>
      <c r="Q230" s="88"/>
      <c r="R230" s="89"/>
      <c r="S230" s="89"/>
      <c r="T230" s="90"/>
      <c r="U230" s="88"/>
      <c r="V230" s="89"/>
      <c r="W230" s="89"/>
      <c r="X230" s="91"/>
      <c r="Y230" s="92"/>
      <c r="Z230" s="93"/>
      <c r="AA230" s="93"/>
      <c r="AB230" s="94"/>
      <c r="AC230" s="92"/>
      <c r="AD230" s="93"/>
      <c r="AE230" s="93"/>
      <c r="AF230" s="94"/>
      <c r="AG230" s="92"/>
      <c r="AH230" s="93"/>
      <c r="AI230" s="93"/>
      <c r="AJ230" s="94"/>
      <c r="AK230" s="92"/>
      <c r="AL230" s="93"/>
      <c r="AM230" s="93"/>
      <c r="AN230" s="94"/>
      <c r="AO230" s="92"/>
      <c r="AP230" s="93"/>
      <c r="AQ230" s="93"/>
      <c r="AR230" s="94"/>
      <c r="AS230" s="92"/>
      <c r="AT230" s="93"/>
      <c r="AU230" s="93"/>
      <c r="AV230" s="95"/>
      <c r="AW230" s="92"/>
      <c r="AX230" s="93"/>
      <c r="AY230" s="93"/>
      <c r="AZ230" s="94"/>
      <c r="BA230" s="92"/>
      <c r="BB230" s="93"/>
      <c r="BC230" s="93"/>
      <c r="BD230" s="94"/>
      <c r="BE230" s="92"/>
      <c r="BF230" s="93"/>
      <c r="BG230" s="93"/>
      <c r="BH230" s="94"/>
      <c r="BI230" s="92"/>
      <c r="BJ230" s="93"/>
      <c r="BK230" s="93"/>
      <c r="BL230" s="94"/>
      <c r="BM230" s="92"/>
      <c r="BN230" s="93"/>
      <c r="BO230" s="93"/>
      <c r="BP230" s="94"/>
      <c r="BQ230" s="96"/>
      <c r="BR230" s="89"/>
      <c r="BS230" s="89"/>
      <c r="BT230" s="90"/>
      <c r="BU230" s="88"/>
      <c r="BV230" s="96"/>
      <c r="BW230" s="89"/>
      <c r="BX230" s="91"/>
      <c r="BY230" s="606">
        <f t="shared" si="60"/>
        <v>0</v>
      </c>
      <c r="BZ230" s="607">
        <f t="shared" si="65"/>
        <v>0</v>
      </c>
      <c r="CA230" s="608">
        <f t="shared" si="64"/>
        <v>0</v>
      </c>
      <c r="CB230" s="609">
        <f t="shared" si="63"/>
        <v>0</v>
      </c>
      <c r="CC230" s="1017" t="str">
        <f>IF(CB230=0,"",IF(BY230&gt;$AZ$27,Donnees!$C$5,IF(AND(VLOOKUP(P230,ControleGroupes!$CG$16:$FK$65,83,FALSE)&gt;8.5,VLOOKUP(P230,ControleGroupes!$A$16:$CD$65,81,FALSE)&gt;0),Donnees!$E$5,IF(AND(VLOOKUP(P230,ControleGroupes!$CG$16:$FK$65,83,FALSE)&gt;9,VLOOKUP(P230,ControleGroupes!$A$16:$CD$65,81,FALSE)=0),Donnees!$E$5,Donnees!$C$4))))</f>
        <v/>
      </c>
      <c r="CD230" s="1016" t="str">
        <f>IF(CC230=Donnees!$C$5,Donnees!$B$40,IF(CC230=Donnees!$E$5,Donnees!$B$58,""))</f>
        <v/>
      </c>
    </row>
    <row r="231" spans="1:82" ht="16.5" thickBot="1" x14ac:dyDescent="0.25">
      <c r="A231" s="158" t="str">
        <f t="shared" si="58"/>
        <v>Vendredi</v>
      </c>
      <c r="B231" s="158"/>
      <c r="C231" s="158"/>
      <c r="D231" s="158"/>
      <c r="E231" s="158"/>
      <c r="F231" s="158"/>
      <c r="G231" s="158"/>
      <c r="H231" s="158"/>
      <c r="I231" s="158"/>
      <c r="J231" s="170"/>
      <c r="K231" s="158"/>
      <c r="L231" s="395"/>
      <c r="N231" s="591"/>
      <c r="O231" s="3"/>
      <c r="P231" s="137"/>
      <c r="Q231" s="613"/>
      <c r="R231" s="614"/>
      <c r="S231" s="614"/>
      <c r="T231" s="615"/>
      <c r="U231" s="17"/>
      <c r="V231" s="17"/>
      <c r="W231" s="17"/>
      <c r="X231" s="17"/>
      <c r="Y231" s="613"/>
      <c r="Z231" s="614"/>
      <c r="AA231" s="614"/>
      <c r="AB231" s="615"/>
      <c r="AC231" s="17"/>
      <c r="AD231" s="17"/>
      <c r="AE231" s="17"/>
      <c r="AF231" s="17"/>
      <c r="AG231" s="613"/>
      <c r="AH231" s="614"/>
      <c r="AI231" s="614"/>
      <c r="AJ231" s="615"/>
      <c r="AK231" s="17"/>
      <c r="AL231" s="17"/>
      <c r="AM231" s="17"/>
      <c r="AN231" s="17"/>
      <c r="AO231" s="613"/>
      <c r="AP231" s="614"/>
      <c r="AQ231" s="614"/>
      <c r="AR231" s="615"/>
      <c r="AS231" s="17"/>
      <c r="AT231" s="17"/>
      <c r="AU231" s="17"/>
      <c r="AV231" s="17"/>
      <c r="AW231" s="613"/>
      <c r="AX231" s="614"/>
      <c r="AY231" s="614"/>
      <c r="AZ231" s="615"/>
      <c r="BA231" s="17"/>
      <c r="BB231" s="17"/>
      <c r="BC231" s="17"/>
      <c r="BD231" s="17"/>
      <c r="BE231" s="613"/>
      <c r="BF231" s="614"/>
      <c r="BG231" s="614"/>
      <c r="BH231" s="615"/>
      <c r="BI231" s="17"/>
      <c r="BJ231" s="17"/>
      <c r="BK231" s="17"/>
      <c r="BL231" s="17"/>
      <c r="BM231" s="613"/>
      <c r="BN231" s="614"/>
      <c r="BO231" s="614"/>
      <c r="BP231" s="615"/>
      <c r="BQ231" s="613"/>
      <c r="BR231" s="614"/>
      <c r="BS231" s="614"/>
      <c r="BT231" s="615"/>
      <c r="BU231" s="614"/>
      <c r="BV231" s="614"/>
      <c r="BW231" s="614"/>
      <c r="BX231" s="614"/>
      <c r="BY231" s="610">
        <f>SUM(BY211:BY230)</f>
        <v>0</v>
      </c>
      <c r="BZ231" s="611">
        <f>SUM(BZ211:BZ230)</f>
        <v>0</v>
      </c>
      <c r="CA231" s="611">
        <f>SUM(CA211:CA230)</f>
        <v>0</v>
      </c>
      <c r="CB231" s="612">
        <f>SUM(CB211:CB230)</f>
        <v>0</v>
      </c>
      <c r="CC231" s="365" t="s">
        <v>89</v>
      </c>
      <c r="CD231" s="364" t="s">
        <v>151</v>
      </c>
    </row>
    <row r="232" spans="1:82" ht="18.75" customHeight="1" x14ac:dyDescent="0.2">
      <c r="A232" s="158" t="str">
        <f t="shared" si="58"/>
        <v>Vendredi</v>
      </c>
      <c r="B232" s="158"/>
      <c r="C232" s="158"/>
      <c r="D232" s="158"/>
      <c r="E232" s="158"/>
      <c r="F232" s="158"/>
      <c r="G232" s="158"/>
      <c r="H232" s="158"/>
      <c r="I232" s="158"/>
      <c r="J232" s="170"/>
      <c r="K232" s="158"/>
      <c r="L232" s="395"/>
      <c r="N232" s="1241" t="s">
        <v>148</v>
      </c>
      <c r="O232" s="1241"/>
      <c r="P232" s="592" t="s">
        <v>31</v>
      </c>
      <c r="Q232" s="138">
        <f t="shared" ref="Q232:BX232" si="66">COUNTIF(Q211:Q230,"1")</f>
        <v>0</v>
      </c>
      <c r="R232" s="139">
        <f t="shared" si="66"/>
        <v>0</v>
      </c>
      <c r="S232" s="139">
        <f t="shared" si="66"/>
        <v>0</v>
      </c>
      <c r="T232" s="140">
        <f t="shared" si="66"/>
        <v>0</v>
      </c>
      <c r="U232" s="139">
        <f t="shared" si="66"/>
        <v>0</v>
      </c>
      <c r="V232" s="139">
        <f t="shared" si="66"/>
        <v>0</v>
      </c>
      <c r="W232" s="139">
        <f t="shared" si="66"/>
        <v>0</v>
      </c>
      <c r="X232" s="139">
        <f t="shared" si="66"/>
        <v>0</v>
      </c>
      <c r="Y232" s="138">
        <f t="shared" si="66"/>
        <v>0</v>
      </c>
      <c r="Z232" s="139">
        <f t="shared" si="66"/>
        <v>0</v>
      </c>
      <c r="AA232" s="139">
        <f t="shared" si="66"/>
        <v>0</v>
      </c>
      <c r="AB232" s="140">
        <f t="shared" si="66"/>
        <v>0</v>
      </c>
      <c r="AC232" s="139">
        <f t="shared" si="66"/>
        <v>0</v>
      </c>
      <c r="AD232" s="139">
        <f t="shared" si="66"/>
        <v>0</v>
      </c>
      <c r="AE232" s="139">
        <f t="shared" si="66"/>
        <v>0</v>
      </c>
      <c r="AF232" s="139">
        <f t="shared" si="66"/>
        <v>0</v>
      </c>
      <c r="AG232" s="138">
        <f t="shared" si="66"/>
        <v>0</v>
      </c>
      <c r="AH232" s="139">
        <f t="shared" si="66"/>
        <v>0</v>
      </c>
      <c r="AI232" s="139">
        <f t="shared" si="66"/>
        <v>0</v>
      </c>
      <c r="AJ232" s="140">
        <f t="shared" si="66"/>
        <v>0</v>
      </c>
      <c r="AK232" s="139">
        <f t="shared" si="66"/>
        <v>0</v>
      </c>
      <c r="AL232" s="139">
        <f t="shared" si="66"/>
        <v>0</v>
      </c>
      <c r="AM232" s="139">
        <f t="shared" si="66"/>
        <v>0</v>
      </c>
      <c r="AN232" s="139">
        <f t="shared" si="66"/>
        <v>0</v>
      </c>
      <c r="AO232" s="138">
        <f t="shared" si="66"/>
        <v>0</v>
      </c>
      <c r="AP232" s="139">
        <f t="shared" si="66"/>
        <v>0</v>
      </c>
      <c r="AQ232" s="139">
        <f t="shared" si="66"/>
        <v>0</v>
      </c>
      <c r="AR232" s="140">
        <f t="shared" si="66"/>
        <v>0</v>
      </c>
      <c r="AS232" s="139">
        <f t="shared" si="66"/>
        <v>0</v>
      </c>
      <c r="AT232" s="139">
        <f t="shared" si="66"/>
        <v>0</v>
      </c>
      <c r="AU232" s="139">
        <f t="shared" si="66"/>
        <v>0</v>
      </c>
      <c r="AV232" s="139">
        <f t="shared" si="66"/>
        <v>0</v>
      </c>
      <c r="AW232" s="138">
        <f t="shared" si="66"/>
        <v>0</v>
      </c>
      <c r="AX232" s="139">
        <f t="shared" si="66"/>
        <v>0</v>
      </c>
      <c r="AY232" s="139">
        <f t="shared" si="66"/>
        <v>0</v>
      </c>
      <c r="AZ232" s="140">
        <f t="shared" si="66"/>
        <v>0</v>
      </c>
      <c r="BA232" s="139">
        <f t="shared" si="66"/>
        <v>0</v>
      </c>
      <c r="BB232" s="139">
        <f t="shared" si="66"/>
        <v>0</v>
      </c>
      <c r="BC232" s="139">
        <f t="shared" si="66"/>
        <v>0</v>
      </c>
      <c r="BD232" s="139">
        <f t="shared" si="66"/>
        <v>0</v>
      </c>
      <c r="BE232" s="138">
        <f t="shared" si="66"/>
        <v>0</v>
      </c>
      <c r="BF232" s="139">
        <f t="shared" si="66"/>
        <v>0</v>
      </c>
      <c r="BG232" s="139">
        <f t="shared" si="66"/>
        <v>0</v>
      </c>
      <c r="BH232" s="140">
        <f t="shared" si="66"/>
        <v>0</v>
      </c>
      <c r="BI232" s="139">
        <f t="shared" si="66"/>
        <v>0</v>
      </c>
      <c r="BJ232" s="139">
        <f t="shared" si="66"/>
        <v>0</v>
      </c>
      <c r="BK232" s="139">
        <f t="shared" si="66"/>
        <v>0</v>
      </c>
      <c r="BL232" s="139">
        <f t="shared" si="66"/>
        <v>0</v>
      </c>
      <c r="BM232" s="138">
        <f t="shared" si="66"/>
        <v>0</v>
      </c>
      <c r="BN232" s="139">
        <f t="shared" si="66"/>
        <v>0</v>
      </c>
      <c r="BO232" s="139">
        <f t="shared" si="66"/>
        <v>0</v>
      </c>
      <c r="BP232" s="140">
        <f t="shared" si="66"/>
        <v>0</v>
      </c>
      <c r="BQ232" s="139">
        <f t="shared" si="66"/>
        <v>0</v>
      </c>
      <c r="BR232" s="139">
        <f t="shared" si="66"/>
        <v>0</v>
      </c>
      <c r="BS232" s="139">
        <f t="shared" si="66"/>
        <v>0</v>
      </c>
      <c r="BT232" s="139">
        <f t="shared" si="66"/>
        <v>0</v>
      </c>
      <c r="BU232" s="138">
        <f t="shared" si="66"/>
        <v>0</v>
      </c>
      <c r="BV232" s="139">
        <f t="shared" si="66"/>
        <v>0</v>
      </c>
      <c r="BW232" s="139">
        <f t="shared" si="66"/>
        <v>0</v>
      </c>
      <c r="BX232" s="140">
        <f t="shared" si="66"/>
        <v>0</v>
      </c>
      <c r="BY232" s="370"/>
      <c r="BZ232" s="9"/>
      <c r="CA232" s="9"/>
      <c r="CB232" s="9"/>
      <c r="CC232" s="1244" t="str">
        <f>IF(SUM(Q209:BX209)=0,"",IF($G234&gt;0,Donnees!$C$5,Donnees!$C$4))</f>
        <v/>
      </c>
      <c r="CD232" s="1237" t="str">
        <f>IF(CC232=Donnees!$C$5,Donnees!$B$41,"")</f>
        <v/>
      </c>
    </row>
    <row r="233" spans="1:82" s="16" customFormat="1" ht="15" customHeight="1" x14ac:dyDescent="0.2">
      <c r="A233" s="158" t="str">
        <f t="shared" si="58"/>
        <v>Vendredi</v>
      </c>
      <c r="B233" s="158"/>
      <c r="C233" s="158"/>
      <c r="D233" s="158"/>
      <c r="E233" s="158"/>
      <c r="F233" s="158"/>
      <c r="G233" s="158"/>
      <c r="H233" s="158"/>
      <c r="I233" s="158"/>
      <c r="J233" s="170"/>
      <c r="K233" s="158"/>
      <c r="L233" s="395"/>
      <c r="N233" s="1242"/>
      <c r="O233" s="1242"/>
      <c r="P233" s="593" t="s">
        <v>43</v>
      </c>
      <c r="Q233" s="128" t="str">
        <f>IF($AZ$21="","",ROUNDUP(Q209/$AZ$21,0))</f>
        <v/>
      </c>
      <c r="R233" s="127" t="str">
        <f t="shared" ref="R233:BX233" si="67">IF($AZ$21="","",ROUNDUP(R209/$AZ$21,0))</f>
        <v/>
      </c>
      <c r="S233" s="127" t="str">
        <f t="shared" si="67"/>
        <v/>
      </c>
      <c r="T233" s="129" t="str">
        <f t="shared" si="67"/>
        <v/>
      </c>
      <c r="U233" s="127" t="str">
        <f t="shared" si="67"/>
        <v/>
      </c>
      <c r="V233" s="127" t="str">
        <f t="shared" si="67"/>
        <v/>
      </c>
      <c r="W233" s="127" t="str">
        <f t="shared" si="67"/>
        <v/>
      </c>
      <c r="X233" s="127" t="str">
        <f t="shared" si="67"/>
        <v/>
      </c>
      <c r="Y233" s="128" t="str">
        <f t="shared" si="67"/>
        <v/>
      </c>
      <c r="Z233" s="127" t="str">
        <f t="shared" si="67"/>
        <v/>
      </c>
      <c r="AA233" s="127" t="str">
        <f t="shared" si="67"/>
        <v/>
      </c>
      <c r="AB233" s="129" t="str">
        <f t="shared" si="67"/>
        <v/>
      </c>
      <c r="AC233" s="127" t="str">
        <f t="shared" si="67"/>
        <v/>
      </c>
      <c r="AD233" s="127" t="str">
        <f t="shared" si="67"/>
        <v/>
      </c>
      <c r="AE233" s="127" t="str">
        <f t="shared" si="67"/>
        <v/>
      </c>
      <c r="AF233" s="127" t="str">
        <f t="shared" si="67"/>
        <v/>
      </c>
      <c r="AG233" s="128" t="str">
        <f t="shared" si="67"/>
        <v/>
      </c>
      <c r="AH233" s="127" t="str">
        <f t="shared" si="67"/>
        <v/>
      </c>
      <c r="AI233" s="127" t="str">
        <f t="shared" si="67"/>
        <v/>
      </c>
      <c r="AJ233" s="129" t="str">
        <f t="shared" si="67"/>
        <v/>
      </c>
      <c r="AK233" s="127" t="str">
        <f t="shared" si="67"/>
        <v/>
      </c>
      <c r="AL233" s="127" t="str">
        <f t="shared" si="67"/>
        <v/>
      </c>
      <c r="AM233" s="127" t="str">
        <f t="shared" si="67"/>
        <v/>
      </c>
      <c r="AN233" s="127" t="str">
        <f t="shared" si="67"/>
        <v/>
      </c>
      <c r="AO233" s="128" t="str">
        <f t="shared" si="67"/>
        <v/>
      </c>
      <c r="AP233" s="127" t="str">
        <f t="shared" si="67"/>
        <v/>
      </c>
      <c r="AQ233" s="127" t="str">
        <f t="shared" si="67"/>
        <v/>
      </c>
      <c r="AR233" s="129" t="str">
        <f t="shared" si="67"/>
        <v/>
      </c>
      <c r="AS233" s="127" t="str">
        <f t="shared" si="67"/>
        <v/>
      </c>
      <c r="AT233" s="127" t="str">
        <f t="shared" si="67"/>
        <v/>
      </c>
      <c r="AU233" s="127" t="str">
        <f t="shared" si="67"/>
        <v/>
      </c>
      <c r="AV233" s="127" t="str">
        <f t="shared" si="67"/>
        <v/>
      </c>
      <c r="AW233" s="128" t="str">
        <f t="shared" si="67"/>
        <v/>
      </c>
      <c r="AX233" s="127" t="str">
        <f t="shared" si="67"/>
        <v/>
      </c>
      <c r="AY233" s="127" t="str">
        <f t="shared" si="67"/>
        <v/>
      </c>
      <c r="AZ233" s="129" t="str">
        <f t="shared" si="67"/>
        <v/>
      </c>
      <c r="BA233" s="127" t="str">
        <f t="shared" si="67"/>
        <v/>
      </c>
      <c r="BB233" s="127" t="str">
        <f t="shared" si="67"/>
        <v/>
      </c>
      <c r="BC233" s="127" t="str">
        <f t="shared" si="67"/>
        <v/>
      </c>
      <c r="BD233" s="127" t="str">
        <f t="shared" si="67"/>
        <v/>
      </c>
      <c r="BE233" s="128" t="str">
        <f t="shared" si="67"/>
        <v/>
      </c>
      <c r="BF233" s="127" t="str">
        <f t="shared" si="67"/>
        <v/>
      </c>
      <c r="BG233" s="127" t="str">
        <f t="shared" si="67"/>
        <v/>
      </c>
      <c r="BH233" s="129" t="str">
        <f t="shared" si="67"/>
        <v/>
      </c>
      <c r="BI233" s="127" t="str">
        <f t="shared" si="67"/>
        <v/>
      </c>
      <c r="BJ233" s="127" t="str">
        <f t="shared" si="67"/>
        <v/>
      </c>
      <c r="BK233" s="127" t="str">
        <f t="shared" si="67"/>
        <v/>
      </c>
      <c r="BL233" s="127" t="str">
        <f t="shared" si="67"/>
        <v/>
      </c>
      <c r="BM233" s="128" t="str">
        <f t="shared" si="67"/>
        <v/>
      </c>
      <c r="BN233" s="127" t="str">
        <f t="shared" si="67"/>
        <v/>
      </c>
      <c r="BO233" s="127" t="str">
        <f t="shared" si="67"/>
        <v/>
      </c>
      <c r="BP233" s="129" t="str">
        <f t="shared" si="67"/>
        <v/>
      </c>
      <c r="BQ233" s="127" t="str">
        <f t="shared" si="67"/>
        <v/>
      </c>
      <c r="BR233" s="127" t="str">
        <f t="shared" si="67"/>
        <v/>
      </c>
      <c r="BS233" s="127" t="str">
        <f t="shared" si="67"/>
        <v/>
      </c>
      <c r="BT233" s="127" t="str">
        <f t="shared" si="67"/>
        <v/>
      </c>
      <c r="BU233" s="128" t="str">
        <f t="shared" si="67"/>
        <v/>
      </c>
      <c r="BV233" s="127" t="str">
        <f t="shared" si="67"/>
        <v/>
      </c>
      <c r="BW233" s="127" t="str">
        <f t="shared" si="67"/>
        <v/>
      </c>
      <c r="BX233" s="129" t="str">
        <f t="shared" si="67"/>
        <v/>
      </c>
      <c r="BY233" s="142"/>
      <c r="BZ233" s="143"/>
      <c r="CA233" s="143"/>
      <c r="CB233" s="143"/>
      <c r="CC233" s="1235"/>
      <c r="CD233" s="1237"/>
    </row>
    <row r="234" spans="1:82" s="16" customFormat="1" ht="15" customHeight="1" x14ac:dyDescent="0.2">
      <c r="A234" s="158" t="str">
        <f t="shared" si="58"/>
        <v>Vendredi</v>
      </c>
      <c r="B234" s="158"/>
      <c r="C234" s="158"/>
      <c r="D234" s="158"/>
      <c r="E234" s="158"/>
      <c r="F234" s="158"/>
      <c r="G234" s="168">
        <f>COUNTIF(Q234:BX234,Donnees!$C$5)</f>
        <v>0</v>
      </c>
      <c r="H234" s="158"/>
      <c r="I234" s="158"/>
      <c r="J234" s="170"/>
      <c r="K234" s="158"/>
      <c r="L234" s="395"/>
      <c r="N234" s="1243"/>
      <c r="O234" s="1243"/>
      <c r="P234" s="594" t="s">
        <v>44</v>
      </c>
      <c r="Q234" s="130">
        <f>IF(ISBLANK(Q209),0,IF(Q232&gt;=Q233,Donnees!$C$4,Donnees!$C$5))</f>
        <v>0</v>
      </c>
      <c r="R234" s="131">
        <f>IF(ISBLANK(R209),0,IF(R232&gt;=R233,Donnees!$C$4,Donnees!$C$5))</f>
        <v>0</v>
      </c>
      <c r="S234" s="131">
        <f>IF(ISBLANK(S209),0,IF(S232&gt;=S233,Donnees!$C$4,Donnees!$C$5))</f>
        <v>0</v>
      </c>
      <c r="T234" s="132">
        <f>IF(ISBLANK(T209),0,IF(T232&gt;=T233,Donnees!$C$4,Donnees!$C$5))</f>
        <v>0</v>
      </c>
      <c r="U234" s="131">
        <f>IF(ISBLANK(U209),0,IF(U232&gt;=U233,Donnees!$C$4,Donnees!$C$5))</f>
        <v>0</v>
      </c>
      <c r="V234" s="131">
        <f>IF(ISBLANK(V209),0,IF(V232&gt;=V233,Donnees!$C$4,Donnees!$C$5))</f>
        <v>0</v>
      </c>
      <c r="W234" s="131">
        <f>IF(ISBLANK(W209),0,IF(W232&gt;=W233,Donnees!$C$4,Donnees!$C$5))</f>
        <v>0</v>
      </c>
      <c r="X234" s="131">
        <f>IF(ISBLANK(X209),0,IF(X232&gt;=X233,Donnees!$C$4,Donnees!$C$5))</f>
        <v>0</v>
      </c>
      <c r="Y234" s="130">
        <f>IF(ISBLANK(Y209),0,IF(Y232&gt;=Y233,Donnees!$C$4,Donnees!$C$5))</f>
        <v>0</v>
      </c>
      <c r="Z234" s="131">
        <f>IF(ISBLANK(Z209),0,IF(Z232&gt;=Z233,Donnees!$C$4,Donnees!$C$5))</f>
        <v>0</v>
      </c>
      <c r="AA234" s="131">
        <f>IF(ISBLANK(AA209),0,IF(AA232&gt;=AA233,Donnees!$C$4,Donnees!$C$5))</f>
        <v>0</v>
      </c>
      <c r="AB234" s="132">
        <f>IF(ISBLANK(AB209),0,IF(AB232&gt;=AB233,Donnees!$C$4,Donnees!$C$5))</f>
        <v>0</v>
      </c>
      <c r="AC234" s="131">
        <f>IF(ISBLANK(AC209),0,IF(AC232&gt;=AC233,Donnees!$C$4,Donnees!$C$5))</f>
        <v>0</v>
      </c>
      <c r="AD234" s="131">
        <f>IF(ISBLANK(AD209),0,IF(AD232&gt;=AD233,Donnees!$C$4,Donnees!$C$5))</f>
        <v>0</v>
      </c>
      <c r="AE234" s="131">
        <f>IF(ISBLANK(AE209),0,IF(AE232&gt;=AE233,Donnees!$C$4,Donnees!$C$5))</f>
        <v>0</v>
      </c>
      <c r="AF234" s="131">
        <f>IF(ISBLANK(AF209),0,IF(AF232&gt;=AF233,Donnees!$C$4,Donnees!$C$5))</f>
        <v>0</v>
      </c>
      <c r="AG234" s="130">
        <f>IF(ISBLANK(AG209),0,IF(AG232&gt;=AG233,Donnees!$C$4,Donnees!$C$5))</f>
        <v>0</v>
      </c>
      <c r="AH234" s="131">
        <f>IF(ISBLANK(AH209),0,IF(AH232&gt;=AH233,Donnees!$C$4,Donnees!$C$5))</f>
        <v>0</v>
      </c>
      <c r="AI234" s="131">
        <f>IF(ISBLANK(AI209),0,IF(AI232&gt;=AI233,Donnees!$C$4,Donnees!$C$5))</f>
        <v>0</v>
      </c>
      <c r="AJ234" s="132">
        <f>IF(ISBLANK(AJ209),0,IF(AJ232&gt;=AJ233,Donnees!$C$4,Donnees!$C$5))</f>
        <v>0</v>
      </c>
      <c r="AK234" s="131">
        <f>IF(ISBLANK(AK209),0,IF(AK232&gt;=AK233,Donnees!$C$4,Donnees!$C$5))</f>
        <v>0</v>
      </c>
      <c r="AL234" s="131">
        <f>IF(ISBLANK(AL209),0,IF(AL232&gt;=AL233,Donnees!$C$4,Donnees!$C$5))</f>
        <v>0</v>
      </c>
      <c r="AM234" s="131">
        <f>IF(ISBLANK(AM209),0,IF(AM232&gt;=AM233,Donnees!$C$4,Donnees!$C$5))</f>
        <v>0</v>
      </c>
      <c r="AN234" s="131">
        <f>IF(ISBLANK(AN209),0,IF(AN232&gt;=AN233,Donnees!$C$4,Donnees!$C$5))</f>
        <v>0</v>
      </c>
      <c r="AO234" s="130">
        <f>IF(ISBLANK(AO209),0,IF(AO232&gt;=AO233,Donnees!$C$4,Donnees!$C$5))</f>
        <v>0</v>
      </c>
      <c r="AP234" s="131">
        <f>IF(ISBLANK(AP209),0,IF(AP232&gt;=AP233,Donnees!$C$4,Donnees!$C$5))</f>
        <v>0</v>
      </c>
      <c r="AQ234" s="131">
        <f>IF(ISBLANK(AQ209),0,IF(AQ232&gt;=AQ233,Donnees!$C$4,Donnees!$C$5))</f>
        <v>0</v>
      </c>
      <c r="AR234" s="132">
        <f>IF(ISBLANK(AR209),0,IF(AR232&gt;=AR233,Donnees!$C$4,Donnees!$C$5))</f>
        <v>0</v>
      </c>
      <c r="AS234" s="131">
        <f>IF(ISBLANK(AS209),0,IF(AS232&gt;=AS233,Donnees!$C$4,Donnees!$C$5))</f>
        <v>0</v>
      </c>
      <c r="AT234" s="131">
        <f>IF(ISBLANK(AT209),0,IF(AT232&gt;=AT233,Donnees!$C$4,Donnees!$C$5))</f>
        <v>0</v>
      </c>
      <c r="AU234" s="131">
        <f>IF(ISBLANK(AU209),0,IF(AU232&gt;=AU233,Donnees!$C$4,Donnees!$C$5))</f>
        <v>0</v>
      </c>
      <c r="AV234" s="131">
        <f>IF(ISBLANK(AV209),0,IF(AV232&gt;=AV233,Donnees!$C$4,Donnees!$C$5))</f>
        <v>0</v>
      </c>
      <c r="AW234" s="130">
        <f>IF(ISBLANK(AW209),0,IF(AW232&gt;=AW233,Donnees!$C$4,Donnees!$C$5))</f>
        <v>0</v>
      </c>
      <c r="AX234" s="131">
        <f>IF(ISBLANK(AX209),0,IF(AX232&gt;=AX233,Donnees!$C$4,Donnees!$C$5))</f>
        <v>0</v>
      </c>
      <c r="AY234" s="131">
        <f>IF(ISBLANK(AY209),0,IF(AY232&gt;=AY233,Donnees!$C$4,Donnees!$C$5))</f>
        <v>0</v>
      </c>
      <c r="AZ234" s="132">
        <f>IF(ISBLANK(AZ209),0,IF(AZ232&gt;=AZ233,Donnees!$C$4,Donnees!$C$5))</f>
        <v>0</v>
      </c>
      <c r="BA234" s="131">
        <f>IF(ISBLANK(BA209),0,IF(BA232&gt;=BA233,Donnees!$C$4,Donnees!$C$5))</f>
        <v>0</v>
      </c>
      <c r="BB234" s="131">
        <f>IF(ISBLANK(BB209),0,IF(BB232&gt;=BB233,Donnees!$C$4,Donnees!$C$5))</f>
        <v>0</v>
      </c>
      <c r="BC234" s="131">
        <f>IF(ISBLANK(BC209),0,IF(BC232&gt;=BC233,Donnees!$C$4,Donnees!$C$5))</f>
        <v>0</v>
      </c>
      <c r="BD234" s="131">
        <f>IF(ISBLANK(BD209),0,IF(BD232&gt;=BD233,Donnees!$C$4,Donnees!$C$5))</f>
        <v>0</v>
      </c>
      <c r="BE234" s="130">
        <f>IF(ISBLANK(BE209),0,IF(BE232&gt;=BE233,Donnees!$C$4,Donnees!$C$5))</f>
        <v>0</v>
      </c>
      <c r="BF234" s="131">
        <f>IF(ISBLANK(BF209),0,IF(BF232&gt;=BF233,Donnees!$C$4,Donnees!$C$5))</f>
        <v>0</v>
      </c>
      <c r="BG234" s="131">
        <f>IF(ISBLANK(BG209),0,IF(BG232&gt;=BG233,Donnees!$C$4,Donnees!$C$5))</f>
        <v>0</v>
      </c>
      <c r="BH234" s="132">
        <f>IF(ISBLANK(BH209),0,IF(BH232&gt;=BH233,Donnees!$C$4,Donnees!$C$5))</f>
        <v>0</v>
      </c>
      <c r="BI234" s="131">
        <f>IF(ISBLANK(BI209),0,IF(BI232&gt;=BI233,Donnees!$C$4,Donnees!$C$5))</f>
        <v>0</v>
      </c>
      <c r="BJ234" s="131">
        <f>IF(ISBLANK(BJ209),0,IF(BJ232&gt;=BJ233,Donnees!$C$4,Donnees!$C$5))</f>
        <v>0</v>
      </c>
      <c r="BK234" s="131">
        <f>IF(ISBLANK(BK209),0,IF(BK232&gt;=BK233,Donnees!$C$4,Donnees!$C$5))</f>
        <v>0</v>
      </c>
      <c r="BL234" s="131">
        <f>IF(ISBLANK(BL209),0,IF(BL232&gt;=BL233,Donnees!$C$4,Donnees!$C$5))</f>
        <v>0</v>
      </c>
      <c r="BM234" s="130">
        <f>IF(ISBLANK(BM209),0,IF(BM232&gt;=BM233,Donnees!$C$4,Donnees!$C$5))</f>
        <v>0</v>
      </c>
      <c r="BN234" s="131">
        <f>IF(ISBLANK(BN209),0,IF(BN232&gt;=BN233,Donnees!$C$4,Donnees!$C$5))</f>
        <v>0</v>
      </c>
      <c r="BO234" s="131">
        <f>IF(ISBLANK(BO209),0,IF(BO232&gt;=BO233,Donnees!$C$4,Donnees!$C$5))</f>
        <v>0</v>
      </c>
      <c r="BP234" s="132">
        <f>IF(ISBLANK(BP209),0,IF(BP232&gt;=BP233,Donnees!$C$4,Donnees!$C$5))</f>
        <v>0</v>
      </c>
      <c r="BQ234" s="131">
        <f>IF(ISBLANK(BQ209),0,IF(BQ232&gt;=BQ233,Donnees!$C$4,Donnees!$C$5))</f>
        <v>0</v>
      </c>
      <c r="BR234" s="131">
        <f>IF(ISBLANK(BR209),0,IF(BR232&gt;=BR233,Donnees!$C$4,Donnees!$C$5))</f>
        <v>0</v>
      </c>
      <c r="BS234" s="131">
        <f>IF(ISBLANK(BS209),0,IF(BS232&gt;=BS233,Donnees!$C$4,Donnees!$C$5))</f>
        <v>0</v>
      </c>
      <c r="BT234" s="131">
        <f>IF(ISBLANK(BT209),0,IF(BT232&gt;=BT233,Donnees!$C$4,Donnees!$C$5))</f>
        <v>0</v>
      </c>
      <c r="BU234" s="130">
        <f>IF(ISBLANK(BU209),0,IF(BU232&gt;=BU233,Donnees!$C$4,Donnees!$C$5))</f>
        <v>0</v>
      </c>
      <c r="BV234" s="131">
        <f>IF(ISBLANK(BV209),0,IF(BV232&gt;=BV233,Donnees!$C$4,Donnees!$C$5))</f>
        <v>0</v>
      </c>
      <c r="BW234" s="131">
        <f>IF(ISBLANK(BW209),0,IF(BW232&gt;=BW233,Donnees!$C$4,Donnees!$C$5))</f>
        <v>0</v>
      </c>
      <c r="BX234" s="132">
        <f>IF(ISBLANK(BX209),0,IF(BX232&gt;=BX233,Donnees!$C$4,Donnees!$C$5))</f>
        <v>0</v>
      </c>
      <c r="BY234" s="144"/>
      <c r="BZ234" s="145"/>
      <c r="CA234" s="145"/>
      <c r="CB234" s="145"/>
      <c r="CC234" s="1236"/>
      <c r="CD234" s="1237"/>
    </row>
    <row r="235" spans="1:82" s="16" customFormat="1" ht="15" customHeight="1" x14ac:dyDescent="0.2">
      <c r="A235" s="158"/>
      <c r="B235" s="158"/>
      <c r="C235" s="158"/>
      <c r="D235" s="158"/>
      <c r="E235" s="158"/>
      <c r="F235" s="158"/>
      <c r="G235" s="168"/>
      <c r="H235" s="158"/>
      <c r="I235" s="158"/>
      <c r="J235" s="170"/>
      <c r="K235" s="158"/>
      <c r="L235" s="395"/>
      <c r="N235" s="1086" t="str">
        <f>IF($U$21=Donnees!$A$11,"Nombre APE","")</f>
        <v/>
      </c>
      <c r="O235" s="1086"/>
      <c r="P235" s="593"/>
      <c r="Q235" s="128" t="str">
        <f>IF($U$21=Donnees!$A$11,SUMIF($O211:$O230,"APE",Q211:Q230),"")</f>
        <v/>
      </c>
      <c r="R235" s="139" t="str">
        <f>IF($U$21=Donnees!$A$11,SUMIF($O211:$O230,"APE",R211:R230),"")</f>
        <v/>
      </c>
      <c r="S235" s="139" t="str">
        <f>IF($U$21=Donnees!$A$11,SUMIF($O211:$O230,"APE",S211:S230),"")</f>
        <v/>
      </c>
      <c r="T235" s="140" t="str">
        <f>IF($U$21=Donnees!$A$11,SUMIF($O211:$O230,"APE",T211:T230),"")</f>
        <v/>
      </c>
      <c r="U235" s="128" t="str">
        <f>IF($U$21=Donnees!$A$11,SUMIF($O211:$O230,"APE",U211:U230),"")</f>
        <v/>
      </c>
      <c r="V235" s="139" t="str">
        <f>IF($U$21=Donnees!$A$11,SUMIF($O211:$O230,"APE",V211:V230),"")</f>
        <v/>
      </c>
      <c r="W235" s="139" t="str">
        <f>IF($U$21=Donnees!$A$11,SUMIF($O211:$O230,"APE",W211:W230),"")</f>
        <v/>
      </c>
      <c r="X235" s="140" t="str">
        <f>IF($U$21=Donnees!$A$11,SUMIF($O211:$O230,"APE",X211:X230),"")</f>
        <v/>
      </c>
      <c r="Y235" s="128" t="str">
        <f>IF($U$21=Donnees!$A$11,SUMIF($O211:$O230,"APE",Y211:Y230),"")</f>
        <v/>
      </c>
      <c r="Z235" s="139" t="str">
        <f>IF($U$21=Donnees!$A$11,SUMIF($O211:$O230,"APE",Z211:Z230),"")</f>
        <v/>
      </c>
      <c r="AA235" s="139" t="str">
        <f>IF($U$21=Donnees!$A$11,SUMIF($O211:$O230,"APE",AA211:AA230),"")</f>
        <v/>
      </c>
      <c r="AB235" s="140" t="str">
        <f>IF($U$21=Donnees!$A$11,SUMIF($O211:$O230,"APE",AB211:AB230),"")</f>
        <v/>
      </c>
      <c r="AC235" s="128" t="str">
        <f>IF($U$21=Donnees!$A$11,SUMIF($O211:$O230,"APE",AC211:AC230),"")</f>
        <v/>
      </c>
      <c r="AD235" s="139" t="str">
        <f>IF($U$21=Donnees!$A$11,SUMIF($O211:$O230,"APE",AD211:AD230),"")</f>
        <v/>
      </c>
      <c r="AE235" s="139" t="str">
        <f>IF($U$21=Donnees!$A$11,SUMIF($O211:$O230,"APE",AE211:AE230),"")</f>
        <v/>
      </c>
      <c r="AF235" s="140" t="str">
        <f>IF($U$21=Donnees!$A$11,SUMIF($O211:$O230,"APE",AF211:AF230),"")</f>
        <v/>
      </c>
      <c r="AG235" s="128" t="str">
        <f>IF($U$21=Donnees!$A$11,SUMIF($O211:$O230,"APE",AG211:AG230),"")</f>
        <v/>
      </c>
      <c r="AH235" s="139" t="str">
        <f>IF($U$21=Donnees!$A$11,SUMIF($O211:$O230,"APE",AH211:AH230),"")</f>
        <v/>
      </c>
      <c r="AI235" s="139" t="str">
        <f>IF($U$21=Donnees!$A$11,SUMIF($O211:$O230,"APE",AI211:AI230),"")</f>
        <v/>
      </c>
      <c r="AJ235" s="140" t="str">
        <f>IF($U$21=Donnees!$A$11,SUMIF($O211:$O230,"APE",AJ211:AJ230),"")</f>
        <v/>
      </c>
      <c r="AK235" s="128" t="str">
        <f>IF($U$21=Donnees!$A$11,SUMIF($O211:$O230,"APE",AK211:AK230),"")</f>
        <v/>
      </c>
      <c r="AL235" s="139" t="str">
        <f>IF($U$21=Donnees!$A$11,SUMIF($O211:$O230,"APE",AL211:AL230),"")</f>
        <v/>
      </c>
      <c r="AM235" s="139" t="str">
        <f>IF($U$21=Donnees!$A$11,SUMIF($O211:$O230,"APE",AM211:AM230),"")</f>
        <v/>
      </c>
      <c r="AN235" s="140" t="str">
        <f>IF($U$21=Donnees!$A$11,SUMIF($O211:$O230,"APE",AN211:AN230),"")</f>
        <v/>
      </c>
      <c r="AO235" s="128" t="str">
        <f>IF($U$21=Donnees!$A$11,SUMIF($O211:$O230,"APE",AO211:AO230),"")</f>
        <v/>
      </c>
      <c r="AP235" s="139" t="str">
        <f>IF($U$21=Donnees!$A$11,SUMIF($O211:$O230,"APE",AP211:AP230),"")</f>
        <v/>
      </c>
      <c r="AQ235" s="139" t="str">
        <f>IF($U$21=Donnees!$A$11,SUMIF($O211:$O230,"APE",AQ211:AQ230),"")</f>
        <v/>
      </c>
      <c r="AR235" s="127" t="str">
        <f>IF($U$21=Donnees!$A$11,SUMIF($O211:$O230,"APE",AR211:AR230),"")</f>
        <v/>
      </c>
      <c r="AS235" s="128" t="str">
        <f>IF($U$21=Donnees!$A$11,SUMIF($O211:$O230,"APE",AS211:AS230),"")</f>
        <v/>
      </c>
      <c r="AT235" s="139" t="str">
        <f>IF($U$21=Donnees!$A$11,SUMIF($O211:$O230,"APE",AT211:AT230),"")</f>
        <v/>
      </c>
      <c r="AU235" s="139" t="str">
        <f>IF($U$21=Donnees!$A$11,SUMIF($O211:$O230,"APE",AU211:AU230),"")</f>
        <v/>
      </c>
      <c r="AV235" s="140" t="str">
        <f>IF($U$21=Donnees!$A$11,SUMIF($O211:$O230,"APE",AV211:AV230),"")</f>
        <v/>
      </c>
      <c r="AW235" s="128" t="str">
        <f>IF($U$21=Donnees!$A$11,SUMIF($O211:$O230,"APE",AW211:AW230),"")</f>
        <v/>
      </c>
      <c r="AX235" s="139" t="str">
        <f>IF($U$21=Donnees!$A$11,SUMIF($O211:$O230,"APE",AX211:AX230),"")</f>
        <v/>
      </c>
      <c r="AY235" s="139" t="str">
        <f>IF($U$21=Donnees!$A$11,SUMIF($O211:$O230,"APE",AY211:AY230),"")</f>
        <v/>
      </c>
      <c r="AZ235" s="140" t="str">
        <f>IF($U$21=Donnees!$A$11,SUMIF($O211:$O230,"APE",AZ211:AZ230),"")</f>
        <v/>
      </c>
      <c r="BA235" s="128" t="str">
        <f>IF($U$21=Donnees!$A$11,SUMIF($O211:$O230,"APE",BA211:BA230),"")</f>
        <v/>
      </c>
      <c r="BB235" s="139" t="str">
        <f>IF($U$21=Donnees!$A$11,SUMIF($O211:$O230,"APE",BB211:BB230),"")</f>
        <v/>
      </c>
      <c r="BC235" s="139" t="str">
        <f>IF($U$21=Donnees!$A$11,SUMIF($O211:$O230,"APE",BC211:BC230),"")</f>
        <v/>
      </c>
      <c r="BD235" s="140" t="str">
        <f>IF($U$21=Donnees!$A$11,SUMIF($O211:$O230,"APE",BD211:BD230),"")</f>
        <v/>
      </c>
      <c r="BE235" s="139" t="str">
        <f>IF($U$21=Donnees!$A$11,SUMIF($O211:$O230,"APE",BE211:BE230),"")</f>
        <v/>
      </c>
      <c r="BF235" s="139" t="str">
        <f>IF($U$21=Donnees!$A$11,SUMIF($O211:$O230,"APE",BF211:BF230),"")</f>
        <v/>
      </c>
      <c r="BG235" s="139" t="str">
        <f>IF($U$21=Donnees!$A$11,SUMIF($O211:$O230,"APE",BG211:BG230),"")</f>
        <v/>
      </c>
      <c r="BH235" s="140" t="str">
        <f>IF($U$21=Donnees!$A$11,SUMIF($O211:$O230,"APE",BH211:BH230),"")</f>
        <v/>
      </c>
      <c r="BI235" s="139" t="str">
        <f>IF($U$21=Donnees!$A$11,SUMIF($O211:$O230,"APE",BI211:BI230),"")</f>
        <v/>
      </c>
      <c r="BJ235" s="139" t="str">
        <f>IF($U$21=Donnees!$A$11,SUMIF($O211:$O230,"APE",BJ211:BJ230),"")</f>
        <v/>
      </c>
      <c r="BK235" s="139" t="str">
        <f>IF($U$21=Donnees!$A$11,SUMIF($O211:$O230,"APE",BK211:BK230),"")</f>
        <v/>
      </c>
      <c r="BL235" s="140" t="str">
        <f>IF($U$21=Donnees!$A$11,SUMIF($O211:$O230,"APE",BL211:BL230),"")</f>
        <v/>
      </c>
      <c r="BM235" s="139" t="str">
        <f>IF($U$21=Donnees!$A$11,SUMIF($O211:$O230,"APE",BM211:BM230),"")</f>
        <v/>
      </c>
      <c r="BN235" s="139" t="str">
        <f>IF($U$21=Donnees!$A$11,SUMIF($O211:$O230,"APE",BN211:BN230),"")</f>
        <v/>
      </c>
      <c r="BO235" s="139" t="str">
        <f>IF($U$21=Donnees!$A$11,SUMIF($O211:$O230,"APE",BO211:BO230),"")</f>
        <v/>
      </c>
      <c r="BP235" s="140" t="str">
        <f>IF($U$21=Donnees!$A$11,SUMIF($O211:$O230,"APE",BP211:BP230),"")</f>
        <v/>
      </c>
      <c r="BQ235" s="139" t="str">
        <f>IF($U$21=Donnees!$A$11,SUMIF($O211:$O230,"APE",BQ211:BQ230),"")</f>
        <v/>
      </c>
      <c r="BR235" s="139" t="str">
        <f>IF($U$21=Donnees!$A$11,SUMIF($O211:$O230,"APE",BR211:BR230),"")</f>
        <v/>
      </c>
      <c r="BS235" s="139" t="str">
        <f>IF($U$21=Donnees!$A$11,SUMIF($O211:$O230,"APE",BS211:BS230),"")</f>
        <v/>
      </c>
      <c r="BT235" s="140" t="str">
        <f>IF($U$21=Donnees!$A$11,SUMIF($O211:$O230,"APE",BT211:BT230),"")</f>
        <v/>
      </c>
      <c r="BU235" s="139" t="str">
        <f>IF($U$21=Donnees!$A$11,SUMIF($O211:$O230,"APE",BU211:BU230),"")</f>
        <v/>
      </c>
      <c r="BV235" s="139" t="str">
        <f>IF($U$21=Donnees!$A$11,SUMIF($O211:$O230,"APE",BV211:BV230),"")</f>
        <v/>
      </c>
      <c r="BW235" s="139" t="str">
        <f>IF($U$21=Donnees!$A$11,SUMIF($O211:$O230,"APE",BW211:BW230),"")</f>
        <v/>
      </c>
      <c r="BX235" s="140" t="str">
        <f>IF($U$21=Donnees!$A$11,SUMIF($O211:$O230,"APE",BX211:BX230),"")</f>
        <v/>
      </c>
      <c r="BY235" s="141"/>
      <c r="BZ235" s="143"/>
      <c r="CA235" s="143"/>
      <c r="CB235" s="143"/>
      <c r="CC235" s="369" t="s">
        <v>89</v>
      </c>
      <c r="CD235" s="364" t="s">
        <v>152</v>
      </c>
    </row>
    <row r="236" spans="1:82" s="16" customFormat="1" ht="15" customHeight="1" x14ac:dyDescent="0.2">
      <c r="A236" s="158" t="str">
        <f>A234</f>
        <v>Vendredi</v>
      </c>
      <c r="B236" s="158"/>
      <c r="C236" s="158"/>
      <c r="D236" s="158"/>
      <c r="E236" s="158"/>
      <c r="F236" s="158"/>
      <c r="G236" s="158"/>
      <c r="H236" s="158"/>
      <c r="I236" s="158"/>
      <c r="J236" s="170"/>
      <c r="K236" s="158"/>
      <c r="L236" s="395"/>
      <c r="N236" s="1234" t="str">
        <f>IF($U$21=Donnees!$A$11,"Répartition professionnel-le-s enfance","")</f>
        <v/>
      </c>
      <c r="O236" s="1234"/>
      <c r="P236" s="41" t="str">
        <f>IF($U$21=Donnees!$A$11,"Total","")</f>
        <v/>
      </c>
      <c r="Q236" s="128" t="str">
        <f>IF($U$21=Donnees!$A$11,SUMIF($O211:$O230,"EDE",Q211:Q230)+SUMIF($O211:$O230,"ASE",Q211:Q230),"")</f>
        <v/>
      </c>
      <c r="R236" s="127" t="str">
        <f>IF($U$21=Donnees!$A$11,SUMIF($O211:$O230,"EDE",R211:R230)+SUMIF($O211:$O230,"ASE",R211:R230),"")</f>
        <v/>
      </c>
      <c r="S236" s="127" t="str">
        <f>IF($U$21=Donnees!$A$11,SUMIF($O211:$O230,"EDE",S211:S230)+SUMIF($O211:$O230,"ASE",S211:S230),"")</f>
        <v/>
      </c>
      <c r="T236" s="129" t="str">
        <f>IF($U$21=Donnees!$A$11,SUMIF($O211:$O230,"EDE",T211:T230)+SUMIF($O211:$O230,"ASE",T211:T230),"")</f>
        <v/>
      </c>
      <c r="U236" s="133" t="str">
        <f>IF($U$21=Donnees!$A$11,SUMIF($O211:$O230,"EDE",U211:U230)+SUMIF($O211:$O230,"ASE",U211:U230),"")</f>
        <v/>
      </c>
      <c r="V236" s="133" t="str">
        <f>IF($U$21=Donnees!$A$11,SUMIF($O211:$O230,"EDE",V211:V230)+SUMIF($O211:$O230,"ASE",V211:V230),"")</f>
        <v/>
      </c>
      <c r="W236" s="133" t="str">
        <f>IF($U$21=Donnees!$A$11,SUMIF($O211:$O230,"EDE",W211:W230)+SUMIF($O211:$O230,"ASE",W211:W230),"")</f>
        <v/>
      </c>
      <c r="X236" s="133" t="str">
        <f>IF($U$21=Donnees!$A$11,SUMIF($O211:$O230,"EDE",X211:X230)+SUMIF($O211:$O230,"ASE",X211:X230),"")</f>
        <v/>
      </c>
      <c r="Y236" s="128" t="str">
        <f>IF($U$21=Donnees!$A$11,SUMIF($O211:$O230,"EDE",Y211:Y230)+SUMIF($O211:$O230,"ASE",Y211:Y230),"")</f>
        <v/>
      </c>
      <c r="Z236" s="127" t="str">
        <f>IF($U$21=Donnees!$A$11,SUMIF($O211:$O230,"EDE",Z211:Z230)+SUMIF($O211:$O230,"ASE",Z211:Z230),"")</f>
        <v/>
      </c>
      <c r="AA236" s="127" t="str">
        <f>IF($U$21=Donnees!$A$11,SUMIF($O211:$O230,"EDE",AA211:AA230)+SUMIF($O211:$O230,"ASE",AA211:AA230),"")</f>
        <v/>
      </c>
      <c r="AB236" s="129" t="str">
        <f>IF($U$21=Donnees!$A$11,SUMIF($O211:$O230,"EDE",AB211:AB230)+SUMIF($O211:$O230,"ASE",AB211:AB230),"")</f>
        <v/>
      </c>
      <c r="AC236" s="133" t="str">
        <f>IF($U$21=Donnees!$A$11,SUMIF($O211:$O230,"EDE",AC211:AC230)+SUMIF($O211:$O230,"ASE",AC211:AC230),"")</f>
        <v/>
      </c>
      <c r="AD236" s="133" t="str">
        <f>IF($U$21=Donnees!$A$11,SUMIF($O211:$O230,"EDE",AD211:AD230)+SUMIF($O211:$O230,"ASE",AD211:AD230),"")</f>
        <v/>
      </c>
      <c r="AE236" s="133" t="str">
        <f>IF($U$21=Donnees!$A$11,SUMIF($O211:$O230,"EDE",AE211:AE230)+SUMIF($O211:$O230,"ASE",AE211:AE230),"")</f>
        <v/>
      </c>
      <c r="AF236" s="133" t="str">
        <f>IF($U$21=Donnees!$A$11,SUMIF($O211:$O230,"EDE",AF211:AF230)+SUMIF($O211:$O230,"ASE",AF211:AF230),"")</f>
        <v/>
      </c>
      <c r="AG236" s="128" t="str">
        <f>IF($U$21=Donnees!$A$11,SUMIF($O211:$O230,"EDE",AG211:AG230)+SUMIF($O211:$O230,"ASE",AG211:AG230),"")</f>
        <v/>
      </c>
      <c r="AH236" s="127" t="str">
        <f>IF($U$21=Donnees!$A$11,SUMIF($O211:$O230,"EDE",AH211:AH230)+SUMIF($O211:$O230,"ASE",AH211:AH230),"")</f>
        <v/>
      </c>
      <c r="AI236" s="127" t="str">
        <f>IF($U$21=Donnees!$A$11,SUMIF($O211:$O230,"EDE",AI211:AI230)+SUMIF($O211:$O230,"ASE",AI211:AI230),"")</f>
        <v/>
      </c>
      <c r="AJ236" s="129" t="str">
        <f>IF($U$21=Donnees!$A$11,SUMIF($O211:$O230,"EDE",AJ211:AJ230)+SUMIF($O211:$O230,"ASE",AJ211:AJ230),"")</f>
        <v/>
      </c>
      <c r="AK236" s="133" t="str">
        <f>IF($U$21=Donnees!$A$11,SUMIF($O211:$O230,"EDE",AK211:AK230)+SUMIF($O211:$O230,"ASE",AK211:AK230),"")</f>
        <v/>
      </c>
      <c r="AL236" s="133" t="str">
        <f>IF($U$21=Donnees!$A$11,SUMIF($O211:$O230,"EDE",AL211:AL230)+SUMIF($O211:$O230,"ASE",AL211:AL230),"")</f>
        <v/>
      </c>
      <c r="AM236" s="133" t="str">
        <f>IF($U$21=Donnees!$A$11,SUMIF($O211:$O230,"EDE",AM211:AM230)+SUMIF($O211:$O230,"ASE",AM211:AM230),"")</f>
        <v/>
      </c>
      <c r="AN236" s="133" t="str">
        <f>IF($U$21=Donnees!$A$11,SUMIF($O211:$O230,"EDE",AN211:AN230)+SUMIF($O211:$O230,"ASE",AN211:AN230),"")</f>
        <v/>
      </c>
      <c r="AO236" s="128" t="str">
        <f>IF($U$21=Donnees!$A$11,SUMIF($O211:$O230,"EDE",AO211:AO230)+SUMIF($O211:$O230,"ASE",AO211:AO230),"")</f>
        <v/>
      </c>
      <c r="AP236" s="127" t="str">
        <f>IF($U$21=Donnees!$A$11,SUMIF($O211:$O230,"EDE",AP211:AP230)+SUMIF($O211:$O230,"ASE",AP211:AP230),"")</f>
        <v/>
      </c>
      <c r="AQ236" s="127" t="str">
        <f>IF($U$21=Donnees!$A$11,SUMIF($O211:$O230,"EDE",AQ211:AQ230)+SUMIF($O211:$O230,"ASE",AQ211:AQ230),"")</f>
        <v/>
      </c>
      <c r="AR236" s="129" t="str">
        <f>IF($U$21=Donnees!$A$11,SUMIF($O211:$O230,"EDE",AR211:AR230)+SUMIF($O211:$O230,"ASE",AR211:AR230),"")</f>
        <v/>
      </c>
      <c r="AS236" s="133" t="str">
        <f>IF($U$21=Donnees!$A$11,SUMIF($O211:$O230,"EDE",AS211:AS230)+SUMIF($O211:$O230,"ASE",AS211:AS230),"")</f>
        <v/>
      </c>
      <c r="AT236" s="133" t="str">
        <f>IF($U$21=Donnees!$A$11,SUMIF($O211:$O230,"EDE",AT211:AT230)+SUMIF($O211:$O230,"ASE",AT211:AT230),"")</f>
        <v/>
      </c>
      <c r="AU236" s="133" t="str">
        <f>IF($U$21=Donnees!$A$11,SUMIF($O211:$O230,"EDE",AU211:AU230)+SUMIF($O211:$O230,"ASE",AU211:AU230),"")</f>
        <v/>
      </c>
      <c r="AV236" s="133" t="str">
        <f>IF($U$21=Donnees!$A$11,SUMIF($O211:$O230,"EDE",AV211:AV230)+SUMIF($O211:$O230,"ASE",AV211:AV230),"")</f>
        <v/>
      </c>
      <c r="AW236" s="128" t="str">
        <f>IF($U$21=Donnees!$A$11,SUMIF($O211:$O230,"EDE",AW211:AW230)+SUMIF($O211:$O230,"ASE",AW211:AW230),"")</f>
        <v/>
      </c>
      <c r="AX236" s="127" t="str">
        <f>IF($U$21=Donnees!$A$11,SUMIF($O211:$O230,"EDE",AX211:AX230)+SUMIF($O211:$O230,"ASE",AX211:AX230),"")</f>
        <v/>
      </c>
      <c r="AY236" s="127" t="str">
        <f>IF($U$21=Donnees!$A$11,SUMIF($O211:$O230,"EDE",AY211:AY230)+SUMIF($O211:$O230,"ASE",AY211:AY230),"")</f>
        <v/>
      </c>
      <c r="AZ236" s="129" t="str">
        <f>IF($U$21=Donnees!$A$11,SUMIF($O211:$O230,"EDE",AZ211:AZ230)+SUMIF($O211:$O230,"ASE",AZ211:AZ230),"")</f>
        <v/>
      </c>
      <c r="BA236" s="133" t="str">
        <f>IF($U$21=Donnees!$A$11,SUMIF($O211:$O230,"EDE",BA211:BA230)+SUMIF($O211:$O230,"ASE",BA211:BA230),"")</f>
        <v/>
      </c>
      <c r="BB236" s="133" t="str">
        <f>IF($U$21=Donnees!$A$11,SUMIF($O211:$O230,"EDE",BB211:BB230)+SUMIF($O211:$O230,"ASE",BB211:BB230),"")</f>
        <v/>
      </c>
      <c r="BC236" s="133" t="str">
        <f>IF($U$21=Donnees!$A$11,SUMIF($O211:$O230,"EDE",BC211:BC230)+SUMIF($O211:$O230,"ASE",BC211:BC230),"")</f>
        <v/>
      </c>
      <c r="BD236" s="133" t="str">
        <f>IF($U$21=Donnees!$A$11,SUMIF($O211:$O230,"EDE",BD211:BD230)+SUMIF($O211:$O230,"ASE",BD211:BD230),"")</f>
        <v/>
      </c>
      <c r="BE236" s="128" t="str">
        <f>IF($U$21=Donnees!$A$11,SUMIF($O211:$O230,"EDE",BE211:BE230)+SUMIF($O211:$O230,"ASE",BE211:BE230),"")</f>
        <v/>
      </c>
      <c r="BF236" s="127" t="str">
        <f>IF($U$21=Donnees!$A$11,SUMIF($O211:$O230,"EDE",BF211:BF230)+SUMIF($O211:$O230,"ASE",BF211:BF230),"")</f>
        <v/>
      </c>
      <c r="BG236" s="127" t="str">
        <f>IF($U$21=Donnees!$A$11,SUMIF($O211:$O230,"EDE",BG211:BG230)+SUMIF($O211:$O230,"ASE",BG211:BG230),"")</f>
        <v/>
      </c>
      <c r="BH236" s="129" t="str">
        <f>IF($U$21=Donnees!$A$11,SUMIF($O211:$O230,"EDE",BH211:BH230)+SUMIF($O211:$O230,"ASE",BH211:BH230),"")</f>
        <v/>
      </c>
      <c r="BI236" s="133" t="str">
        <f>IF($U$21=Donnees!$A$11,SUMIF($O211:$O230,"EDE",BI211:BI230)+SUMIF($O211:$O230,"ASE",BI211:BI230),"")</f>
        <v/>
      </c>
      <c r="BJ236" s="133" t="str">
        <f>IF($U$21=Donnees!$A$11,SUMIF($O211:$O230,"EDE",BJ211:BJ230)+SUMIF($O211:$O230,"ASE",BJ211:BJ230),"")</f>
        <v/>
      </c>
      <c r="BK236" s="133" t="str">
        <f>IF($U$21=Donnees!$A$11,SUMIF($O211:$O230,"EDE",BK211:BK230)+SUMIF($O211:$O230,"ASE",BK211:BK230),"")</f>
        <v/>
      </c>
      <c r="BL236" s="133" t="str">
        <f>IF($U$21=Donnees!$A$11,SUMIF($O211:$O230,"EDE",BL211:BL230)+SUMIF($O211:$O230,"ASE",BL211:BL230),"")</f>
        <v/>
      </c>
      <c r="BM236" s="128" t="str">
        <f>IF($U$21=Donnees!$A$11,SUMIF($O211:$O230,"EDE",BM211:BM230)+SUMIF($O211:$O230,"ASE",BM211:BM230),"")</f>
        <v/>
      </c>
      <c r="BN236" s="127" t="str">
        <f>IF($U$21=Donnees!$A$11,SUMIF($O211:$O230,"EDE",BN211:BN230)+SUMIF($O211:$O230,"ASE",BN211:BN230),"")</f>
        <v/>
      </c>
      <c r="BO236" s="127" t="str">
        <f>IF($U$21=Donnees!$A$11,SUMIF($O211:$O230,"EDE",BO211:BO230)+SUMIF($O211:$O230,"ASE",BO211:BO230),"")</f>
        <v/>
      </c>
      <c r="BP236" s="129" t="str">
        <f>IF($U$21=Donnees!$A$11,SUMIF($O211:$O230,"EDE",BP211:BP230)+SUMIF($O211:$O230,"ASE",BP211:BP230),"")</f>
        <v/>
      </c>
      <c r="BQ236" s="133" t="str">
        <f>IF($U$21=Donnees!$A$11,SUMIF($O211:$O230,"EDE",BQ211:BQ230)+SUMIF($O211:$O230,"ASE",BQ211:BQ230),"")</f>
        <v/>
      </c>
      <c r="BR236" s="133" t="str">
        <f>IF($U$21=Donnees!$A$11,SUMIF($O211:$O230,"EDE",BR211:BR230)+SUMIF($O211:$O230,"ASE",BR211:BR230),"")</f>
        <v/>
      </c>
      <c r="BS236" s="133" t="str">
        <f>IF($U$21=Donnees!$A$11,SUMIF($O211:$O230,"EDE",BS211:BS230)+SUMIF($O211:$O230,"ASE",BS211:BS230),"")</f>
        <v/>
      </c>
      <c r="BT236" s="133" t="str">
        <f>IF($U$21=Donnees!$A$11,SUMIF($O211:$O230,"EDE",BT211:BT230)+SUMIF($O211:$O230,"ASE",BT211:BT230),"")</f>
        <v/>
      </c>
      <c r="BU236" s="128" t="str">
        <f>IF($U$21=Donnees!$A$11,SUMIF($O211:$O230,"EDE",BU211:BU230)+SUMIF($O211:$O230,"ASE",BU211:BU230),"")</f>
        <v/>
      </c>
      <c r="BV236" s="127" t="str">
        <f>IF($U$21=Donnees!$A$11,SUMIF($O211:$O230,"EDE",BV211:BV230)+SUMIF($O211:$O230,"ASE",BV211:BV230),"")</f>
        <v/>
      </c>
      <c r="BW236" s="127" t="str">
        <f>IF($U$21=Donnees!$A$11,SUMIF($O211:$O230,"EDE",BW211:BW230)+SUMIF($O211:$O230,"ASE",BW211:BW230),"")</f>
        <v/>
      </c>
      <c r="BX236" s="129" t="str">
        <f>IF($U$21=Donnees!$A$11,SUMIF($O211:$O230,"EDE",BX211:BX230)+SUMIF($O211:$O230,"ASE",BX211:BX230),"")</f>
        <v/>
      </c>
      <c r="BY236" s="142"/>
      <c r="BZ236" s="143"/>
      <c r="CA236" s="143"/>
      <c r="CB236" s="143"/>
      <c r="CC236" s="1235" t="str">
        <f>IF(AND(H238&gt;0,$U$21=Donnees!$A$21),Donnees!$C$5,Donnees!$C$4)</f>
        <v></v>
      </c>
      <c r="CD236" s="1237" t="str">
        <f>IF(CC236=Donnees!$C$5,Donnees!$B$42,"")</f>
        <v/>
      </c>
    </row>
    <row r="237" spans="1:82" s="16" customFormat="1" ht="15" customHeight="1" x14ac:dyDescent="0.2">
      <c r="A237" s="158" t="str">
        <f t="shared" si="58"/>
        <v>Vendredi</v>
      </c>
      <c r="B237" s="158"/>
      <c r="C237" s="158"/>
      <c r="D237" s="158"/>
      <c r="E237" s="158"/>
      <c r="F237" s="158"/>
      <c r="G237" s="158"/>
      <c r="H237" s="158"/>
      <c r="I237" s="158"/>
      <c r="J237" s="170"/>
      <c r="K237" s="158"/>
      <c r="L237" s="395"/>
      <c r="N237" s="1234"/>
      <c r="O237" s="1234"/>
      <c r="P237" s="41" t="str">
        <f>IF($U$21=Donnees!$A$11,"min requis selon directives","")</f>
        <v/>
      </c>
      <c r="Q237" s="128" t="str">
        <f>IF($U$21=Donnees!$A$11,ROUNDUP(Q233*0.5,0),"")</f>
        <v/>
      </c>
      <c r="R237" s="127" t="str">
        <f>IF($U$21=Donnees!$A$11,ROUNDUP(R233*0.5,0),"")</f>
        <v/>
      </c>
      <c r="S237" s="127" t="str">
        <f>IF($U$21=Donnees!$A$11,ROUNDUP(S233*0.5,0),"")</f>
        <v/>
      </c>
      <c r="T237" s="129" t="str">
        <f>IF($U$21=Donnees!$A$11,ROUNDUP(T233*0.5,0),"")</f>
        <v/>
      </c>
      <c r="U237" s="133" t="str">
        <f>IF($U$21=Donnees!$A$11,ROUNDUP(U233*0.5,0),"")</f>
        <v/>
      </c>
      <c r="V237" s="133" t="str">
        <f>IF($U$21=Donnees!$A$11,ROUNDUP(V233*0.5,0),"")</f>
        <v/>
      </c>
      <c r="W237" s="133" t="str">
        <f>IF($U$21=Donnees!$A$11,ROUNDUP(W233*0.5,0),"")</f>
        <v/>
      </c>
      <c r="X237" s="133" t="str">
        <f>IF($U$21=Donnees!$A$11,ROUNDUP(X233*0.5,0),"")</f>
        <v/>
      </c>
      <c r="Y237" s="128" t="str">
        <f>IF($U$21=Donnees!$A$11,ROUNDUP(Y233*0.5,0),"")</f>
        <v/>
      </c>
      <c r="Z237" s="127" t="str">
        <f>IF($U$21=Donnees!$A$11,ROUNDUP(Z233*0.5,0),"")</f>
        <v/>
      </c>
      <c r="AA237" s="127" t="str">
        <f>IF($U$21=Donnees!$A$11,ROUNDUP(AA233*0.5,0),"")</f>
        <v/>
      </c>
      <c r="AB237" s="129" t="str">
        <f>IF($U$21=Donnees!$A$11,ROUNDUP(AB233*0.5,0),"")</f>
        <v/>
      </c>
      <c r="AC237" s="133" t="str">
        <f>IF($U$21=Donnees!$A$11,ROUNDUP(AC233*0.5,0),"")</f>
        <v/>
      </c>
      <c r="AD237" s="133" t="str">
        <f>IF($U$21=Donnees!$A$11,ROUNDUP(AD233*0.5,0),"")</f>
        <v/>
      </c>
      <c r="AE237" s="133" t="str">
        <f>IF($U$21=Donnees!$A$11,ROUNDUP(AE233*0.5,0),"")</f>
        <v/>
      </c>
      <c r="AF237" s="133" t="str">
        <f>IF($U$21=Donnees!$A$11,ROUNDUP(AF233*0.5,0),"")</f>
        <v/>
      </c>
      <c r="AG237" s="128" t="str">
        <f>IF($U$21=Donnees!$A$11,ROUNDUP(AG233*0.5,0),"")</f>
        <v/>
      </c>
      <c r="AH237" s="127" t="str">
        <f>IF($U$21=Donnees!$A$11,ROUNDUP(AH233*0.5,0),"")</f>
        <v/>
      </c>
      <c r="AI237" s="127" t="str">
        <f>IF($U$21=Donnees!$A$11,ROUNDUP(AI233*0.5,0),"")</f>
        <v/>
      </c>
      <c r="AJ237" s="129" t="str">
        <f>IF($U$21=Donnees!$A$11,ROUNDUP(AJ233*0.5,0),"")</f>
        <v/>
      </c>
      <c r="AK237" s="133" t="str">
        <f>IF($U$21=Donnees!$A$11,ROUNDUP(AK233*0.5,0),"")</f>
        <v/>
      </c>
      <c r="AL237" s="133" t="str">
        <f>IF($U$21=Donnees!$A$11,ROUNDUP(AL233*0.5,0),"")</f>
        <v/>
      </c>
      <c r="AM237" s="133" t="str">
        <f>IF($U$21=Donnees!$A$11,ROUNDUP(AM233*0.5,0),"")</f>
        <v/>
      </c>
      <c r="AN237" s="133" t="str">
        <f>IF($U$21=Donnees!$A$11,ROUNDUP(AN233*0.5,0),"")</f>
        <v/>
      </c>
      <c r="AO237" s="128" t="str">
        <f>IF($U$21=Donnees!$A$11,ROUNDUP(AO233*0.5,0),"")</f>
        <v/>
      </c>
      <c r="AP237" s="127" t="str">
        <f>IF($U$21=Donnees!$A$11,ROUNDUP(AP233*0.5,0),"")</f>
        <v/>
      </c>
      <c r="AQ237" s="127" t="str">
        <f>IF($U$21=Donnees!$A$11,ROUNDUP(AQ233*0.5,0),"")</f>
        <v/>
      </c>
      <c r="AR237" s="129" t="str">
        <f>IF($U$21=Donnees!$A$11,ROUNDUP(AR233*0.5,0),"")</f>
        <v/>
      </c>
      <c r="AS237" s="133" t="str">
        <f>IF($U$21=Donnees!$A$11,ROUNDUP(AS233*0.5,0),"")</f>
        <v/>
      </c>
      <c r="AT237" s="133" t="str">
        <f>IF($U$21=Donnees!$A$11,ROUNDUP(AT233*0.5,0),"")</f>
        <v/>
      </c>
      <c r="AU237" s="133" t="str">
        <f>IF($U$21=Donnees!$A$11,ROUNDUP(AU233*0.5,0),"")</f>
        <v/>
      </c>
      <c r="AV237" s="133" t="str">
        <f>IF($U$21=Donnees!$A$11,ROUNDUP(AV233*0.5,0),"")</f>
        <v/>
      </c>
      <c r="AW237" s="128" t="str">
        <f>IF($U$21=Donnees!$A$11,ROUNDUP(AW233*0.5,0),"")</f>
        <v/>
      </c>
      <c r="AX237" s="127" t="str">
        <f>IF($U$21=Donnees!$A$11,ROUNDUP(AX233*0.5,0),"")</f>
        <v/>
      </c>
      <c r="AY237" s="127" t="str">
        <f>IF($U$21=Donnees!$A$11,ROUNDUP(AY233*0.5,0),"")</f>
        <v/>
      </c>
      <c r="AZ237" s="129" t="str">
        <f>IF($U$21=Donnees!$A$11,ROUNDUP(AZ233*0.5,0),"")</f>
        <v/>
      </c>
      <c r="BA237" s="133" t="str">
        <f>IF($U$21=Donnees!$A$11,ROUNDUP(BA233*0.5,0),"")</f>
        <v/>
      </c>
      <c r="BB237" s="133" t="str">
        <f>IF($U$21=Donnees!$A$11,ROUNDUP(BB233*0.5,0),"")</f>
        <v/>
      </c>
      <c r="BC237" s="133" t="str">
        <f>IF($U$21=Donnees!$A$11,ROUNDUP(BC233*0.5,0),"")</f>
        <v/>
      </c>
      <c r="BD237" s="133" t="str">
        <f>IF($U$21=Donnees!$A$11,ROUNDUP(BD233*0.5,0),"")</f>
        <v/>
      </c>
      <c r="BE237" s="128" t="str">
        <f>IF($U$21=Donnees!$A$11,ROUNDUP(BE233*0.5,0),"")</f>
        <v/>
      </c>
      <c r="BF237" s="127" t="str">
        <f>IF($U$21=Donnees!$A$11,ROUNDUP(BF233*0.5,0),"")</f>
        <v/>
      </c>
      <c r="BG237" s="127" t="str">
        <f>IF($U$21=Donnees!$A$11,ROUNDUP(BG233*0.5,0),"")</f>
        <v/>
      </c>
      <c r="BH237" s="129" t="str">
        <f>IF($U$21=Donnees!$A$11,ROUNDUP(BH233*0.5,0),"")</f>
        <v/>
      </c>
      <c r="BI237" s="133" t="str">
        <f>IF($U$21=Donnees!$A$11,ROUNDUP(BI233*0.5,0),"")</f>
        <v/>
      </c>
      <c r="BJ237" s="133" t="str">
        <f>IF($U$21=Donnees!$A$11,ROUNDUP(BJ233*0.5,0),"")</f>
        <v/>
      </c>
      <c r="BK237" s="133" t="str">
        <f>IF($U$21=Donnees!$A$11,ROUNDUP(BK233*0.5,0),"")</f>
        <v/>
      </c>
      <c r="BL237" s="133" t="str">
        <f>IF($U$21=Donnees!$A$11,ROUNDUP(BL233*0.5,0),"")</f>
        <v/>
      </c>
      <c r="BM237" s="128" t="str">
        <f>IF($U$21=Donnees!$A$11,ROUNDUP(BM233*0.5,0),"")</f>
        <v/>
      </c>
      <c r="BN237" s="127" t="str">
        <f>IF($U$21=Donnees!$A$11,ROUNDUP(BN233*0.5,0),"")</f>
        <v/>
      </c>
      <c r="BO237" s="127" t="str">
        <f>IF($U$21=Donnees!$A$11,ROUNDUP(BO233*0.5,0),"")</f>
        <v/>
      </c>
      <c r="BP237" s="129" t="str">
        <f>IF($U$21=Donnees!$A$11,ROUNDUP(BP233*0.5,0),"")</f>
        <v/>
      </c>
      <c r="BQ237" s="133" t="str">
        <f>IF($U$21=Donnees!$A$11,ROUNDUP(BQ233*0.5,0),"")</f>
        <v/>
      </c>
      <c r="BR237" s="133" t="str">
        <f>IF($U$21=Donnees!$A$11,ROUNDUP(BR233*0.5,0),"")</f>
        <v/>
      </c>
      <c r="BS237" s="133" t="str">
        <f>IF($U$21=Donnees!$A$11,ROUNDUP(BS233*0.5,0),"")</f>
        <v/>
      </c>
      <c r="BT237" s="133" t="str">
        <f>IF($U$21=Donnees!$A$11,ROUNDUP(BT233*0.5,0),"")</f>
        <v/>
      </c>
      <c r="BU237" s="128" t="str">
        <f>IF($U$21=Donnees!$A$11,ROUNDUP(BU233*0.5,0),"")</f>
        <v/>
      </c>
      <c r="BV237" s="127" t="str">
        <f>IF($U$21=Donnees!$A$11,ROUNDUP(BV233*0.5,0),"")</f>
        <v/>
      </c>
      <c r="BW237" s="127" t="str">
        <f>IF($U$21=Donnees!$A$11,ROUNDUP(BW233*0.5,0),"")</f>
        <v/>
      </c>
      <c r="BX237" s="129" t="str">
        <f>IF($U$21=Donnees!$A$11,ROUNDUP(BX233*0.5,0),"")</f>
        <v/>
      </c>
      <c r="BY237" s="142"/>
      <c r="BZ237" s="143"/>
      <c r="CA237" s="143"/>
      <c r="CB237" s="143"/>
      <c r="CC237" s="1235"/>
      <c r="CD237" s="1237"/>
    </row>
    <row r="238" spans="1:82" s="16" customFormat="1" ht="15" customHeight="1" x14ac:dyDescent="0.2">
      <c r="A238" s="158" t="str">
        <f t="shared" si="58"/>
        <v>Vendredi</v>
      </c>
      <c r="B238" s="158"/>
      <c r="C238" s="158"/>
      <c r="D238" s="158"/>
      <c r="E238" s="158"/>
      <c r="F238" s="158"/>
      <c r="G238" s="158"/>
      <c r="H238" s="168" t="str">
        <f>IF($U$21=Donnees!$A$21,COUNTIF(Q238:BX238,Donnees!$C$5),"")</f>
        <v/>
      </c>
      <c r="I238" s="172"/>
      <c r="J238" s="170"/>
      <c r="K238" s="158"/>
      <c r="L238" s="395"/>
      <c r="N238" s="1234"/>
      <c r="O238" s="1234"/>
      <c r="P238" s="41" t="str">
        <f>IF($U$21=Donnees!$A$11,"Check ","")</f>
        <v/>
      </c>
      <c r="Q238" s="130" t="str">
        <f>IF(ISBLANK(Q209),"",IF(AND($U$21=Donnees!$A$21,IF(OR(AND(Q236&gt;=Q237,Q209&gt;=1),AND(Q236&lt;Q237,Q235&gt;=1,Q209&lt;=12)),Donnees!$C$4,)),Donnees!$C$4,Donnees!$C$5))</f>
        <v/>
      </c>
      <c r="R238" s="131" t="str">
        <f>IF(ISBLANK(R209),"",IF(AND($U$21=Donnees!$A$21,IF(OR(AND(R236&gt;=R237,R209&gt;=1),AND(R236&lt;R237,R235&gt;=1,R209&lt;=12)),Donnees!$C$4,)),Donnees!$C$4,Donnees!$C$5))</f>
        <v/>
      </c>
      <c r="S238" s="131" t="str">
        <f>IF(ISBLANK(S209),"",IF(AND($U$21=Donnees!$A$21,IF(OR(AND(S236&gt;=S237,S209&gt;=1),AND(S236&lt;S237,S235&gt;=1,S209&lt;=12)),Donnees!$C$4,)),Donnees!$C$4,Donnees!$C$5))</f>
        <v/>
      </c>
      <c r="T238" s="131" t="str">
        <f>IF(ISBLANK(T209),"",IF(AND($U$21=Donnees!$A$21,IF(OR(AND(T236&gt;=T237,T209&gt;=1),AND(T236&lt;T237,T235&gt;=1,T209&lt;=12)),Donnees!$C$4,)),Donnees!$C$4,Donnees!$C$5))</f>
        <v/>
      </c>
      <c r="U238" s="130" t="str">
        <f>IF(ISBLANK(U209),"",IF(AND($U$21=Donnees!$A$21,IF(OR(AND(U236&gt;=U237,U209&gt;=1),AND(U236&lt;U237,U235&gt;=1,U209&lt;=12)),Donnees!$C$4,)),Donnees!$C$4,Donnees!$C$5))</f>
        <v/>
      </c>
      <c r="V238" s="131" t="str">
        <f>IF(ISBLANK(V209),"",IF(AND($U$21=Donnees!$A$21,IF(OR(AND(V236&gt;=V237,V209&gt;=1),AND(V236&lt;V237,V235&gt;=1,V209&lt;=12)),Donnees!$C$4,)),Donnees!$C$4,Donnees!$C$5))</f>
        <v/>
      </c>
      <c r="W238" s="131" t="str">
        <f>IF(ISBLANK(W209),"",IF(AND($U$21=Donnees!$A$21,IF(OR(AND(W236&gt;=W237,W209&gt;=1),AND(W236&lt;W237,W235&gt;=1,W209&lt;=12)),Donnees!$C$4,)),Donnees!$C$4,Donnees!$C$5))</f>
        <v/>
      </c>
      <c r="X238" s="131" t="str">
        <f>IF(ISBLANK(X209),"",IF(AND($U$21=Donnees!$A$21,IF(OR(AND(X236&gt;=X237,X209&gt;=1),AND(X236&lt;X237,X235&gt;=1,X209&lt;=12)),Donnees!$C$4,)),Donnees!$C$4,Donnees!$C$5))</f>
        <v/>
      </c>
      <c r="Y238" s="130" t="str">
        <f>IF(ISBLANK(Y209),"",IF(AND($U$21=Donnees!$A$21,IF(OR(AND(Y236&gt;=Y237,Y209&gt;=1),AND(Y236&lt;Y237,Y235&gt;=1,Y209&lt;=12)),Donnees!$C$4,)),Donnees!$C$4,Donnees!$C$5))</f>
        <v/>
      </c>
      <c r="Z238" s="131" t="str">
        <f>IF(ISBLANK(Z209),"",IF(AND($U$21=Donnees!$A$21,IF(OR(AND(Z236&gt;=Z237,Z209&gt;=1),AND(Z236&lt;Z237,Z235&gt;=1,Z209&lt;=12)),Donnees!$C$4,)),Donnees!$C$4,Donnees!$C$5))</f>
        <v/>
      </c>
      <c r="AA238" s="131" t="str">
        <f>IF(ISBLANK(AA209),"",IF(AND($U$21=Donnees!$A$21,IF(OR(AND(AA236&gt;=AA237,AA209&gt;=1),AND(AA236&lt;AA237,AA235&gt;=1,AA209&lt;=12)),Donnees!$C$4,)),Donnees!$C$4,Donnees!$C$5))</f>
        <v/>
      </c>
      <c r="AB238" s="131" t="str">
        <f>IF(ISBLANK(AB209),"",IF(AND($U$21=Donnees!$A$21,IF(OR(AND(AB236&gt;=AB237,AB209&gt;=1),AND(AB236&lt;AB237,AB235&gt;=1,AB209&lt;=12)),Donnees!$C$4,)),Donnees!$C$4,Donnees!$C$5))</f>
        <v/>
      </c>
      <c r="AC238" s="130" t="str">
        <f>IF(ISBLANK(AC209),"",IF(AND($U$21=Donnees!$A$21,IF(OR(AND(AC236&gt;=AC237,AC209&gt;=1),AND(AC236&lt;AC237,AC235&gt;=1,AC209&lt;=12)),Donnees!$C$4,)),Donnees!$C$4,Donnees!$C$5))</f>
        <v/>
      </c>
      <c r="AD238" s="131" t="str">
        <f>IF(ISBLANK(AD209),"",IF(AND($U$21=Donnees!$A$21,IF(OR(AND(AD236&gt;=AD237,AD209&gt;=1),AND(AD236&lt;AD237,AD235&gt;=1,AD209&lt;=12)),Donnees!$C$4,)),Donnees!$C$4,Donnees!$C$5))</f>
        <v/>
      </c>
      <c r="AE238" s="131" t="str">
        <f>IF(ISBLANK(AE209),"",IF(AND($U$21=Donnees!$A$21,IF(OR(AND(AE236&gt;=AE237,AE209&gt;=1),AND(AE236&lt;AE237,AE235&gt;=1,AE209&lt;=12)),Donnees!$C$4,)),Donnees!$C$4,Donnees!$C$5))</f>
        <v/>
      </c>
      <c r="AF238" s="131" t="str">
        <f>IF(ISBLANK(AF209),"",IF(AND($U$21=Donnees!$A$21,IF(OR(AND(AF236&gt;=AF237,AF209&gt;=1),AND(AF236&lt;AF237,AF235&gt;=1,AF209&lt;=12)),Donnees!$C$4,)),Donnees!$C$4,Donnees!$C$5))</f>
        <v/>
      </c>
      <c r="AG238" s="130" t="str">
        <f>IF(ISBLANK(AG209),"",IF(AND($U$21=Donnees!$A$21,IF(OR(AND(AG236&gt;=AG237,AG209&gt;=1),AND(AG236&lt;AG237,AG235&gt;=1,AG209&lt;=12)),Donnees!$C$4,)),Donnees!$C$4,Donnees!$C$5))</f>
        <v/>
      </c>
      <c r="AH238" s="131" t="str">
        <f>IF(ISBLANK(AH209),"",IF(AND($U$21=Donnees!$A$21,IF(OR(AND(AH236&gt;=AH237,AH209&gt;=1),AND(AH236&lt;AH237,AH235&gt;=1,AH209&lt;=12)),Donnees!$C$4,)),Donnees!$C$4,Donnees!$C$5))</f>
        <v/>
      </c>
      <c r="AI238" s="131" t="str">
        <f>IF(ISBLANK(AI209),"",IF(AND($U$21=Donnees!$A$21,IF(OR(AND(AI236&gt;=AI237,AI209&gt;=1),AND(AI236&lt;AI237,AI235&gt;=1,AI209&lt;=12)),Donnees!$C$4,)),Donnees!$C$4,Donnees!$C$5))</f>
        <v/>
      </c>
      <c r="AJ238" s="131" t="str">
        <f>IF(ISBLANK(AJ209),"",IF(AND($U$21=Donnees!$A$21,IF(OR(AND(AJ236&gt;=AJ237,AJ209&gt;=1),AND(AJ236&lt;AJ237,AJ235&gt;=1,AJ209&lt;=12)),Donnees!$C$4,)),Donnees!$C$4,Donnees!$C$5))</f>
        <v/>
      </c>
      <c r="AK238" s="130" t="str">
        <f>IF(ISBLANK(AK209),"",IF(AND($U$21=Donnees!$A$21,IF(OR(AND(AK236&gt;=AK237,AK209&gt;=1),AND(AK236&lt;AK237,AK235&gt;=1,AK209&lt;=12)),Donnees!$C$4,)),Donnees!$C$4,Donnees!$C$5))</f>
        <v/>
      </c>
      <c r="AL238" s="131" t="str">
        <f>IF(ISBLANK(AL209),"",IF(AND($U$21=Donnees!$A$21,IF(OR(AND(AL236&gt;=AL237,AL209&gt;=1),AND(AL236&lt;AL237,AL235&gt;=1,AL209&lt;=12)),Donnees!$C$4,)),Donnees!$C$4,Donnees!$C$5))</f>
        <v/>
      </c>
      <c r="AM238" s="131" t="str">
        <f>IF(ISBLANK(AM209),"",IF(AND($U$21=Donnees!$A$21,IF(OR(AND(AM236&gt;=AM237,AM209&gt;=1),AND(AM236&lt;AM237,AM235&gt;=1,AM209&lt;=12)),Donnees!$C$4,)),Donnees!$C$4,Donnees!$C$5))</f>
        <v/>
      </c>
      <c r="AN238" s="131" t="str">
        <f>IF(ISBLANK(AN209),"",IF(AND($U$21=Donnees!$A$21,IF(OR(AND(AN236&gt;=AN237,AN209&gt;=1),AND(AN236&lt;AN237,AN235&gt;=1,AN209&lt;=12)),Donnees!$C$4,)),Donnees!$C$4,Donnees!$C$5))</f>
        <v/>
      </c>
      <c r="AO238" s="130" t="str">
        <f>IF(ISBLANK(AO209),"",IF(AND($U$21=Donnees!$A$21,IF(OR(AND(AO236&gt;=AO237,AO209&gt;=1),AND(AO236&lt;AO237,AO235&gt;=1,AO209&lt;=12)),Donnees!$C$4,)),Donnees!$C$4,Donnees!$C$5))</f>
        <v/>
      </c>
      <c r="AP238" s="131" t="str">
        <f>IF(ISBLANK(AP209),"",IF(AND($U$21=Donnees!$A$21,IF(OR(AND(AP236&gt;=AP237,AP209&gt;=1),AND(AP236&lt;AP237,AP235&gt;=1,AP209&lt;=12)),Donnees!$C$4,)),Donnees!$C$4,Donnees!$C$5))</f>
        <v/>
      </c>
      <c r="AQ238" s="131" t="str">
        <f>IF(ISBLANK(AQ209),"",IF(AND($U$21=Donnees!$A$21,IF(OR(AND(AQ236&gt;=AQ237,AQ209&gt;=1),AND(AQ236&lt;AQ237,AQ235&gt;=1,AQ209&lt;=12)),Donnees!$C$4,)),Donnees!$C$4,Donnees!$C$5))</f>
        <v/>
      </c>
      <c r="AR238" s="131" t="str">
        <f>IF(ISBLANK(AR209),"",IF(AND($U$21=Donnees!$A$21,IF(OR(AND(AR236&gt;=AR237,AR209&gt;=1),AND(AR236&lt;AR237,AR235&gt;=1,AR209&lt;=12)),Donnees!$C$4,)),Donnees!$C$4,Donnees!$C$5))</f>
        <v/>
      </c>
      <c r="AS238" s="130" t="str">
        <f>IF(ISBLANK(AS209),"",IF(AND($U$21=Donnees!$A$21,IF(OR(AND(AS236&gt;=AS237,AS209&gt;=1),AND(AS236&lt;AS237,AS235&gt;=1,AS209&lt;=12)),Donnees!$C$4,)),Donnees!$C$4,Donnees!$C$5))</f>
        <v/>
      </c>
      <c r="AT238" s="131" t="str">
        <f>IF(ISBLANK(AT209),"",IF(AND($U$21=Donnees!$A$21,IF(OR(AND(AT236&gt;=AT237,AT209&gt;=1),AND(AT236&lt;AT237,AT235&gt;=1,AT209&lt;=12)),Donnees!$C$4,)),Donnees!$C$4,Donnees!$C$5))</f>
        <v/>
      </c>
      <c r="AU238" s="131" t="str">
        <f>IF(ISBLANK(AU209),"",IF(AND($U$21=Donnees!$A$21,IF(OR(AND(AU236&gt;=AU237,AU209&gt;=1),AND(AU236&lt;AU237,AU235&gt;=1,AU209&lt;=12)),Donnees!$C$4,)),Donnees!$C$4,Donnees!$C$5))</f>
        <v/>
      </c>
      <c r="AV238" s="131" t="str">
        <f>IF(ISBLANK(AV209),"",IF(AND($U$21=Donnees!$A$21,IF(OR(AND(AV236&gt;=AV237,AV209&gt;=1),AND(AV236&lt;AV237,AV235&gt;=1,AV209&lt;=12)),Donnees!$C$4,)),Donnees!$C$4,Donnees!$C$5))</f>
        <v/>
      </c>
      <c r="AW238" s="130" t="str">
        <f>IF(ISBLANK(AW209),"",IF(AND($U$21=Donnees!$A$21,IF(OR(AND(AW236&gt;=AW237,AW209&gt;=1),AND(AW236&lt;AW237,AW235&gt;=1,AW209&lt;=12)),Donnees!$C$4,)),Donnees!$C$4,Donnees!$C$5))</f>
        <v/>
      </c>
      <c r="AX238" s="131" t="str">
        <f>IF(ISBLANK(AX209),"",IF(AND($U$21=Donnees!$A$21,IF(OR(AND(AX236&gt;=AX237,AX209&gt;=1),AND(AX236&lt;AX237,AX235&gt;=1,AX209&lt;=12)),Donnees!$C$4,)),Donnees!$C$4,Donnees!$C$5))</f>
        <v/>
      </c>
      <c r="AY238" s="131" t="str">
        <f>IF(ISBLANK(AY209),"",IF(AND($U$21=Donnees!$A$21,IF(OR(AND(AY236&gt;=AY237,AY209&gt;=1),AND(AY236&lt;AY237,AY235&gt;=1,AY209&lt;=12)),Donnees!$C$4,)),Donnees!$C$4,Donnees!$C$5))</f>
        <v/>
      </c>
      <c r="AZ238" s="131" t="str">
        <f>IF(ISBLANK(AZ209),"",IF(AND($U$21=Donnees!$A$21,IF(OR(AND(AZ236&gt;=AZ237,AZ209&gt;=1),AND(AZ236&lt;AZ237,AZ235&gt;=1,AZ209&lt;=12)),Donnees!$C$4,)),Donnees!$C$4,Donnees!$C$5))</f>
        <v/>
      </c>
      <c r="BA238" s="130" t="str">
        <f>IF(ISBLANK(BA209),"",IF(AND($U$21=Donnees!$A$21,IF(OR(AND(BA236&gt;=BA237,BA209&gt;=1),AND(BA236&lt;BA237,BA235&gt;=1,BA209&lt;=12)),Donnees!$C$4,)),Donnees!$C$4,Donnees!$C$5))</f>
        <v/>
      </c>
      <c r="BB238" s="131" t="str">
        <f>IF(ISBLANK(BB209),"",IF(AND($U$21=Donnees!$A$21,IF(OR(AND(BB236&gt;=BB237,BB209&gt;=1),AND(BB236&lt;BB237,BB235&gt;=1,BB209&lt;=12)),Donnees!$C$4,)),Donnees!$C$4,Donnees!$C$5))</f>
        <v/>
      </c>
      <c r="BC238" s="131" t="str">
        <f>IF(ISBLANK(BC209),"",IF(AND($U$21=Donnees!$A$21,IF(OR(AND(BC236&gt;=BC237,BC209&gt;=1),AND(BC236&lt;BC237,BC235&gt;=1,BC209&lt;=12)),Donnees!$C$4,)),Donnees!$C$4,Donnees!$C$5))</f>
        <v/>
      </c>
      <c r="BD238" s="132" t="str">
        <f>IF(ISBLANK(BD209),"",IF(AND($U$21=Donnees!$A$21,IF(OR(AND(BD236&gt;=BD237,BD209&gt;=1),AND(BD236&lt;BD237,BD235&gt;=1,BD209&lt;=12)),Donnees!$C$4,)),Donnees!$C$4,Donnees!$C$5))</f>
        <v/>
      </c>
      <c r="BE238" s="131" t="str">
        <f>IF(ISBLANK(BE209),"",IF(AND($U$21=Donnees!$A$21,IF(OR(AND(BE236&gt;=BE237,BE209&gt;=1),AND(BE236&lt;BE237,BE235&gt;=1,BE209&lt;=12)),Donnees!$C$4,)),Donnees!$C$4,Donnees!$C$5))</f>
        <v/>
      </c>
      <c r="BF238" s="131" t="str">
        <f>IF(ISBLANK(BF209),"",IF(AND($U$21=Donnees!$A$21,IF(OR(AND(BF236&gt;=BF237,BF209&gt;=1),AND(BF236&lt;BF237,BF235&gt;=1,BF209&lt;=12)),Donnees!$C$4,)),Donnees!$C$4,Donnees!$C$5))</f>
        <v/>
      </c>
      <c r="BG238" s="131" t="str">
        <f>IF(ISBLANK(BG209),"",IF(AND($U$21=Donnees!$A$21,IF(OR(AND(BG236&gt;=BG237,BG209&gt;=1),AND(BG236&lt;BG237,BG235&gt;=1,BG209&lt;=12)),Donnees!$C$4,)),Donnees!$C$4,Donnees!$C$5))</f>
        <v/>
      </c>
      <c r="BH238" s="132" t="str">
        <f>IF(ISBLANK(BH209),"",IF(AND($U$21=Donnees!$A$21,IF(OR(AND(BH236&gt;=BH237,BH209&gt;=1),AND(BH236&lt;BH237,BH235&gt;=1,BH209&lt;=12)),Donnees!$C$4,)),Donnees!$C$4,Donnees!$C$5))</f>
        <v/>
      </c>
      <c r="BI238" s="131" t="str">
        <f>IF(ISBLANK(BI209),"",IF(AND($U$21=Donnees!$A$21,IF(OR(AND(BI236&gt;=BI237,BI209&gt;=1),AND(BI236&lt;BI237,BI235&gt;=1,BI209&lt;=12)),Donnees!$C$4,)),Donnees!$C$4,Donnees!$C$5))</f>
        <v/>
      </c>
      <c r="BJ238" s="131" t="str">
        <f>IF(ISBLANK(BJ209),"",IF(AND($U$21=Donnees!$A$21,IF(OR(AND(BJ236&gt;=BJ237,BJ209&gt;=1),AND(BJ236&lt;BJ237,BJ235&gt;=1,BJ209&lt;=12)),Donnees!$C$4,)),Donnees!$C$4,Donnees!$C$5))</f>
        <v/>
      </c>
      <c r="BK238" s="131" t="str">
        <f>IF(ISBLANK(BK209),"",IF(AND($U$21=Donnees!$A$21,IF(OR(AND(BK236&gt;=BK237,BK209&gt;=1),AND(BK236&lt;BK237,BK235&gt;=1,BK209&lt;=12)),Donnees!$C$4,)),Donnees!$C$4,Donnees!$C$5))</f>
        <v/>
      </c>
      <c r="BL238" s="132" t="str">
        <f>IF(ISBLANK(BL209),"",IF(AND($U$21=Donnees!$A$21,IF(OR(AND(BL236&gt;=BL237,BL209&gt;=1),AND(BL236&lt;BL237,BL235&gt;=1,BL209&lt;=12)),Donnees!$C$4,)),Donnees!$C$4,Donnees!$C$5))</f>
        <v/>
      </c>
      <c r="BM238" s="131" t="str">
        <f>IF(ISBLANK(BM209),"",IF(AND($U$21=Donnees!$A$21,IF(OR(AND(BM236&gt;=BM237,BM209&gt;=1),AND(BM236&lt;BM237,BM235&gt;=1,BM209&lt;=12)),Donnees!$C$4,)),Donnees!$C$4,Donnees!$C$5))</f>
        <v/>
      </c>
      <c r="BN238" s="131" t="str">
        <f>IF(ISBLANK(BN209),"",IF(AND($U$21=Donnees!$A$21,IF(OR(AND(BN236&gt;=BN237,BN209&gt;=1),AND(BN236&lt;BN237,BN235&gt;=1,BN209&lt;=12)),Donnees!$C$4,)),Donnees!$C$4,Donnees!$C$5))</f>
        <v/>
      </c>
      <c r="BO238" s="131" t="str">
        <f>IF(ISBLANK(BO209),"",IF(AND($U$21=Donnees!$A$21,IF(OR(AND(BO236&gt;=BO237,BO209&gt;=1),AND(BO236&lt;BO237,BO235&gt;=1,BO209&lt;=12)),Donnees!$C$4,)),Donnees!$C$4,Donnees!$C$5))</f>
        <v/>
      </c>
      <c r="BP238" s="132" t="str">
        <f>IF(ISBLANK(BP209),"",IF(AND($U$21=Donnees!$A$21,IF(OR(AND(BP236&gt;=BP237,BP209&gt;=1),AND(BP236&lt;BP237,BP235&gt;=1,BP209&lt;=12)),Donnees!$C$4,)),Donnees!$C$4,Donnees!$C$5))</f>
        <v/>
      </c>
      <c r="BQ238" s="131" t="str">
        <f>IF(ISBLANK(BQ209),"",IF(AND($U$21=Donnees!$A$21,IF(OR(AND(BQ236&gt;=BQ237,BQ209&gt;=1),AND(BQ236&lt;BQ237,BQ235&gt;=1,BQ209&lt;=12)),Donnees!$C$4,)),Donnees!$C$4,Donnees!$C$5))</f>
        <v/>
      </c>
      <c r="BR238" s="131" t="str">
        <f>IF(ISBLANK(BR209),"",IF(AND($U$21=Donnees!$A$21,IF(OR(AND(BR236&gt;=BR237,BR209&gt;=1),AND(BR236&lt;BR237,BR235&gt;=1,BR209&lt;=12)),Donnees!$C$4,)),Donnees!$C$4,Donnees!$C$5))</f>
        <v/>
      </c>
      <c r="BS238" s="131" t="str">
        <f>IF(ISBLANK(BS209),"",IF(AND($U$21=Donnees!$A$21,IF(OR(AND(BS236&gt;=BS237,BS209&gt;=1),AND(BS236&lt;BS237,BS235&gt;=1,BS209&lt;=12)),Donnees!$C$4,)),Donnees!$C$4,Donnees!$C$5))</f>
        <v/>
      </c>
      <c r="BT238" s="132" t="str">
        <f>IF(ISBLANK(BT209),"",IF(AND($U$21=Donnees!$A$21,IF(OR(AND(BT236&gt;=BT237,BT209&gt;=1),AND(BT236&lt;BT237,BT235&gt;=1,BT209&lt;=12)),Donnees!$C$4,)),Donnees!$C$4,Donnees!$C$5))</f>
        <v/>
      </c>
      <c r="BU238" s="131" t="str">
        <f>IF(ISBLANK(BU209),"",IF(AND($U$21=Donnees!$A$21,IF(OR(AND(BU236&gt;=BU237,BU209&gt;=1),AND(BU236&lt;BU237,BU235&gt;=1,BU209&lt;=12)),Donnees!$C$4,)),Donnees!$C$4,Donnees!$C$5))</f>
        <v/>
      </c>
      <c r="BV238" s="131" t="str">
        <f>IF(ISBLANK(BV209),"",IF(AND($U$21=Donnees!$A$21,IF(OR(AND(BV236&gt;=BV237,BV209&gt;=1),AND(BV236&lt;BV237,BV235&gt;=1,BV209&lt;=12)),Donnees!$C$4,)),Donnees!$C$4,Donnees!$C$5))</f>
        <v/>
      </c>
      <c r="BW238" s="131" t="str">
        <f>IF(ISBLANK(BW209),"",IF(AND($U$21=Donnees!$A$21,IF(OR(AND(BW236&gt;=BW237,BW209&gt;=1),AND(BW236&lt;BW237,BW235&gt;=1,BW209&lt;=12)),Donnees!$C$4,)),Donnees!$C$4,Donnees!$C$5))</f>
        <v/>
      </c>
      <c r="BX238" s="132" t="str">
        <f>IF(ISBLANK(BX209),"",IF(AND($U$21=Donnees!$A$21,IF(OR(AND(BX236&gt;=BX237,BX209&gt;=1),AND(BX236&lt;BX237,BX235&gt;=1,BX209&lt;=12)),Donnees!$C$4,)),Donnees!$C$4,Donnees!$C$5))</f>
        <v/>
      </c>
      <c r="BY238" s="144"/>
      <c r="BZ238" s="145"/>
      <c r="CA238" s="145"/>
      <c r="CB238" s="145"/>
      <c r="CC238" s="1236"/>
      <c r="CD238" s="1237"/>
    </row>
    <row r="239" spans="1:82" s="39" customFormat="1" ht="11.25" customHeight="1" x14ac:dyDescent="0.2">
      <c r="A239" s="158" t="str">
        <f t="shared" si="58"/>
        <v>Vendredi</v>
      </c>
      <c r="B239" s="158"/>
      <c r="C239" s="158"/>
      <c r="D239" s="158"/>
      <c r="E239" s="158"/>
      <c r="F239" s="158"/>
      <c r="I239" s="158"/>
      <c r="J239" s="170"/>
      <c r="K239" s="158"/>
      <c r="L239" s="395"/>
      <c r="N239" s="40"/>
      <c r="O239" s="40"/>
      <c r="P239" s="41"/>
      <c r="Q239" s="42" t="str">
        <f>IF(AND($U$21=Donnees!$A$11),IF(AND(Q236&lt;Q237,Q209&lt;=12,Q235&gt;=1),Donnees!$C$6,""),"")</f>
        <v/>
      </c>
      <c r="R239" s="42" t="str">
        <f>IF(AND($U$21=Donnees!$A$11),IF(AND(R236&lt;R237,R209&lt;=12,R235&gt;=1),Donnees!$C$6,""),"")</f>
        <v/>
      </c>
      <c r="S239" s="42" t="str">
        <f>IF(AND($U$21=Donnees!$A$11),IF(AND(S236&lt;S237,S209&lt;=12,S235&gt;=1),Donnees!$C$6,""),"")</f>
        <v/>
      </c>
      <c r="T239" s="42" t="str">
        <f>IF(AND($U$21=Donnees!$A$11),IF(AND(T236&lt;T237,T209&lt;=12,T235&gt;=1),Donnees!$C$6,""),"")</f>
        <v/>
      </c>
      <c r="U239" s="42" t="str">
        <f>IF(AND($U$21=Donnees!$A$11),IF(AND(U236&lt;U237,U209&lt;=12,U235&gt;=1),Donnees!$C$6,""),"")</f>
        <v/>
      </c>
      <c r="V239" s="42" t="str">
        <f>IF(AND($U$21=Donnees!$A$11),IF(AND(V236&lt;V237,V209&lt;=12,V235&gt;=1),Donnees!$C$6,""),"")</f>
        <v/>
      </c>
      <c r="W239" s="42" t="str">
        <f>IF(AND($U$21=Donnees!$A$11),IF(AND(W236&lt;W237,W209&lt;=12,W235&gt;=1),Donnees!$C$6,""),"")</f>
        <v/>
      </c>
      <c r="X239" s="42" t="str">
        <f>IF(AND($U$21=Donnees!$A$11),IF(AND(X236&lt;X237,X209&lt;=12,X235&gt;=1),Donnees!$C$6,""),"")</f>
        <v/>
      </c>
      <c r="Y239" s="42" t="str">
        <f>IF(AND($U$21=Donnees!$A$11),IF(AND(Y236&lt;Y237,Y209&lt;=12,Y235&gt;=1),Donnees!$C$6,""),"")</f>
        <v/>
      </c>
      <c r="Z239" s="42" t="str">
        <f>IF(AND($U$21=Donnees!$A$11),IF(AND(Z236&lt;Z237,Z209&lt;=12,Z235&gt;=1),Donnees!$C$6,""),"")</f>
        <v/>
      </c>
      <c r="AA239" s="42" t="str">
        <f>IF(AND($U$21=Donnees!$A$11),IF(AND(AA236&lt;AA237,AA209&lt;=12,AA235&gt;=1),Donnees!$C$6,""),"")</f>
        <v/>
      </c>
      <c r="AB239" s="42" t="str">
        <f>IF(AND($U$21=Donnees!$A$11),IF(AND(AB236&lt;AB237,AB209&lt;=12,AB235&gt;=1),Donnees!$C$6,""),"")</f>
        <v/>
      </c>
      <c r="AC239" s="42" t="str">
        <f>IF(AND($U$21=Donnees!$A$11),IF(AND(AC236&lt;AC237,AC209&lt;=12,AC235&gt;=1),Donnees!$C$6,""),"")</f>
        <v/>
      </c>
      <c r="AD239" s="42" t="str">
        <f>IF(AND($U$21=Donnees!$A$11),IF(AND(AD236&lt;AD237,AD209&lt;=12,AD235&gt;=1),Donnees!$C$6,""),"")</f>
        <v/>
      </c>
      <c r="AE239" s="42" t="str">
        <f>IF(AND($U$21=Donnees!$A$11),IF(AND(AE236&lt;AE237,AE209&lt;=12,AE235&gt;=1),Donnees!$C$6,""),"")</f>
        <v/>
      </c>
      <c r="AF239" s="42" t="str">
        <f>IF(AND($U$21=Donnees!$A$11),IF(AND(AF236&lt;AF237,AF209&lt;=12,AF235&gt;=1),Donnees!$C$6,""),"")</f>
        <v/>
      </c>
      <c r="AG239" s="42" t="str">
        <f>IF(AND($U$21=Donnees!$A$11),IF(AND(AG236&lt;AG237,AG209&lt;=12,AG235&gt;=1),Donnees!$C$6,""),"")</f>
        <v/>
      </c>
      <c r="AH239" s="42" t="str">
        <f>IF(AND($U$21=Donnees!$A$11),IF(AND(AH236&lt;AH237,AH209&lt;=12,AH235&gt;=1),Donnees!$C$6,""),"")</f>
        <v/>
      </c>
      <c r="AI239" s="42" t="str">
        <f>IF(AND($U$21=Donnees!$A$11),IF(AND(AI236&lt;AI237,AI209&lt;=12,AI235&gt;=1),Donnees!$C$6,""),"")</f>
        <v/>
      </c>
      <c r="AJ239" s="42" t="str">
        <f>IF(AND($U$21=Donnees!$A$11),IF(AND(AJ236&lt;AJ237,AJ209&lt;=12,AJ235&gt;=1),Donnees!$C$6,""),"")</f>
        <v/>
      </c>
      <c r="AK239" s="42" t="str">
        <f>IF(AND($U$21=Donnees!$A$11),IF(AND(AK236&lt;AK237,AK209&lt;=12,AK235&gt;=1),Donnees!$C$6,""),"")</f>
        <v/>
      </c>
      <c r="AL239" s="42" t="str">
        <f>IF(AND($U$21=Donnees!$A$11),IF(AND(AL236&lt;AL237,AL209&lt;=12,AL235&gt;=1),Donnees!$C$6,""),"")</f>
        <v/>
      </c>
      <c r="AM239" s="42" t="str">
        <f>IF(AND($U$21=Donnees!$A$11),IF(AND(AM236&lt;AM237,AM209&lt;=12,AM235&gt;=1),Donnees!$C$6,""),"")</f>
        <v/>
      </c>
      <c r="AN239" s="42" t="str">
        <f>IF(AND($U$21=Donnees!$A$11),IF(AND(AN236&lt;AN237,AN209&lt;=12,AN235&gt;=1),Donnees!$C$6,""),"")</f>
        <v/>
      </c>
      <c r="AO239" s="42" t="str">
        <f>IF(AND($U$21=Donnees!$A$11),IF(AND(AO236&lt;AO237,AO209&lt;=12,AO235&gt;=1),Donnees!$C$6,""),"")</f>
        <v/>
      </c>
      <c r="AP239" s="42" t="str">
        <f>IF(AND($U$21=Donnees!$A$11),IF(AND(AP236&lt;AP237,AP209&lt;=12,AP235&gt;=1),Donnees!$C$6,""),"")</f>
        <v/>
      </c>
      <c r="AQ239" s="42" t="str">
        <f>IF(AND($U$21=Donnees!$A$11),IF(AND(AQ236&lt;AQ237,AQ209&lt;=12,AQ235&gt;=1),Donnees!$C$6,""),"")</f>
        <v/>
      </c>
      <c r="AR239" s="42" t="str">
        <f>IF(AND($U$21=Donnees!$A$11),IF(AND(AR236&lt;AR237,AR209&lt;=12,AR235&gt;=1),Donnees!$C$6,""),"")</f>
        <v/>
      </c>
      <c r="AS239" s="42" t="str">
        <f>IF(AND($U$21=Donnees!$A$11),IF(AND(AS236&lt;AS237,AS209&lt;=12,AS235&gt;=1),Donnees!$C$6,""),"")</f>
        <v/>
      </c>
      <c r="AT239" s="42" t="str">
        <f>IF(AND($U$21=Donnees!$A$11),IF(AND(AT236&lt;AT237,AT209&lt;=12,AT235&gt;=1),Donnees!$C$6,""),"")</f>
        <v/>
      </c>
      <c r="AU239" s="42" t="str">
        <f>IF(AND($U$21=Donnees!$A$11),IF(AND(AU236&lt;AU237,AU209&lt;=12,AU235&gt;=1),Donnees!$C$6,""),"")</f>
        <v/>
      </c>
      <c r="AV239" s="42" t="str">
        <f>IF(AND($U$21=Donnees!$A$11),IF(AND(AV236&lt;AV237,AV209&lt;=12,AV235&gt;=1),Donnees!$C$6,""),"")</f>
        <v/>
      </c>
      <c r="AW239" s="42" t="str">
        <f>IF(AND($U$21=Donnees!$A$11),IF(AND(AW236&lt;AW237,AW209&lt;=12,AW235&gt;=1),Donnees!$C$6,""),"")</f>
        <v/>
      </c>
      <c r="AX239" s="42" t="str">
        <f>IF(AND($U$21=Donnees!$A$11),IF(AND(AX236&lt;AX237,AX209&lt;=12,AX235&gt;=1),Donnees!$C$6,""),"")</f>
        <v/>
      </c>
      <c r="AY239" s="42" t="str">
        <f>IF(AND($U$21=Donnees!$A$11),IF(AND(AY236&lt;AY237,AY209&lt;=12,AY235&gt;=1),Donnees!$C$6,""),"")</f>
        <v/>
      </c>
      <c r="AZ239" s="42" t="str">
        <f>IF(AND($U$21=Donnees!$A$11),IF(AND(AZ236&lt;AZ237,AZ209&lt;=12,AZ235&gt;=1),Donnees!$C$6,""),"")</f>
        <v/>
      </c>
      <c r="BA239" s="42" t="str">
        <f>IF(AND($U$21=Donnees!$A$11),IF(AND(BA236&lt;BA237,BA209&lt;=12,BA235&gt;=1),Donnees!$C$6,""),"")</f>
        <v/>
      </c>
      <c r="BB239" s="42" t="str">
        <f>IF(AND($U$21=Donnees!$A$11),IF(AND(BB236&lt;BB237,BB209&lt;=12,BB235&gt;=1),Donnees!$C$6,""),"")</f>
        <v/>
      </c>
      <c r="BC239" s="42" t="str">
        <f>IF(AND($U$21=Donnees!$A$11),IF(AND(BC236&lt;BC237,BC209&lt;=12,BC235&gt;=1),Donnees!$C$6,""),"")</f>
        <v/>
      </c>
      <c r="BD239" s="42" t="str">
        <f>IF(AND($U$21=Donnees!$A$11),IF(AND(BD236&lt;BD237,BD209&lt;=12,BD235&gt;=1),Donnees!$C$6,""),"")</f>
        <v/>
      </c>
      <c r="BE239" s="42" t="str">
        <f>IF(AND($U$21=Donnees!$A$11),IF(AND(BE236&lt;BE237,BE209&lt;=12,BE235&gt;=1),Donnees!$C$6,""),"")</f>
        <v/>
      </c>
      <c r="BF239" s="42" t="str">
        <f>IF(AND($U$21=Donnees!$A$11),IF(AND(BF236&lt;BF237,BF209&lt;=12,BF235&gt;=1),Donnees!$C$6,""),"")</f>
        <v/>
      </c>
      <c r="BG239" s="42" t="str">
        <f>IF(AND($U$21=Donnees!$A$11),IF(AND(BG236&lt;BG237,BG209&lt;=12,BG235&gt;=1),Donnees!$C$6,""),"")</f>
        <v/>
      </c>
      <c r="BH239" s="42" t="str">
        <f>IF(AND($U$21=Donnees!$A$11),IF(AND(BH236&lt;BH237,BH209&lt;=12,BH235&gt;=1),Donnees!$C$6,""),"")</f>
        <v/>
      </c>
      <c r="BI239" s="42" t="str">
        <f>IF(AND($U$21=Donnees!$A$11),IF(AND(BI236&lt;BI237,BI209&lt;=12,BI235&gt;=1),Donnees!$C$6,""),"")</f>
        <v/>
      </c>
      <c r="BJ239" s="42" t="str">
        <f>IF(AND($U$21=Donnees!$A$11),IF(AND(BJ236&lt;BJ237,BJ209&lt;=12,BJ235&gt;=1),Donnees!$C$6,""),"")</f>
        <v/>
      </c>
      <c r="BK239" s="42" t="str">
        <f>IF(AND($U$21=Donnees!$A$11),IF(AND(BK236&lt;BK237,BK209&lt;=12,BK235&gt;=1),Donnees!$C$6,""),"")</f>
        <v/>
      </c>
      <c r="BL239" s="42" t="str">
        <f>IF(AND($U$21=Donnees!$A$11),IF(AND(BL236&lt;BL237,BL209&lt;=12,BL235&gt;=1),Donnees!$C$6,""),"")</f>
        <v/>
      </c>
      <c r="BM239" s="42" t="str">
        <f>IF(AND($U$21=Donnees!$A$11),IF(AND(BM236&lt;BM237,BM209&lt;=12,BM235&gt;=1),Donnees!$C$6,""),"")</f>
        <v/>
      </c>
      <c r="BN239" s="42" t="str">
        <f>IF(AND($U$21=Donnees!$A$11),IF(AND(BN236&lt;BN237,BN209&lt;=12,BN235&gt;=1),Donnees!$C$6,""),"")</f>
        <v/>
      </c>
      <c r="BO239" s="42" t="str">
        <f>IF(AND($U$21=Donnees!$A$11),IF(AND(BO236&lt;BO237,BO209&lt;=12,BO235&gt;=1),Donnees!$C$6,""),"")</f>
        <v/>
      </c>
      <c r="BP239" s="42" t="str">
        <f>IF(AND($U$21=Donnees!$A$11),IF(AND(BP236&lt;BP237,BP209&lt;=12,BP235&gt;=1),Donnees!$C$6,""),"")</f>
        <v/>
      </c>
      <c r="BQ239" s="42" t="str">
        <f>IF(AND($U$21=Donnees!$A$11),IF(AND(BQ236&lt;BQ237,BQ209&lt;=12,BQ235&gt;=1),Donnees!$C$6,""),"")</f>
        <v/>
      </c>
      <c r="BR239" s="42" t="str">
        <f>IF(AND($U$21=Donnees!$A$11),IF(AND(BR236&lt;BR237,BR209&lt;=12,BR235&gt;=1),Donnees!$C$6,""),"")</f>
        <v/>
      </c>
      <c r="BS239" s="42" t="str">
        <f>IF(AND($U$21=Donnees!$A$11),IF(AND(BS236&lt;BS237,BS209&lt;=12,BS235&gt;=1),Donnees!$C$6,""),"")</f>
        <v/>
      </c>
      <c r="BT239" s="42" t="str">
        <f>IF(AND($U$21=Donnees!$A$11),IF(AND(BT236&lt;BT237,BT209&lt;=12,BT235&gt;=1),Donnees!$C$6,""),"")</f>
        <v/>
      </c>
      <c r="BU239" s="42" t="str">
        <f>IF(AND($U$21=Donnees!$A$11),IF(AND(BU236&lt;BU237,BU209&lt;=12,BU235&gt;=1),Donnees!$C$6,""),"")</f>
        <v/>
      </c>
      <c r="BV239" s="42" t="str">
        <f>IF(AND($U$21=Donnees!$A$11),IF(AND(BV236&lt;BV237,BV209&lt;=12,BV235&gt;=1),Donnees!$C$6,""),"")</f>
        <v/>
      </c>
      <c r="BW239" s="42" t="str">
        <f>IF(AND($U$21=Donnees!$A$11),IF(AND(BW236&lt;BW237,BW209&lt;=12,BW235&gt;=1),Donnees!$C$6,""),"")</f>
        <v/>
      </c>
      <c r="BX239" s="42" t="str">
        <f>IF(AND($U$21=Donnees!$A$11),IF(AND(BX236&lt;BX237,BX209&lt;=12,BX235&gt;=1),Donnees!$C$6,""),"")</f>
        <v/>
      </c>
      <c r="BY239" s="43"/>
      <c r="CC239" s="653" t="str">
        <f>IF(H47&gt;0,Donnees!$C$6,IF(COUNTIF(Q239:BX239,Donnees!$C$6)&gt;0,Donnees!$C$6,""))</f>
        <v/>
      </c>
      <c r="CD239" s="154" t="str">
        <f>IF(CC239=Donnees!$C$6,Donnees!$B$56,"")</f>
        <v/>
      </c>
    </row>
    <row r="240" spans="1:82" ht="42" customHeight="1" x14ac:dyDescent="0.2">
      <c r="A240" s="158" t="str">
        <f t="shared" si="58"/>
        <v>Vendredi</v>
      </c>
      <c r="B240" s="158"/>
      <c r="C240" s="158"/>
      <c r="D240" s="158"/>
      <c r="E240" s="158"/>
      <c r="F240" s="158"/>
      <c r="G240" s="158"/>
      <c r="H240" s="158"/>
      <c r="I240" s="158"/>
      <c r="J240" s="170"/>
      <c r="K240" s="158"/>
      <c r="L240" s="395"/>
      <c r="N240" s="1"/>
      <c r="O240" s="50"/>
      <c r="P240" s="49" t="s">
        <v>50</v>
      </c>
      <c r="Q240" s="1211"/>
      <c r="R240" s="1212"/>
      <c r="S240" s="1212"/>
      <c r="T240" s="1212"/>
      <c r="U240" s="1212"/>
      <c r="V240" s="1212"/>
      <c r="W240" s="1212"/>
      <c r="X240" s="1212"/>
      <c r="Y240" s="1212"/>
      <c r="Z240" s="1212"/>
      <c r="AA240" s="1212"/>
      <c r="AB240" s="1212"/>
      <c r="AC240" s="1212"/>
      <c r="AD240" s="1212"/>
      <c r="AE240" s="1212"/>
      <c r="AF240" s="1212"/>
      <c r="AG240" s="1212"/>
      <c r="AH240" s="1212"/>
      <c r="AI240" s="1212"/>
      <c r="AJ240" s="1212"/>
      <c r="AK240" s="1212"/>
      <c r="AL240" s="1212"/>
      <c r="AM240" s="1212"/>
      <c r="AN240" s="1212"/>
      <c r="AO240" s="1212"/>
      <c r="AP240" s="1212"/>
      <c r="AQ240" s="1212"/>
      <c r="AR240" s="1212"/>
      <c r="AS240" s="1212"/>
      <c r="AT240" s="1212"/>
      <c r="AU240" s="1212"/>
      <c r="AV240" s="1212"/>
      <c r="AW240" s="1212"/>
      <c r="AX240" s="1212"/>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3"/>
      <c r="BY240" s="38"/>
    </row>
    <row r="241" spans="1:82" ht="58.5" customHeight="1" x14ac:dyDescent="0.2">
      <c r="A241" s="158"/>
      <c r="B241" s="158"/>
      <c r="C241" s="158"/>
      <c r="D241" s="158"/>
      <c r="E241" s="158"/>
      <c r="F241" s="158"/>
      <c r="G241" s="158"/>
      <c r="H241" s="158"/>
      <c r="I241" s="158"/>
      <c r="J241" s="170"/>
      <c r="K241" s="158"/>
      <c r="L241" s="395"/>
      <c r="N241" s="1"/>
      <c r="O241" s="50"/>
      <c r="P241" s="396"/>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38"/>
    </row>
    <row r="242" spans="1:82" s="5" customFormat="1" ht="37.5" customHeight="1" x14ac:dyDescent="0.25">
      <c r="A242" s="399"/>
      <c r="B242" s="399"/>
      <c r="C242" s="399"/>
      <c r="D242" s="399"/>
      <c r="E242" s="399"/>
      <c r="F242" s="399"/>
      <c r="G242" s="399"/>
      <c r="H242" s="399"/>
      <c r="I242" s="399"/>
      <c r="J242" s="170" t="str">
        <f>IF(OR(CC242=Donnees!$C$5,CC242=Donnees!$E$5),1,"")</f>
        <v/>
      </c>
      <c r="K242" s="399"/>
      <c r="L242" s="395"/>
      <c r="N242" s="643" t="s">
        <v>37</v>
      </c>
      <c r="O242" s="26"/>
      <c r="P242" s="26"/>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BY242" s="51"/>
      <c r="CD242" s="171"/>
    </row>
    <row r="243" spans="1:82" ht="104.25" customHeight="1" x14ac:dyDescent="0.25">
      <c r="J243" s="170" t="str">
        <f>IF(OR(CC243=Donnees!$C$5,CC243=Donnees!$E$5),1,"")</f>
        <v/>
      </c>
      <c r="N243" s="1058"/>
      <c r="O243" s="1059"/>
      <c r="P243" s="1059"/>
      <c r="Q243" s="1059"/>
      <c r="R243" s="1059"/>
      <c r="S243" s="1059"/>
      <c r="T243" s="1059"/>
      <c r="U243" s="1059"/>
      <c r="V243" s="1059"/>
      <c r="W243" s="1059"/>
      <c r="X243" s="1059"/>
      <c r="Y243" s="1059"/>
      <c r="Z243" s="1059"/>
      <c r="AA243" s="1059"/>
      <c r="AB243" s="1059"/>
      <c r="AC243" s="1059"/>
      <c r="AD243" s="1059"/>
      <c r="AE243" s="1059"/>
      <c r="AF243" s="1059"/>
      <c r="AG243" s="1059"/>
      <c r="AH243" s="1059"/>
      <c r="AI243" s="1059"/>
      <c r="AJ243" s="1059"/>
      <c r="AK243" s="1059"/>
      <c r="AL243" s="1059"/>
      <c r="AM243" s="1059"/>
      <c r="AN243" s="1059"/>
      <c r="AO243" s="1059"/>
      <c r="AP243" s="1059"/>
      <c r="AQ243" s="1059"/>
      <c r="AR243" s="1059"/>
      <c r="AS243" s="1059"/>
      <c r="AT243" s="1059"/>
      <c r="AU243" s="1059"/>
      <c r="AV243" s="1059"/>
      <c r="AW243" s="1059"/>
      <c r="AX243" s="1059"/>
      <c r="AY243" s="1059"/>
      <c r="AZ243" s="1059"/>
      <c r="BA243" s="1059"/>
      <c r="BB243" s="1059"/>
      <c r="BC243" s="1059"/>
      <c r="BD243" s="1059"/>
      <c r="BE243" s="1059"/>
      <c r="BF243" s="1059"/>
      <c r="BG243" s="1059"/>
      <c r="BH243" s="1059"/>
      <c r="BI243" s="1059"/>
      <c r="BJ243" s="1059"/>
      <c r="BK243" s="1059"/>
      <c r="BL243" s="1059"/>
      <c r="BM243" s="1059"/>
      <c r="BN243" s="1059"/>
      <c r="BO243" s="1059"/>
      <c r="BP243" s="1059"/>
      <c r="BQ243" s="1059"/>
      <c r="BR243" s="1059"/>
      <c r="BS243" s="1059"/>
      <c r="BT243" s="1059"/>
      <c r="BU243" s="1059"/>
      <c r="BV243" s="1059"/>
      <c r="BW243" s="1059"/>
      <c r="BX243" s="1059"/>
      <c r="BY243" s="1059"/>
      <c r="BZ243" s="1059"/>
      <c r="CA243" s="1059"/>
      <c r="CB243" s="1060"/>
    </row>
    <row r="244" spans="1:82" ht="19.5" customHeight="1" x14ac:dyDescent="0.25">
      <c r="J244" s="170" t="str">
        <f>IF(OR(CC244=Donnees!$C$5,CC244=Donnees!$E$5),1,"")</f>
        <v/>
      </c>
      <c r="Q244" s="9"/>
      <c r="R244" s="9"/>
      <c r="S244" s="9"/>
      <c r="T244" s="9"/>
      <c r="U244" s="9"/>
      <c r="V244" s="9"/>
      <c r="W244" s="9"/>
      <c r="X244" s="9"/>
      <c r="AA244" s="9"/>
      <c r="AB244" s="9"/>
      <c r="AC244" s="9"/>
      <c r="AD244" s="9"/>
      <c r="AE244" s="9"/>
      <c r="AF244" s="9"/>
      <c r="AG244" s="9"/>
      <c r="AH244" s="9"/>
      <c r="AI244" s="9"/>
      <c r="AJ244" s="9"/>
      <c r="AK244" s="9"/>
      <c r="AL244" s="9"/>
    </row>
    <row r="245" spans="1:82" s="5" customFormat="1" ht="55.5" customHeight="1" x14ac:dyDescent="0.25">
      <c r="A245" s="399"/>
      <c r="B245" s="399"/>
      <c r="C245" s="399"/>
      <c r="D245" s="399"/>
      <c r="E245" s="399"/>
      <c r="F245" s="399"/>
      <c r="G245" s="399"/>
      <c r="H245" s="399"/>
      <c r="I245" s="399"/>
      <c r="J245" s="170" t="str">
        <f>IF(OR(CC245=Donnees!$C$5,CC245=Donnees!$E$5),1,"")</f>
        <v/>
      </c>
      <c r="K245" s="399"/>
      <c r="L245" s="395"/>
      <c r="N245" s="1219" t="s">
        <v>263</v>
      </c>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O245" s="1220"/>
      <c r="AP245" s="1220"/>
      <c r="AQ245" s="1220"/>
      <c r="AR245" s="1220"/>
      <c r="AS245" s="1220"/>
      <c r="AT245" s="1220"/>
      <c r="AU245" s="1220"/>
      <c r="AV245" s="1220"/>
      <c r="AW245" s="1220"/>
      <c r="AX245" s="1220"/>
      <c r="AY245" s="1220"/>
      <c r="AZ245" s="1220"/>
      <c r="BA245" s="1220"/>
      <c r="BB245" s="1220"/>
      <c r="BC245" s="1220"/>
      <c r="BD245" s="1220"/>
      <c r="BE245" s="1220"/>
      <c r="BF245" s="1220"/>
      <c r="BG245" s="1220"/>
      <c r="BH245" s="1220"/>
      <c r="BI245" s="1220"/>
      <c r="BJ245" s="1220"/>
      <c r="BK245" s="1220"/>
      <c r="BL245" s="1220"/>
      <c r="BM245" s="1220"/>
      <c r="BN245" s="1220"/>
      <c r="BO245" s="1220"/>
      <c r="BP245" s="1220"/>
      <c r="BQ245" s="1220"/>
      <c r="BR245" s="1220"/>
      <c r="BS245" s="1220"/>
      <c r="BT245" s="1220"/>
      <c r="BU245" s="1220"/>
      <c r="BV245" s="1220"/>
      <c r="BW245" s="1220"/>
      <c r="BX245" s="1220"/>
      <c r="BY245" s="1220"/>
      <c r="BZ245" s="1220"/>
      <c r="CA245" s="1220"/>
      <c r="CB245" s="1220"/>
      <c r="CD245" s="171"/>
    </row>
    <row r="246" spans="1:82" ht="42" customHeight="1" x14ac:dyDescent="0.25">
      <c r="J246" s="170" t="str">
        <f>IF(OR(CC246=Donnees!$C$5,CC246=Donnees!$E$5),1,"")</f>
        <v/>
      </c>
      <c r="N246" s="1221"/>
      <c r="O246" s="1222"/>
      <c r="P246" s="1222"/>
      <c r="Q246" s="1222"/>
      <c r="R246" s="1222"/>
      <c r="S246" s="1222"/>
      <c r="T246" s="1222"/>
      <c r="U246" s="1222"/>
      <c r="V246" s="1222"/>
      <c r="W246" s="1222"/>
      <c r="X246" s="1222"/>
      <c r="Y246" s="1222"/>
      <c r="Z246" s="1222"/>
      <c r="AA246" s="1222"/>
      <c r="AB246" s="1222"/>
      <c r="AC246" s="1222"/>
      <c r="AD246" s="1222"/>
      <c r="AE246" s="1222"/>
      <c r="AF246" s="1222"/>
      <c r="AG246" s="1222"/>
      <c r="AH246" s="1222"/>
      <c r="AI246" s="1222"/>
      <c r="AJ246" s="1223"/>
      <c r="AO246" s="1220"/>
      <c r="AP246" s="1220"/>
      <c r="AQ246" s="1220"/>
      <c r="AR246" s="1220"/>
      <c r="AS246" s="1220"/>
      <c r="AT246" s="1220"/>
      <c r="AU246" s="1220"/>
      <c r="AV246" s="1220"/>
      <c r="AW246" s="1220"/>
      <c r="AX246" s="1220"/>
      <c r="AY246" s="1220"/>
      <c r="AZ246" s="1220"/>
      <c r="BA246" s="1220"/>
      <c r="BB246" s="1220"/>
      <c r="BC246" s="1220"/>
      <c r="BD246" s="1220"/>
      <c r="BE246" s="1220"/>
      <c r="BF246" s="1220"/>
      <c r="BG246" s="559"/>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c r="CB246" s="1230"/>
    </row>
    <row r="247" spans="1:82" ht="23.25" customHeight="1" x14ac:dyDescent="0.25">
      <c r="J247" s="170" t="str">
        <f>IF(OR(CC247=Donnees!$C$5,CC247=Donnees!$E$5),1,"")</f>
        <v/>
      </c>
      <c r="N247" s="1224"/>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6"/>
      <c r="AO247" s="11"/>
      <c r="AP247" s="11"/>
      <c r="AQ247" s="11"/>
      <c r="AR247" s="11"/>
      <c r="AS247" s="11"/>
      <c r="AT247" s="11"/>
      <c r="AU247" s="11"/>
      <c r="AV247" s="11"/>
      <c r="AW247" s="11"/>
      <c r="AX247" s="11"/>
      <c r="AY247" s="11"/>
      <c r="AZ247" s="11"/>
      <c r="BA247" s="11"/>
      <c r="BB247" s="11"/>
      <c r="BC247" s="11"/>
      <c r="BD247" s="11"/>
      <c r="BE247" s="11"/>
      <c r="BF247" s="11"/>
      <c r="BG247" s="11"/>
      <c r="BH247" s="126"/>
      <c r="BI247" s="126"/>
      <c r="BJ247" s="126"/>
      <c r="BK247" s="126"/>
      <c r="BL247" s="126"/>
      <c r="BM247" s="126"/>
      <c r="BN247" s="126"/>
      <c r="BO247" s="126"/>
      <c r="BP247" s="126"/>
      <c r="BQ247" s="126"/>
      <c r="BR247" s="126"/>
      <c r="BS247" s="126"/>
      <c r="BT247" s="126"/>
      <c r="BU247" s="126"/>
      <c r="BV247" s="126"/>
      <c r="BW247" s="126"/>
      <c r="BX247" s="126"/>
      <c r="BY247" s="17"/>
      <c r="BZ247" s="126"/>
      <c r="CA247" s="126"/>
      <c r="CB247" s="126"/>
    </row>
    <row r="248" spans="1:82" ht="42" customHeight="1" x14ac:dyDescent="0.25">
      <c r="J248" s="170" t="str">
        <f>IF(OR(CC248=Donnees!$C$5,CC248=Donnees!$E$5),1,"")</f>
        <v/>
      </c>
      <c r="N248" s="1224"/>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6"/>
      <c r="AO248" s="1231"/>
      <c r="AP248" s="1231"/>
      <c r="AQ248" s="1231"/>
      <c r="AR248" s="1231"/>
      <c r="AS248" s="1231"/>
      <c r="AT248" s="1231"/>
      <c r="AU248" s="1231"/>
      <c r="AV248" s="1231"/>
      <c r="AW248" s="1231"/>
      <c r="AX248" s="1231"/>
      <c r="AY248" s="1231"/>
      <c r="AZ248" s="1231"/>
      <c r="BA248" s="1231"/>
      <c r="BB248" s="1231"/>
      <c r="BC248" s="1231"/>
      <c r="BD248" s="1231"/>
      <c r="BE248" s="1231"/>
      <c r="BF248" s="1231"/>
      <c r="BG248" s="11"/>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c r="CB248" s="1230"/>
    </row>
    <row r="249" spans="1:82" ht="23.25" customHeight="1" x14ac:dyDescent="0.25">
      <c r="J249" s="170" t="str">
        <f>IF(OR(CC249=Donnees!$C$5,CC249=Donnees!$E$5),1,"")</f>
        <v/>
      </c>
      <c r="N249" s="1224"/>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6"/>
      <c r="AO249" s="11"/>
      <c r="AP249" s="11"/>
      <c r="AQ249" s="11"/>
      <c r="AR249" s="11"/>
      <c r="AS249" s="11"/>
      <c r="AT249" s="11"/>
      <c r="AU249" s="11"/>
      <c r="AV249" s="11"/>
      <c r="AW249" s="11"/>
      <c r="AX249" s="11"/>
      <c r="AY249" s="11"/>
      <c r="AZ249" s="11"/>
      <c r="BA249" s="11"/>
      <c r="BB249" s="11"/>
      <c r="BC249" s="11"/>
      <c r="BD249" s="11"/>
      <c r="BE249" s="11"/>
      <c r="BF249" s="11"/>
      <c r="BG249" s="11"/>
      <c r="BH249" s="126"/>
      <c r="BI249" s="126"/>
      <c r="BJ249" s="126"/>
      <c r="BK249" s="126"/>
      <c r="BL249" s="126"/>
      <c r="BM249" s="126"/>
      <c r="BN249" s="126"/>
      <c r="BO249" s="126"/>
      <c r="BP249" s="126"/>
      <c r="BQ249" s="126"/>
      <c r="BR249" s="126"/>
      <c r="BS249" s="126"/>
      <c r="BT249" s="126"/>
      <c r="BU249" s="126"/>
      <c r="BV249" s="126"/>
      <c r="BW249" s="126"/>
      <c r="BX249" s="126"/>
      <c r="BY249" s="17"/>
      <c r="BZ249" s="126"/>
      <c r="CA249" s="126"/>
      <c r="CB249" s="126"/>
    </row>
    <row r="250" spans="1:82" ht="42" customHeight="1" x14ac:dyDescent="0.25">
      <c r="J250" s="170" t="str">
        <f>IF(OR(CC250=Donnees!$C$5,CC250=Donnees!$E$5),1,"")</f>
        <v/>
      </c>
      <c r="N250" s="1227"/>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9"/>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1"/>
      <c r="BH250" s="1218"/>
      <c r="BI250" s="1218"/>
      <c r="BJ250" s="1218"/>
      <c r="BK250" s="1218"/>
      <c r="BL250" s="1218"/>
      <c r="BM250" s="1218"/>
      <c r="BN250" s="1218"/>
      <c r="BO250" s="1218"/>
      <c r="BP250" s="1218"/>
      <c r="BQ250" s="1218"/>
      <c r="BR250" s="1218"/>
      <c r="BS250" s="1218"/>
      <c r="BT250" s="1218"/>
      <c r="BU250" s="1218"/>
      <c r="BV250" s="1218"/>
      <c r="BW250" s="1218"/>
      <c r="BX250" s="1218"/>
      <c r="BY250" s="1218"/>
      <c r="BZ250" s="1218"/>
      <c r="CA250" s="1218"/>
      <c r="CB250" s="1218"/>
    </row>
    <row r="251" spans="1:82" x14ac:dyDescent="0.25">
      <c r="J251" s="170" t="str">
        <f>IF(OR(CC251=Donnees!$C$5,CC251=Donnees!$E$5),1,"")</f>
        <v/>
      </c>
      <c r="N251" s="1"/>
      <c r="O251" s="1"/>
    </row>
    <row r="252" spans="1:82" x14ac:dyDescent="0.25">
      <c r="J252" s="170" t="str">
        <f>IF(OR(CC252=Donnees!$C$5,CC252=Donnees!$E$5),1,"")</f>
        <v/>
      </c>
      <c r="N252" s="1"/>
      <c r="O252" s="1"/>
    </row>
    <row r="253" spans="1:82" x14ac:dyDescent="0.25">
      <c r="J253" s="170" t="str">
        <f>IF(OR(CC253=Donnees!$C$5,CC253=Donnees!$E$5),1,"")</f>
        <v/>
      </c>
    </row>
    <row r="254" spans="1:82" x14ac:dyDescent="0.25">
      <c r="J254" s="170" t="str">
        <f>IF(OR(CC254=Donnees!$C$5,CC254=Donnees!$E$5),1,"")</f>
        <v/>
      </c>
    </row>
    <row r="255" spans="1:82" x14ac:dyDescent="0.25">
      <c r="J255" s="170" t="str">
        <f>IF(OR(CC255=Donnees!$C$5,CC255=Donnees!$E$5),1,"")</f>
        <v/>
      </c>
    </row>
    <row r="256" spans="1:82" x14ac:dyDescent="0.25">
      <c r="J256" s="170" t="str">
        <f>IF(OR(CC256=Donnees!$C$5,CC256=Donnees!$E$5),1,"")</f>
        <v/>
      </c>
    </row>
    <row r="257" spans="10:10" x14ac:dyDescent="0.25">
      <c r="J257" s="170" t="str">
        <f>IF(OR(CC257=Donnees!$C$5,CC257=Donnees!$E$5),1,"")</f>
        <v/>
      </c>
    </row>
    <row r="258" spans="10:10" x14ac:dyDescent="0.25">
      <c r="J258" s="170" t="str">
        <f>IF(OR(CC258=Donnees!$C$5,CC258=Donnees!$E$5),1,"")</f>
        <v/>
      </c>
    </row>
    <row r="259" spans="10:10" x14ac:dyDescent="0.25">
      <c r="J259" s="170" t="str">
        <f>IF(OR(CC259=Donnees!$C$5,CC259=Donnees!$E$5),1,"")</f>
        <v/>
      </c>
    </row>
    <row r="260" spans="10:10" x14ac:dyDescent="0.25">
      <c r="J260" s="170" t="str">
        <f>IF(OR(CC260=Donnees!$C$5,CC260=Donnees!$E$5),1,"")</f>
        <v/>
      </c>
    </row>
    <row r="261" spans="10:10" x14ac:dyDescent="0.25">
      <c r="J261" s="170" t="str">
        <f>IF(OR(CC261=Donnees!$C$5,CC261=Donnees!$E$5),1,"")</f>
        <v/>
      </c>
    </row>
    <row r="262" spans="10:10" x14ac:dyDescent="0.25">
      <c r="J262" s="170" t="str">
        <f>IF(OR(CC262=Donnees!$C$5,CC262=Donnees!$E$5),1,"")</f>
        <v/>
      </c>
    </row>
    <row r="263" spans="10:10" x14ac:dyDescent="0.25">
      <c r="J263" s="170" t="str">
        <f>IF(OR(CC263=Donnees!$C$5,CC263=Donnees!$E$5),1,"")</f>
        <v/>
      </c>
    </row>
    <row r="264" spans="10:10" x14ac:dyDescent="0.25">
      <c r="J264" s="170" t="str">
        <f>IF(OR(CC264=Donnees!$C$5,CC264=Donnees!$E$5),1,"")</f>
        <v/>
      </c>
    </row>
    <row r="265" spans="10:10" x14ac:dyDescent="0.25">
      <c r="J265" s="170" t="str">
        <f>IF(OR(CC265=Donnees!$C$5,CC265=Donnees!$E$5),1,"")</f>
        <v/>
      </c>
    </row>
    <row r="266" spans="10:10" x14ac:dyDescent="0.25">
      <c r="J266" s="170" t="str">
        <f>IF(OR(CC266=Donnees!$C$5,CC266=Donnees!$E$5),1,"")</f>
        <v/>
      </c>
    </row>
    <row r="267" spans="10:10" x14ac:dyDescent="0.25">
      <c r="J267" s="170" t="str">
        <f>IF(OR(CC267=Donnees!$C$5,CC267=Donnees!$E$5),1,"")</f>
        <v/>
      </c>
    </row>
    <row r="268" spans="10:10" x14ac:dyDescent="0.25">
      <c r="J268" s="170" t="str">
        <f>IF(OR(CC268=Donnees!$C$5,CC268=Donnees!$E$5),1,"")</f>
        <v/>
      </c>
    </row>
    <row r="269" spans="10:10" x14ac:dyDescent="0.25">
      <c r="J269" s="170" t="str">
        <f>IF(OR(CC269=Donnees!$C$5,CC269=Donnees!$E$5),1,"")</f>
        <v/>
      </c>
    </row>
    <row r="270" spans="10:10" x14ac:dyDescent="0.25">
      <c r="J270" s="170" t="str">
        <f>IF(OR(CC270=Donnees!$C$5,CC270=Donnees!$E$5),1,"")</f>
        <v/>
      </c>
    </row>
    <row r="271" spans="10:10" x14ac:dyDescent="0.25">
      <c r="J271" s="170" t="str">
        <f>IF(OR(CC271=Donnees!$C$5,CC271=Donnees!$E$5),1,"")</f>
        <v/>
      </c>
    </row>
    <row r="272" spans="10:10" x14ac:dyDescent="0.25">
      <c r="J272" s="170" t="str">
        <f>IF(OR(CC272=Donnees!$C$5,CC272=Donnees!$E$5),1,"")</f>
        <v/>
      </c>
    </row>
    <row r="273" spans="10:10" x14ac:dyDescent="0.25">
      <c r="J273" s="170" t="str">
        <f>IF(OR(CC273=Donnees!$C$5,CC273=Donnees!$E$5),1,"")</f>
        <v/>
      </c>
    </row>
    <row r="274" spans="10:10" x14ac:dyDescent="0.25">
      <c r="J274" s="170" t="str">
        <f>IF(OR(CC274=Donnees!$C$5,CC274=Donnees!$E$5),1,"")</f>
        <v/>
      </c>
    </row>
    <row r="275" spans="10:10" x14ac:dyDescent="0.25">
      <c r="J275" s="170" t="str">
        <f>IF(OR(CC275=Donnees!$C$5,CC275=Donnees!$E$5),1,"")</f>
        <v/>
      </c>
    </row>
    <row r="276" spans="10:10" x14ac:dyDescent="0.25">
      <c r="J276" s="170" t="str">
        <f>IF(OR(CC276=Donnees!$C$5,CC276=Donnees!$E$5),1,"")</f>
        <v/>
      </c>
    </row>
    <row r="277" spans="10:10" x14ac:dyDescent="0.25">
      <c r="J277" s="170" t="str">
        <f>IF(OR(CC277=Donnees!$C$5,CC277=Donnees!$E$5),1,"")</f>
        <v/>
      </c>
    </row>
    <row r="278" spans="10:10" x14ac:dyDescent="0.25">
      <c r="J278" s="170" t="str">
        <f>IF(OR(CC278=Donnees!$C$5,CC278=Donnees!$E$5),1,"")</f>
        <v/>
      </c>
    </row>
    <row r="279" spans="10:10" x14ac:dyDescent="0.25">
      <c r="J279" s="170" t="str">
        <f>IF(OR(CC279=Donnees!$C$5,CC279=Donnees!$E$5),1,"")</f>
        <v/>
      </c>
    </row>
    <row r="280" spans="10:10" x14ac:dyDescent="0.25">
      <c r="J280" s="170" t="str">
        <f>IF(OR(CC280=Donnees!$C$5,CC280=Donnees!$E$5),1,"")</f>
        <v/>
      </c>
    </row>
    <row r="281" spans="10:10" x14ac:dyDescent="0.25">
      <c r="J281" s="170" t="str">
        <f>IF(OR(CC281=Donnees!$C$5,CC281=Donnees!$E$5),1,"")</f>
        <v/>
      </c>
    </row>
    <row r="282" spans="10:10" x14ac:dyDescent="0.25">
      <c r="J282" s="170" t="str">
        <f>IF(OR(CC282=Donnees!$C$5,CC282=Donnees!$E$5),1,"")</f>
        <v/>
      </c>
    </row>
    <row r="283" spans="10:10" x14ac:dyDescent="0.25">
      <c r="J283" s="170" t="str">
        <f>IF(OR(CC283=Donnees!$C$5,CC283=Donnees!$E$5),1,"")</f>
        <v/>
      </c>
    </row>
    <row r="284" spans="10:10" x14ac:dyDescent="0.25">
      <c r="J284" s="170" t="str">
        <f>IF(OR(CC284=Donnees!$C$5,CC284=Donnees!$E$5),1,"")</f>
        <v/>
      </c>
    </row>
    <row r="285" spans="10:10" x14ac:dyDescent="0.25">
      <c r="J285" s="170" t="str">
        <f>IF(OR(CC285=Donnees!$C$5,CC285=Donnees!$E$5),1,"")</f>
        <v/>
      </c>
    </row>
    <row r="286" spans="10:10" x14ac:dyDescent="0.25">
      <c r="J286" s="170" t="str">
        <f>IF(OR(CC286=Donnees!$C$5,CC286=Donnees!$E$5),1,"")</f>
        <v/>
      </c>
    </row>
    <row r="287" spans="10:10" x14ac:dyDescent="0.25">
      <c r="J287" s="170" t="str">
        <f>IF(OR(CC287=Donnees!$C$5,CC287=Donnees!$E$5),1,"")</f>
        <v/>
      </c>
    </row>
    <row r="288" spans="10:10" x14ac:dyDescent="0.25">
      <c r="J288" s="170" t="str">
        <f>IF(OR(CC288=Donnees!$C$5,CC288=Donnees!$E$5),1,"")</f>
        <v/>
      </c>
    </row>
    <row r="289" spans="10:10" x14ac:dyDescent="0.25">
      <c r="J289" s="170" t="str">
        <f>IF(OR(CC289=Donnees!$C$5,CC289=Donnees!$E$5),1,"")</f>
        <v/>
      </c>
    </row>
    <row r="290" spans="10:10" x14ac:dyDescent="0.25">
      <c r="J290" s="170" t="str">
        <f>IF(OR(CC290=Donnees!$C$5,CC290=Donnees!$E$5),1,"")</f>
        <v/>
      </c>
    </row>
    <row r="291" spans="10:10" x14ac:dyDescent="0.25">
      <c r="J291" s="170" t="str">
        <f>IF(OR(CC291=Donnees!$C$5,CC291=Donnees!$E$5),1,"")</f>
        <v/>
      </c>
    </row>
    <row r="292" spans="10:10" x14ac:dyDescent="0.25">
      <c r="J292" s="170" t="str">
        <f>IF(OR(CC292=Donnees!$C$5,CC292=Donnees!$E$5),1,"")</f>
        <v/>
      </c>
    </row>
    <row r="293" spans="10:10" x14ac:dyDescent="0.25">
      <c r="J293" s="170" t="str">
        <f>IF(OR(CC293=Donnees!$C$5,CC293=Donnees!$E$5),1,"")</f>
        <v/>
      </c>
    </row>
    <row r="294" spans="10:10" x14ac:dyDescent="0.25">
      <c r="J294" s="170" t="str">
        <f>IF(OR(CC294=Donnees!$C$5,CC294=Donnees!$E$5),1,"")</f>
        <v/>
      </c>
    </row>
    <row r="295" spans="10:10" x14ac:dyDescent="0.25">
      <c r="J295" s="170" t="str">
        <f>IF(OR(CC295=Donnees!$C$5,CC295=Donnees!$E$5),1,"")</f>
        <v/>
      </c>
    </row>
    <row r="296" spans="10:10" x14ac:dyDescent="0.25">
      <c r="J296" s="170" t="str">
        <f>IF(OR(CC296=Donnees!$C$5,CC296=Donnees!$E$5),1,"")</f>
        <v/>
      </c>
    </row>
    <row r="297" spans="10:10" x14ac:dyDescent="0.25">
      <c r="J297" s="170" t="str">
        <f>IF(OR(CC297=Donnees!$C$5,CC297=Donnees!$E$5),1,"")</f>
        <v/>
      </c>
    </row>
    <row r="298" spans="10:10" x14ac:dyDescent="0.25">
      <c r="J298" s="170" t="str">
        <f>IF(OR(CC298=Donnees!$C$5,CC298=Donnees!$E$5),1,"")</f>
        <v/>
      </c>
    </row>
    <row r="299" spans="10:10" x14ac:dyDescent="0.25">
      <c r="J299" s="170" t="str">
        <f>IF(OR(CC299=Donnees!$C$5,CC299=Donnees!$E$5),1,"")</f>
        <v/>
      </c>
    </row>
    <row r="300" spans="10:10" x14ac:dyDescent="0.25">
      <c r="J300" s="170" t="str">
        <f>IF(OR(CC300=Donnees!$C$5,CC300=Donnees!$E$5),1,"")</f>
        <v/>
      </c>
    </row>
    <row r="301" spans="10:10" x14ac:dyDescent="0.25">
      <c r="J301" s="170" t="str">
        <f>IF(OR(CC301=Donnees!$C$5,CC301=Donnees!$E$5),1,"")</f>
        <v/>
      </c>
    </row>
    <row r="302" spans="10:10" x14ac:dyDescent="0.25">
      <c r="J302" s="170" t="str">
        <f>IF(OR(CC302=Donnees!$C$5,CC302=Donnees!$E$5),1,"")</f>
        <v/>
      </c>
    </row>
    <row r="303" spans="10:10" x14ac:dyDescent="0.25">
      <c r="J303" s="170" t="str">
        <f>IF(OR(CC303=Donnees!$C$5,CC303=Donnees!$E$5),1,"")</f>
        <v/>
      </c>
    </row>
    <row r="304" spans="10:10" x14ac:dyDescent="0.25">
      <c r="J304" s="170" t="str">
        <f>IF(OR(CC304=Donnees!$C$5,CC304=Donnees!$E$5),1,"")</f>
        <v/>
      </c>
    </row>
    <row r="305" spans="10:10" x14ac:dyDescent="0.25">
      <c r="J305" s="170" t="str">
        <f>IF(OR(CC305=Donnees!$C$5,CC305=Donnees!$E$5),1,"")</f>
        <v/>
      </c>
    </row>
    <row r="306" spans="10:10" x14ac:dyDescent="0.25">
      <c r="J306" s="170" t="str">
        <f>IF(OR(CC306=Donnees!$C$5,CC306=Donnees!$E$5),1,"")</f>
        <v/>
      </c>
    </row>
    <row r="307" spans="10:10" x14ac:dyDescent="0.25">
      <c r="J307" s="170" t="str">
        <f>IF(OR(CC307=Donnees!$C$5,CC307=Donnees!$E$5),1,"")</f>
        <v/>
      </c>
    </row>
    <row r="308" spans="10:10" x14ac:dyDescent="0.25">
      <c r="J308" s="170" t="str">
        <f>IF(OR(CC308=Donnees!$C$5,CC308=Donnees!$E$5),1,"")</f>
        <v/>
      </c>
    </row>
  </sheetData>
  <sheetProtection algorithmName="SHA-512" hashValue="0maEmuhHRV0/a8L0azo1SPmSqAabTXGCOHPYTYNRnTqvDKXCLCOPqTYzXTGuF4hvzSCWVfoOTpi2m/2fz2MoIQ==" saltValue="bAINxslJdLl6oGvuIyv64g==" spinCount="100000" sheet="1" selectLockedCells="1"/>
  <dataConsolidate/>
  <mergeCells count="319">
    <mergeCell ref="CD2:CD9"/>
    <mergeCell ref="U13:AI13"/>
    <mergeCell ref="BR13:BX13"/>
    <mergeCell ref="U14:AI14"/>
    <mergeCell ref="BR14:BX14"/>
    <mergeCell ref="U15:AI15"/>
    <mergeCell ref="AJ15:AS15"/>
    <mergeCell ref="BR15:BX15"/>
    <mergeCell ref="L21:L27"/>
    <mergeCell ref="U21:AH21"/>
    <mergeCell ref="AZ21:BD21"/>
    <mergeCell ref="BR21:BX21"/>
    <mergeCell ref="U23:AH23"/>
    <mergeCell ref="AZ23:BN25"/>
    <mergeCell ref="BR23:BX25"/>
    <mergeCell ref="U25:AH25"/>
    <mergeCell ref="O16:S16"/>
    <mergeCell ref="U16:AI16"/>
    <mergeCell ref="AJ16:AS16"/>
    <mergeCell ref="BR16:BX16"/>
    <mergeCell ref="U17:AI17"/>
    <mergeCell ref="BR20:BX20"/>
    <mergeCell ref="Q33:U33"/>
    <mergeCell ref="V33:Z33"/>
    <mergeCell ref="AA33:AE33"/>
    <mergeCell ref="AF33:AJ33"/>
    <mergeCell ref="AK33:AO33"/>
    <mergeCell ref="AP33:AT33"/>
    <mergeCell ref="BZ26:CF26"/>
    <mergeCell ref="U27:AH27"/>
    <mergeCell ref="AZ27:BD27"/>
    <mergeCell ref="BR27:BX27"/>
    <mergeCell ref="AZ29:BD29"/>
    <mergeCell ref="BR29:BX29"/>
    <mergeCell ref="AP34:AT34"/>
    <mergeCell ref="Q35:U35"/>
    <mergeCell ref="V35:Z35"/>
    <mergeCell ref="AA35:AE35"/>
    <mergeCell ref="AF35:AJ35"/>
    <mergeCell ref="AK35:AO35"/>
    <mergeCell ref="AP35:AT35"/>
    <mergeCell ref="L34:L53"/>
    <mergeCell ref="Q34:U34"/>
    <mergeCell ref="V34:Z34"/>
    <mergeCell ref="AA34:AE34"/>
    <mergeCell ref="AF34:AJ34"/>
    <mergeCell ref="AK34:AO34"/>
    <mergeCell ref="Q36:U36"/>
    <mergeCell ref="V36:Z36"/>
    <mergeCell ref="AA36:AE36"/>
    <mergeCell ref="AF36:AJ36"/>
    <mergeCell ref="Q38:U38"/>
    <mergeCell ref="V38:Z38"/>
    <mergeCell ref="AA38:AE38"/>
    <mergeCell ref="AF38:AJ38"/>
    <mergeCell ref="AK38:AO38"/>
    <mergeCell ref="AP38:AT38"/>
    <mergeCell ref="AK36:AO36"/>
    <mergeCell ref="AP36:AT36"/>
    <mergeCell ref="Q37:U37"/>
    <mergeCell ref="V37:Z37"/>
    <mergeCell ref="AA37:AE37"/>
    <mergeCell ref="AF37:AJ37"/>
    <mergeCell ref="AK37:AO37"/>
    <mergeCell ref="AP37:AT37"/>
    <mergeCell ref="AZ39:BZ40"/>
    <mergeCell ref="Q40:U40"/>
    <mergeCell ref="V40:Z40"/>
    <mergeCell ref="AA40:AE40"/>
    <mergeCell ref="AF40:AJ40"/>
    <mergeCell ref="AK40:AO40"/>
    <mergeCell ref="AP40:AT40"/>
    <mergeCell ref="Q39:U39"/>
    <mergeCell ref="V39:Z39"/>
    <mergeCell ref="AA39:AE39"/>
    <mergeCell ref="AF39:AJ39"/>
    <mergeCell ref="AK39:AO39"/>
    <mergeCell ref="AP39:AT39"/>
    <mergeCell ref="BO41:BS42"/>
    <mergeCell ref="BT41:BX42"/>
    <mergeCell ref="BY41:BZ42"/>
    <mergeCell ref="Q41:U41"/>
    <mergeCell ref="V41:Z41"/>
    <mergeCell ref="AA41:AE41"/>
    <mergeCell ref="AF41:AJ41"/>
    <mergeCell ref="AK41:AO41"/>
    <mergeCell ref="AP41:AT41"/>
    <mergeCell ref="Q42:U42"/>
    <mergeCell ref="V42:Z42"/>
    <mergeCell ref="AA42:AE42"/>
    <mergeCell ref="AF42:AJ42"/>
    <mergeCell ref="AK42:AO42"/>
    <mergeCell ref="AP42:AT42"/>
    <mergeCell ref="AZ41:BD42"/>
    <mergeCell ref="BE41:BI42"/>
    <mergeCell ref="BJ41:BN42"/>
    <mergeCell ref="AZ43:BD44"/>
    <mergeCell ref="BE43:BI44"/>
    <mergeCell ref="BJ43:BN44"/>
    <mergeCell ref="BO43:BS44"/>
    <mergeCell ref="BT43:BX44"/>
    <mergeCell ref="BY43:BZ44"/>
    <mergeCell ref="Q43:U43"/>
    <mergeCell ref="V43:Z43"/>
    <mergeCell ref="AA43:AE43"/>
    <mergeCell ref="AF43:AJ43"/>
    <mergeCell ref="AK43:AO43"/>
    <mergeCell ref="AP43:AT43"/>
    <mergeCell ref="Q45:U45"/>
    <mergeCell ref="V45:Z45"/>
    <mergeCell ref="AA45:AE45"/>
    <mergeCell ref="AF45:AJ45"/>
    <mergeCell ref="AK45:AO45"/>
    <mergeCell ref="AP45:AT45"/>
    <mergeCell ref="Q44:U44"/>
    <mergeCell ref="V44:Z44"/>
    <mergeCell ref="AA44:AE44"/>
    <mergeCell ref="AF44:AJ44"/>
    <mergeCell ref="AK44:AO44"/>
    <mergeCell ref="AP44:AT44"/>
    <mergeCell ref="Q47:U47"/>
    <mergeCell ref="V47:Z47"/>
    <mergeCell ref="AA47:AE47"/>
    <mergeCell ref="AF47:AJ47"/>
    <mergeCell ref="AK47:AO47"/>
    <mergeCell ref="AP47:AT47"/>
    <mergeCell ref="Q46:U46"/>
    <mergeCell ref="V46:Z46"/>
    <mergeCell ref="AA46:AE46"/>
    <mergeCell ref="AF46:AJ46"/>
    <mergeCell ref="AK46:AO46"/>
    <mergeCell ref="AP46:AT46"/>
    <mergeCell ref="Q49:U49"/>
    <mergeCell ref="V49:Z49"/>
    <mergeCell ref="AA49:AE49"/>
    <mergeCell ref="AF49:AJ49"/>
    <mergeCell ref="AK49:AO49"/>
    <mergeCell ref="AP49:AT49"/>
    <mergeCell ref="Q48:U48"/>
    <mergeCell ref="V48:Z48"/>
    <mergeCell ref="AA48:AE48"/>
    <mergeCell ref="AF48:AJ48"/>
    <mergeCell ref="AK48:AO48"/>
    <mergeCell ref="AP48:AT48"/>
    <mergeCell ref="BM50:BR52"/>
    <mergeCell ref="Q51:U51"/>
    <mergeCell ref="V51:Z51"/>
    <mergeCell ref="AA51:AE51"/>
    <mergeCell ref="AF51:AJ51"/>
    <mergeCell ref="AK51:AO51"/>
    <mergeCell ref="AP51:AT51"/>
    <mergeCell ref="Q52:U52"/>
    <mergeCell ref="V52:Z52"/>
    <mergeCell ref="AA52:AE52"/>
    <mergeCell ref="Q50:U50"/>
    <mergeCell ref="V50:Z50"/>
    <mergeCell ref="AA50:AE50"/>
    <mergeCell ref="AF50:AJ50"/>
    <mergeCell ref="AK50:AO50"/>
    <mergeCell ref="AP50:AT50"/>
    <mergeCell ref="Q54:U54"/>
    <mergeCell ref="V54:Z54"/>
    <mergeCell ref="AA54:AE54"/>
    <mergeCell ref="AF54:AJ54"/>
    <mergeCell ref="AK54:AO54"/>
    <mergeCell ref="AP54:AT54"/>
    <mergeCell ref="AF52:AJ52"/>
    <mergeCell ref="AK52:AO52"/>
    <mergeCell ref="AP52:AT52"/>
    <mergeCell ref="Q53:U53"/>
    <mergeCell ref="V53:Z53"/>
    <mergeCell ref="AA53:AE53"/>
    <mergeCell ref="AF53:AJ53"/>
    <mergeCell ref="AK53:AO53"/>
    <mergeCell ref="AP53:AT53"/>
    <mergeCell ref="BA62:BD62"/>
    <mergeCell ref="BE62:BH62"/>
    <mergeCell ref="AK55:AO55"/>
    <mergeCell ref="AP55:AT55"/>
    <mergeCell ref="Q60:AX60"/>
    <mergeCell ref="BA60:BP60"/>
    <mergeCell ref="Q61:AJ61"/>
    <mergeCell ref="AK61:AX61"/>
    <mergeCell ref="BA61:BP61"/>
    <mergeCell ref="AW63:AX63"/>
    <mergeCell ref="BA63:BD63"/>
    <mergeCell ref="BE63:BH63"/>
    <mergeCell ref="BI63:BL63"/>
    <mergeCell ref="BM63:BP63"/>
    <mergeCell ref="BS63:BW63"/>
    <mergeCell ref="BI62:BL62"/>
    <mergeCell ref="BM62:BP62"/>
    <mergeCell ref="D63:E63"/>
    <mergeCell ref="Q63:U63"/>
    <mergeCell ref="V63:Z63"/>
    <mergeCell ref="AA63:AE63"/>
    <mergeCell ref="AF63:AJ63"/>
    <mergeCell ref="AK63:AO63"/>
    <mergeCell ref="AP63:AQ63"/>
    <mergeCell ref="AR63:AV63"/>
    <mergeCell ref="BS61:BW62"/>
    <mergeCell ref="D62:E62"/>
    <mergeCell ref="Q62:U62"/>
    <mergeCell ref="V62:Z62"/>
    <mergeCell ref="AA62:AE62"/>
    <mergeCell ref="AF62:AJ62"/>
    <mergeCell ref="AK62:AQ62"/>
    <mergeCell ref="AR62:AX62"/>
    <mergeCell ref="BS65:BW65"/>
    <mergeCell ref="BM64:BP64"/>
    <mergeCell ref="BS64:BW64"/>
    <mergeCell ref="D65:E65"/>
    <mergeCell ref="Q65:U65"/>
    <mergeCell ref="V65:Z65"/>
    <mergeCell ref="AA65:AE65"/>
    <mergeCell ref="AF65:AJ65"/>
    <mergeCell ref="AK65:AO65"/>
    <mergeCell ref="AP65:AQ65"/>
    <mergeCell ref="AR65:AV65"/>
    <mergeCell ref="AP64:AQ64"/>
    <mergeCell ref="AR64:AV64"/>
    <mergeCell ref="AW64:AX64"/>
    <mergeCell ref="BA64:BD64"/>
    <mergeCell ref="BE64:BH64"/>
    <mergeCell ref="BI64:BL64"/>
    <mergeCell ref="D64:E64"/>
    <mergeCell ref="Q64:U64"/>
    <mergeCell ref="V64:Z64"/>
    <mergeCell ref="AA64:AE64"/>
    <mergeCell ref="AF64:AJ64"/>
    <mergeCell ref="AK64:AO64"/>
    <mergeCell ref="V66:Z66"/>
    <mergeCell ref="AA66:AE66"/>
    <mergeCell ref="AF66:AJ66"/>
    <mergeCell ref="AK66:AO66"/>
    <mergeCell ref="AW65:AX65"/>
    <mergeCell ref="BA65:BD65"/>
    <mergeCell ref="BE65:BH65"/>
    <mergeCell ref="BI65:BL65"/>
    <mergeCell ref="BM65:BP65"/>
    <mergeCell ref="AW67:AX67"/>
    <mergeCell ref="BA67:BD67"/>
    <mergeCell ref="BE67:BH67"/>
    <mergeCell ref="BI67:BL67"/>
    <mergeCell ref="BM67:BP67"/>
    <mergeCell ref="BS67:BW67"/>
    <mergeCell ref="BM66:BP66"/>
    <mergeCell ref="BS66:BW66"/>
    <mergeCell ref="D67:E67"/>
    <mergeCell ref="Q67:U67"/>
    <mergeCell ref="V67:Z67"/>
    <mergeCell ref="AA67:AE67"/>
    <mergeCell ref="AF67:AJ67"/>
    <mergeCell ref="AK67:AO67"/>
    <mergeCell ref="AP67:AQ67"/>
    <mergeCell ref="AR67:AV67"/>
    <mergeCell ref="AP66:AQ66"/>
    <mergeCell ref="AR66:AV66"/>
    <mergeCell ref="AW66:AX66"/>
    <mergeCell ref="BA66:BD66"/>
    <mergeCell ref="BE66:BH66"/>
    <mergeCell ref="BI66:BL66"/>
    <mergeCell ref="D66:E66"/>
    <mergeCell ref="Q66:U66"/>
    <mergeCell ref="Q104:BX104"/>
    <mergeCell ref="L107:L128"/>
    <mergeCell ref="N130:O132"/>
    <mergeCell ref="CC130:CC132"/>
    <mergeCell ref="CD130:CD132"/>
    <mergeCell ref="N133:O133"/>
    <mergeCell ref="L73:L94"/>
    <mergeCell ref="N96:O98"/>
    <mergeCell ref="CC96:CC98"/>
    <mergeCell ref="CD96:CD98"/>
    <mergeCell ref="N99:O99"/>
    <mergeCell ref="N100:O102"/>
    <mergeCell ref="CC100:CC102"/>
    <mergeCell ref="CD100:CD102"/>
    <mergeCell ref="L175:L196"/>
    <mergeCell ref="N134:O136"/>
    <mergeCell ref="CC134:CC136"/>
    <mergeCell ref="CD134:CD136"/>
    <mergeCell ref="Q138:BX138"/>
    <mergeCell ref="L141:L162"/>
    <mergeCell ref="N164:O166"/>
    <mergeCell ref="CC164:CC166"/>
    <mergeCell ref="CD164:CD166"/>
    <mergeCell ref="N198:O200"/>
    <mergeCell ref="CC198:CC200"/>
    <mergeCell ref="CD198:CD200"/>
    <mergeCell ref="N201:O201"/>
    <mergeCell ref="N202:O204"/>
    <mergeCell ref="CC202:CC204"/>
    <mergeCell ref="CD202:CD204"/>
    <mergeCell ref="N167:O167"/>
    <mergeCell ref="N168:O170"/>
    <mergeCell ref="CC168:CC170"/>
    <mergeCell ref="CD168:CD170"/>
    <mergeCell ref="Q172:BX172"/>
    <mergeCell ref="CD236:CD238"/>
    <mergeCell ref="Q240:BX240"/>
    <mergeCell ref="N243:CB243"/>
    <mergeCell ref="N245:AJ245"/>
    <mergeCell ref="AO245:CB245"/>
    <mergeCell ref="Q206:BX206"/>
    <mergeCell ref="L209:L230"/>
    <mergeCell ref="N232:O234"/>
    <mergeCell ref="CC232:CC234"/>
    <mergeCell ref="CD232:CD234"/>
    <mergeCell ref="N235:O235"/>
    <mergeCell ref="N246:AJ250"/>
    <mergeCell ref="AO246:BF246"/>
    <mergeCell ref="BH246:CB246"/>
    <mergeCell ref="AO248:BF248"/>
    <mergeCell ref="BH248:CB248"/>
    <mergeCell ref="AO250:BF250"/>
    <mergeCell ref="BH250:CB250"/>
    <mergeCell ref="N236:O238"/>
    <mergeCell ref="CC236:CC238"/>
  </mergeCells>
  <conditionalFormatting sqref="O34:Q53">
    <cfRule type="expression" dxfId="4340" priority="219">
      <formula>$O34="ASE"</formula>
    </cfRule>
    <cfRule type="expression" dxfId="4339" priority="227">
      <formula>$O34="APE"</formula>
    </cfRule>
    <cfRule type="expression" dxfId="4338" priority="228">
      <formula>$O34="EDE"</formula>
    </cfRule>
  </conditionalFormatting>
  <conditionalFormatting sqref="O75:BX94 O109:BX128">
    <cfRule type="expression" dxfId="4337" priority="220">
      <formula>AND($O75="ASE",O75&lt;&gt;"",O75&lt;&gt;"h",O75&lt;&gt;"s")</formula>
    </cfRule>
    <cfRule type="expression" dxfId="4336" priority="225">
      <formula>AND($O75="APE",O75&lt;&gt;"",O75&lt;&gt;"h",O75&lt;&gt;"s")</formula>
    </cfRule>
    <cfRule type="expression" dxfId="4335" priority="226">
      <formula>AND($O75="EDE",O75&lt;&gt;"",O75&lt;&gt;"h",O75&lt;&gt;"s")</formula>
    </cfRule>
  </conditionalFormatting>
  <conditionalFormatting sqref="U23:AH23">
    <cfRule type="expression" dxfId="4334" priority="218">
      <formula>$AJ$23="!"</formula>
    </cfRule>
  </conditionalFormatting>
  <conditionalFormatting sqref="O146:BX162 O143:X145 AY143:BX145">
    <cfRule type="expression" dxfId="4333" priority="197">
      <formula>AND($O143="ASE",O143&lt;&gt;"",O143&lt;&gt;"h",O143&lt;&gt;"s")</formula>
    </cfRule>
    <cfRule type="expression" dxfId="4332" priority="200">
      <formula>AND($O143="APE",O143&lt;&gt;"",O143&lt;&gt;"h",O143&lt;&gt;"s")</formula>
    </cfRule>
    <cfRule type="expression" dxfId="4331" priority="201">
      <formula>AND($O143="EDE",O143&lt;&gt;"",O143&lt;&gt;"h",O143&lt;&gt;"s")</formula>
    </cfRule>
  </conditionalFormatting>
  <conditionalFormatting sqref="O180:BX196 O177:Y179 AZ177:BX179">
    <cfRule type="expression" dxfId="4330" priority="186">
      <formula>AND($O177="ASE",O177&lt;&gt;"",O177&lt;&gt;"h",O177&lt;&gt;"s")</formula>
    </cfRule>
    <cfRule type="expression" dxfId="4329" priority="189">
      <formula>AND($O177="APE",O177&lt;&gt;"",O177&lt;&gt;"h",O177&lt;&gt;"s")</formula>
    </cfRule>
    <cfRule type="expression" dxfId="4328" priority="190">
      <formula>AND($O177="EDE",O177&lt;&gt;"",O177&lt;&gt;"h",O177&lt;&gt;"s")</formula>
    </cfRule>
  </conditionalFormatting>
  <conditionalFormatting sqref="O214:BX230 O211:Y213 AZ211:BX213">
    <cfRule type="expression" dxfId="4327" priority="175">
      <formula>AND($O211="ASE",O211&lt;&gt;"",O211&lt;&gt;"h",O211&lt;&gt;"s")</formula>
    </cfRule>
    <cfRule type="expression" dxfId="4326" priority="178">
      <formula>AND($O211="APE",O211&lt;&gt;"",O211&lt;&gt;"h",O211&lt;&gt;"s")</formula>
    </cfRule>
    <cfRule type="expression" dxfId="4325" priority="179">
      <formula>AND($O211="EDE",O211&lt;&gt;"",O211&lt;&gt;"h",O211&lt;&gt;"s")</formula>
    </cfRule>
  </conditionalFormatting>
  <conditionalFormatting sqref="Y143:AX145">
    <cfRule type="expression" dxfId="4324" priority="167">
      <formula>AND($O143="ASE",Y143&lt;&gt;"",Y143&lt;&gt;"h",Y143&lt;&gt;"s")</formula>
    </cfRule>
    <cfRule type="expression" dxfId="4323" priority="168">
      <formula>AND($O143="APE",Y143&lt;&gt;"",Y143&lt;&gt;"h",Y143&lt;&gt;"s")</formula>
    </cfRule>
    <cfRule type="expression" dxfId="4322" priority="169">
      <formula>AND($O143="EDE",Y143&lt;&gt;"",Y143&lt;&gt;"h",Y143&lt;&gt;"s")</formula>
    </cfRule>
  </conditionalFormatting>
  <conditionalFormatting sqref="Z177:AY179">
    <cfRule type="expression" dxfId="4321" priority="164">
      <formula>AND($O177="ASE",Z177&lt;&gt;"",Z177&lt;&gt;"h",Z177&lt;&gt;"s")</formula>
    </cfRule>
    <cfRule type="expression" dxfId="4320" priority="165">
      <formula>AND($O177="APE",Z177&lt;&gt;"",Z177&lt;&gt;"h",Z177&lt;&gt;"s")</formula>
    </cfRule>
    <cfRule type="expression" dxfId="4319" priority="166">
      <formula>AND($O177="EDE",Z177&lt;&gt;"",Z177&lt;&gt;"h",Z177&lt;&gt;"s")</formula>
    </cfRule>
  </conditionalFormatting>
  <conditionalFormatting sqref="Z211:AY213">
    <cfRule type="expression" dxfId="4318" priority="161">
      <formula>AND($O211="ASE",Z211&lt;&gt;"",Z211&lt;&gt;"h",Z211&lt;&gt;"s")</formula>
    </cfRule>
    <cfRule type="expression" dxfId="4317" priority="162">
      <formula>AND($O211="APE",Z211&lt;&gt;"",Z211&lt;&gt;"h",Z211&lt;&gt;"s")</formula>
    </cfRule>
    <cfRule type="expression" dxfId="4316" priority="163">
      <formula>AND($O211="EDE",Z211&lt;&gt;"",Z211&lt;&gt;"h",Z211&lt;&gt;"s")</formula>
    </cfRule>
  </conditionalFormatting>
  <conditionalFormatting sqref="BS63:BW67">
    <cfRule type="cellIs" dxfId="4315" priority="101" operator="greaterThan">
      <formula>$U$27</formula>
    </cfRule>
  </conditionalFormatting>
  <conditionalFormatting sqref="CD23">
    <cfRule type="cellIs" dxfId="4314" priority="97" operator="equal">
      <formula>FALSE</formula>
    </cfRule>
  </conditionalFormatting>
  <dataValidations count="7">
    <dataValidation type="list" allowBlank="1" showDropDown="1" showInputMessage="1" showErrorMessage="1" errorTitle="Horaire au 1/4 heure" error="Insérer 1, h ou s" promptTitle="horaire au 1/4 heure" prompt="1 pout temps avec enfants_x000a_h pour temps hors présence enfant_x000a_s pour suivi apprenant/-e" sqref="Q163:BX163 Q197:BX197 Q95:BX95 Q129:BX129 Q231:BX231" xr:uid="{F0C73CFA-F639-41E9-A478-15250ED9F340}">
      <formula1>"1,h,s"</formula1>
    </dataValidation>
    <dataValidation showInputMessage="1" showErrorMessage="1" sqref="U13:U17 V13:AI16" xr:uid="{EFD699A6-2B54-465B-9BC7-4F9163393396}"/>
    <dataValidation type="date" allowBlank="1" showInputMessage="1" showErrorMessage="1" errorTitle="Merci de renseigner une date" sqref="BL13:BO16 BQ13:BR16" xr:uid="{27602362-C300-4C46-9797-3A4C3397AB79}">
      <formula1>14611</formula1>
      <formula2>219512</formula2>
    </dataValidation>
    <dataValidation type="whole" allowBlank="1" showInputMessage="1" showErrorMessage="1" sqref="BK17:BT17" xr:uid="{BCA3673E-69ED-41D5-AF77-E4F251FB4509}">
      <formula1>0</formula1>
      <formula2>20</formula2>
    </dataValidation>
    <dataValidation type="whole" allowBlank="1" showInputMessage="1" showErrorMessage="1" sqref="U27" xr:uid="{361B12E3-318E-4693-97DC-C627DA0F7E9F}">
      <formula1>0</formula1>
      <formula2>500</formula2>
    </dataValidation>
    <dataValidation type="list" allowBlank="1" showDropDown="1" showInputMessage="1" showErrorMessage="1" errorTitle="Horaire au 1/4 d'heure" error="Insérer 1, h ou s" promptTitle="Horaire au 1/4 d'heure" prompt="1  --&gt; temps avec enfants_x000a_h  --&gt; temps hors présence enfant_x000a_s  --&gt; suivi apprenant/-e" sqref="Q177:BX196 Q143:BX162 Q211:BX230 Q75:BX94 Q109:BX128" xr:uid="{EFA19435-A4F0-421E-BC8A-24E4C3E2C6EA}">
      <formula1>"1,h,s"</formula1>
    </dataValidation>
    <dataValidation type="whole" allowBlank="1" showInputMessage="1" showErrorMessage="1" errorTitle="Nombre d'enfants au 1/4h" error="Entrer un chiffre entier entre 0 et 999" promptTitle="Nombre d'enfants au 1/4 d'heure" prompt="Insérer un chiffre correspondant au nombre effectif d'enfants accueillis pour chaque 1/4 d'heure." sqref="Q209:BX209 Q175:BX175 Q141:BX141 Q73:BX73 Q107:BX107" xr:uid="{7EDE67E8-E34A-4882-A0D3-4A37298C564E}">
      <formula1>0</formula1>
      <formula2>999</formula2>
    </dataValidation>
  </dataValidations>
  <pageMargins left="0.39370078740157483" right="0.39370078740157483" top="0.39370078740157483" bottom="0.70866141732283461" header="0.31496062992125984" footer="0.31496062992125984"/>
  <pageSetup paperSize="9" scale="69" fitToHeight="0" orientation="landscape" r:id="rId1"/>
  <headerFooter>
    <oddFooter xml:space="preserve">&amp;LCalcul de dotation
Groupe &amp;A &amp;CPage &amp;P/&amp;N&amp;R&amp;F
</oddFooter>
  </headerFooter>
  <rowBreaks count="7" manualBreakCount="7">
    <brk id="30" min="13" max="80" man="1"/>
    <brk id="67" min="13" max="80" man="1"/>
    <brk id="105" min="13" max="80" man="1"/>
    <brk id="139" min="13" max="80" man="1"/>
    <brk id="173" min="13" max="80" man="1"/>
    <brk id="207" min="13" max="80" man="1"/>
    <brk id="241" min="13" max="8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E35D33D0-6A63-48ED-A92D-2DCBC9576858}">
            <xm:f>$U$21=Donnees!$A$11</xm:f>
            <x14:dxf>
              <fill>
                <patternFill>
                  <bgColor rgb="FFFFFFCC"/>
                </patternFill>
              </fill>
            </x14:dxf>
          </x14:cfRule>
          <x14:cfRule type="expression" priority="230" id="{4496DC59-1A6D-4C52-BF8B-B980382F7C47}">
            <xm:f>$U$21=Donnees!$A$10</xm:f>
            <x14:dxf>
              <fill>
                <patternFill>
                  <bgColor theme="6" tint="0.79998168889431442"/>
                </patternFill>
              </fill>
            </x14:dxf>
          </x14:cfRule>
          <xm:sqref>N95:BX98 N99 N100:BX102 P99:BX99</xm:sqref>
        </x14:conditionalFormatting>
        <x14:conditionalFormatting xmlns:xm="http://schemas.microsoft.com/office/excel/2006/main">
          <x14:cfRule type="expression" priority="223" id="{0A854C82-24FE-4B23-A53F-0C832E7903B8}">
            <xm:f>$U$21=Donnees!$A$11</xm:f>
            <x14:dxf>
              <fill>
                <patternFill>
                  <bgColor rgb="FFFFFFCC"/>
                </patternFill>
              </fill>
            </x14:dxf>
          </x14:cfRule>
          <x14:cfRule type="expression" priority="224" id="{9D095956-49D5-4545-9398-DEA81BBF91DF}">
            <xm:f>$U$21=Donnees!$A$10</xm:f>
            <x14:dxf>
              <fill>
                <patternFill>
                  <bgColor theme="6" tint="0.79998168889431442"/>
                </patternFill>
              </fill>
            </x14:dxf>
          </x14:cfRule>
          <xm:sqref>AZ27:BD27</xm:sqref>
        </x14:conditionalFormatting>
        <x14:conditionalFormatting xmlns:xm="http://schemas.microsoft.com/office/excel/2006/main">
          <x14:cfRule type="cellIs" priority="170" operator="equal" id="{9A67756A-BB8B-431D-8802-EDA943E4A84D}">
            <xm:f>Donnees!$C$5</xm:f>
            <x14:dxf>
              <font>
                <color rgb="FF9C0006"/>
              </font>
              <fill>
                <patternFill>
                  <bgColor rgb="FFFFC7CE"/>
                </patternFill>
              </fill>
            </x14:dxf>
          </x14:cfRule>
          <x14:cfRule type="cellIs" priority="216" operator="equal" id="{C684699A-43F8-4FCA-BBBA-276EEDBCD488}">
            <xm:f>Donnees!$C$4</xm:f>
            <x14:dxf>
              <font>
                <color rgb="FF006100"/>
              </font>
              <fill>
                <patternFill>
                  <bgColor rgb="FFC6EFCE"/>
                </patternFill>
              </fill>
            </x14:dxf>
          </x14:cfRule>
          <xm:sqref>CC99</xm:sqref>
        </x14:conditionalFormatting>
        <x14:conditionalFormatting xmlns:xm="http://schemas.microsoft.com/office/excel/2006/main">
          <x14:cfRule type="cellIs" priority="217" operator="equal" id="{8D7A6B98-C1DB-4569-85CE-A1801768AD0E}">
            <xm:f>Donnees!$C$5</xm:f>
            <x14:dxf>
              <font>
                <color rgb="FF9C0006"/>
              </font>
              <fill>
                <patternFill>
                  <bgColor rgb="FFFFC7CE"/>
                </patternFill>
              </fill>
            </x14:dxf>
          </x14:cfRule>
          <x14:cfRule type="cellIs" priority="222" operator="equal" id="{526C32B2-A527-4AFB-B076-125AE15EDFF6}">
            <xm:f>Donnees!$C$4</xm:f>
            <x14:dxf>
              <font>
                <color rgb="FF006100"/>
              </font>
              <fill>
                <patternFill>
                  <bgColor rgb="FFC6EFCE"/>
                </patternFill>
              </fill>
            </x14:dxf>
          </x14:cfRule>
          <xm:sqref>CC73 CC95:CC98 CC100:CC102 Q102:CB102 Q98:CB99</xm:sqref>
        </x14:conditionalFormatting>
        <x14:conditionalFormatting xmlns:xm="http://schemas.microsoft.com/office/excel/2006/main">
          <x14:cfRule type="expression" priority="232" id="{FAFB6920-9501-44AD-9FA3-2DE038DA510C}">
            <xm:f>$U$21=Donnees!$A$10</xm:f>
            <x14:dxf>
              <fill>
                <patternFill>
                  <bgColor theme="6" tint="0.79998168889431442"/>
                </patternFill>
              </fill>
            </x14:dxf>
          </x14:cfRule>
          <xm:sqref>N75:N94 N74:P74 N33:N53 AZ21:BD21 AZ23 U13:AI17 AJ15:AS16 BR13:BR16 O33:AP33 N2:CC9 N19:CC19 N11:CC11 AZ29 N31:CC31 N57:CC57 N70:CB70 BY74:CB102</xm:sqref>
        </x14:conditionalFormatting>
        <x14:conditionalFormatting xmlns:xm="http://schemas.microsoft.com/office/excel/2006/main">
          <x14:cfRule type="cellIs" priority="214" operator="equal" id="{4F541089-7A4A-406E-B15D-61889B332EE3}">
            <xm:f>Donnees!$C$5</xm:f>
            <x14:dxf>
              <font>
                <color rgb="FF9C0006"/>
              </font>
              <fill>
                <patternFill>
                  <bgColor rgb="FFFFC7CE"/>
                </patternFill>
              </fill>
            </x14:dxf>
          </x14:cfRule>
          <x14:cfRule type="cellIs" priority="215" operator="equal" id="{93C72394-BC6B-45B3-B79C-EAB556ECFBE6}">
            <xm:f>Donnees!$C$4</xm:f>
            <x14:dxf>
              <font>
                <color rgb="FF006100"/>
              </font>
              <fill>
                <patternFill>
                  <bgColor rgb="FFC6EFCE"/>
                </patternFill>
              </fill>
            </x14:dxf>
          </x14:cfRule>
          <xm:sqref>BR21:BX29</xm:sqref>
        </x14:conditionalFormatting>
        <x14:conditionalFormatting xmlns:xm="http://schemas.microsoft.com/office/excel/2006/main">
          <x14:cfRule type="expression" priority="210" id="{FF3C5532-1E94-4A7D-ABAD-9ED99BCEAB31}">
            <xm:f>$U$21=Donnees!$A$11</xm:f>
            <x14:dxf>
              <fill>
                <patternFill>
                  <bgColor rgb="FFFFFFCC"/>
                </patternFill>
              </fill>
            </x14:dxf>
          </x14:cfRule>
          <x14:cfRule type="expression" priority="211" id="{5C688210-B5A2-44DF-AAE2-B0CB0D1EE942}">
            <xm:f>$U$21=Donnees!$A$10</xm:f>
            <x14:dxf>
              <fill>
                <patternFill>
                  <bgColor theme="6" tint="0.79998168889431442"/>
                </patternFill>
              </fill>
            </x14:dxf>
          </x14:cfRule>
          <xm:sqref>N129:BX132 N134:BX135 N136:P136</xm:sqref>
        </x14:conditionalFormatting>
        <x14:conditionalFormatting xmlns:xm="http://schemas.microsoft.com/office/excel/2006/main">
          <x14:cfRule type="cellIs" priority="206" operator="equal" id="{F6AF4F78-EC1A-4F31-A405-777AB7D328CE}">
            <xm:f>Donnees!$C$5</xm:f>
            <x14:dxf>
              <font>
                <color rgb="FF9C0006"/>
              </font>
              <fill>
                <patternFill>
                  <bgColor rgb="FFFFC7CE"/>
                </patternFill>
              </fill>
            </x14:dxf>
          </x14:cfRule>
          <x14:cfRule type="cellIs" priority="207" operator="equal" id="{2902110A-46FA-45C3-BE46-E1A50BB53F4A}">
            <xm:f>Donnees!$C$4</xm:f>
            <x14:dxf>
              <font>
                <color rgb="FF006100"/>
              </font>
              <fill>
                <patternFill>
                  <bgColor rgb="FFC6EFCE"/>
                </patternFill>
              </fill>
            </x14:dxf>
          </x14:cfRule>
          <xm:sqref>CC133</xm:sqref>
        </x14:conditionalFormatting>
        <x14:conditionalFormatting xmlns:xm="http://schemas.microsoft.com/office/excel/2006/main">
          <x14:cfRule type="cellIs" priority="208" operator="equal" id="{D5DF56E2-7BF2-4275-9EC9-17EFC06A55A7}">
            <xm:f>Donnees!$C$5</xm:f>
            <x14:dxf>
              <font>
                <color rgb="FF9C0006"/>
              </font>
              <fill>
                <patternFill>
                  <bgColor rgb="FFFFC7CE"/>
                </patternFill>
              </fill>
            </x14:dxf>
          </x14:cfRule>
          <x14:cfRule type="cellIs" priority="209" operator="equal" id="{1FAE3BD9-484F-47FF-873D-5BD5B7628724}">
            <xm:f>Donnees!$C$4</xm:f>
            <x14:dxf>
              <font>
                <color rgb="FF006100"/>
              </font>
              <fill>
                <patternFill>
                  <bgColor rgb="FFC6EFCE"/>
                </patternFill>
              </fill>
            </x14:dxf>
          </x14:cfRule>
          <xm:sqref>CC107 Q132:CB132 CC129:CC132 CC134:CC136 BY136:CB136 BY133:CB133</xm:sqref>
        </x14:conditionalFormatting>
        <x14:conditionalFormatting xmlns:xm="http://schemas.microsoft.com/office/excel/2006/main">
          <x14:cfRule type="expression" priority="213" id="{041FD920-B4FD-4AB0-9BFE-57C03CA72FA8}">
            <xm:f>$U$21=Donnees!$A$10</xm:f>
            <x14:dxf>
              <fill>
                <patternFill>
                  <bgColor theme="6" tint="0.79998168889431442"/>
                </patternFill>
              </fill>
            </x14:dxf>
          </x14:cfRule>
          <xm:sqref>N109:N128 N108:CB108 BY109:CB136</xm:sqref>
        </x14:conditionalFormatting>
        <x14:conditionalFormatting xmlns:xm="http://schemas.microsoft.com/office/excel/2006/main">
          <x14:cfRule type="expression" priority="202" id="{7E28D9A0-388D-48AA-8A61-87AFC8704F4B}">
            <xm:f>$U$21=Donnees!$A$11</xm:f>
            <x14:dxf>
              <fill>
                <patternFill>
                  <bgColor rgb="FFFFFFCC"/>
                </patternFill>
              </fill>
            </x14:dxf>
          </x14:cfRule>
          <x14:cfRule type="expression" priority="203" id="{394182BF-C610-44A2-BB8C-59EE39AC9276}">
            <xm:f>$U$21=Donnees!$A$10</xm:f>
            <x14:dxf>
              <fill>
                <patternFill>
                  <bgColor theme="6" tint="0.79998168889431442"/>
                </patternFill>
              </fill>
            </x14:dxf>
          </x14:cfRule>
          <xm:sqref>N163:BX166 N168:BX169 N170:P170</xm:sqref>
        </x14:conditionalFormatting>
        <x14:conditionalFormatting xmlns:xm="http://schemas.microsoft.com/office/excel/2006/main">
          <x14:cfRule type="cellIs" priority="195" operator="equal" id="{B4D5D4BD-16BD-4754-BF88-F15CEC594FA3}">
            <xm:f>Donnees!$C$5</xm:f>
            <x14:dxf>
              <font>
                <color rgb="FF9C0006"/>
              </font>
              <fill>
                <patternFill>
                  <bgColor rgb="FFFFC7CE"/>
                </patternFill>
              </fill>
            </x14:dxf>
          </x14:cfRule>
          <x14:cfRule type="cellIs" priority="196" operator="equal" id="{A1375452-5AC6-476D-94B4-813151A0525C}">
            <xm:f>Donnees!$C$4</xm:f>
            <x14:dxf>
              <font>
                <color rgb="FF006100"/>
              </font>
              <fill>
                <patternFill>
                  <bgColor rgb="FFC6EFCE"/>
                </patternFill>
              </fill>
            </x14:dxf>
          </x14:cfRule>
          <xm:sqref>CC167</xm:sqref>
        </x14:conditionalFormatting>
        <x14:conditionalFormatting xmlns:xm="http://schemas.microsoft.com/office/excel/2006/main">
          <x14:cfRule type="cellIs" priority="198" operator="equal" id="{FEDABFE5-6B84-4ACC-B57E-E12F491CA0DB}">
            <xm:f>Donnees!$C$5</xm:f>
            <x14:dxf>
              <font>
                <color rgb="FF9C0006"/>
              </font>
              <fill>
                <patternFill>
                  <bgColor rgb="FFFFC7CE"/>
                </patternFill>
              </fill>
            </x14:dxf>
          </x14:cfRule>
          <x14:cfRule type="cellIs" priority="199" operator="equal" id="{6391B7CF-CE6C-465B-87E4-EFAF70837BB2}">
            <xm:f>Donnees!$C$4</xm:f>
            <x14:dxf>
              <font>
                <color rgb="FF006100"/>
              </font>
              <fill>
                <patternFill>
                  <bgColor rgb="FFC6EFCE"/>
                </patternFill>
              </fill>
            </x14:dxf>
          </x14:cfRule>
          <xm:sqref>CC141 Q166:CB166 CC163:CC166 CC168:CC170 BY170:CB170 BY167:CB167</xm:sqref>
        </x14:conditionalFormatting>
        <x14:conditionalFormatting xmlns:xm="http://schemas.microsoft.com/office/excel/2006/main">
          <x14:cfRule type="expression" priority="204" id="{FCB68703-F217-49A1-86AB-93C2C5ECAA5E}">
            <xm:f>$U$21=Donnees!$A$11</xm:f>
            <x14:dxf>
              <fill>
                <patternFill>
                  <bgColor rgb="FFFFFFCC"/>
                </patternFill>
              </fill>
            </x14:dxf>
          </x14:cfRule>
          <x14:cfRule type="expression" priority="205" id="{ACE0C156-EEE5-4C18-A0B6-6628CA5548C7}">
            <xm:f>$U$21=Donnees!$A$10</xm:f>
            <x14:dxf>
              <fill>
                <patternFill>
                  <bgColor theme="6" tint="0.79998168889431442"/>
                </patternFill>
              </fill>
            </x14:dxf>
          </x14:cfRule>
          <xm:sqref>N143:N162 N142:CB142 BY143:CB170</xm:sqref>
        </x14:conditionalFormatting>
        <x14:conditionalFormatting xmlns:xm="http://schemas.microsoft.com/office/excel/2006/main">
          <x14:cfRule type="expression" priority="191" id="{EA34AF84-0756-448A-98BC-2854DC55101C}">
            <xm:f>$U$21=Donnees!$A$11</xm:f>
            <x14:dxf>
              <fill>
                <patternFill>
                  <bgColor rgb="FFFFFFCC"/>
                </patternFill>
              </fill>
            </x14:dxf>
          </x14:cfRule>
          <x14:cfRule type="expression" priority="192" id="{9A370506-191A-4BAD-9AD1-A2533B752710}">
            <xm:f>$U$21=Donnees!$A$10</xm:f>
            <x14:dxf>
              <fill>
                <patternFill>
                  <bgColor theme="6" tint="0.79998168889431442"/>
                </patternFill>
              </fill>
            </x14:dxf>
          </x14:cfRule>
          <xm:sqref>N197:BX200 N202:BX203 N204:P204</xm:sqref>
        </x14:conditionalFormatting>
        <x14:conditionalFormatting xmlns:xm="http://schemas.microsoft.com/office/excel/2006/main">
          <x14:cfRule type="cellIs" priority="184" operator="equal" id="{CB947166-763B-4CE9-8BEF-5BA8BE84640A}">
            <xm:f>Donnees!$C$5</xm:f>
            <x14:dxf>
              <font>
                <color rgb="FF9C0006"/>
              </font>
              <fill>
                <patternFill>
                  <bgColor rgb="FFFFC7CE"/>
                </patternFill>
              </fill>
            </x14:dxf>
          </x14:cfRule>
          <x14:cfRule type="cellIs" priority="185" operator="equal" id="{67EA23B5-60E4-459D-89C7-C2437AAC7822}">
            <xm:f>Donnees!$C$4</xm:f>
            <x14:dxf>
              <font>
                <color rgb="FF006100"/>
              </font>
              <fill>
                <patternFill>
                  <bgColor rgb="FFC6EFCE"/>
                </patternFill>
              </fill>
            </x14:dxf>
          </x14:cfRule>
          <xm:sqref>CC201</xm:sqref>
        </x14:conditionalFormatting>
        <x14:conditionalFormatting xmlns:xm="http://schemas.microsoft.com/office/excel/2006/main">
          <x14:cfRule type="cellIs" priority="187" operator="equal" id="{5D0C9DBC-701D-41B0-9FE5-02990BC7320A}">
            <xm:f>Donnees!$C$5</xm:f>
            <x14:dxf>
              <font>
                <color rgb="FF9C0006"/>
              </font>
              <fill>
                <patternFill>
                  <bgColor rgb="FFFFC7CE"/>
                </patternFill>
              </fill>
            </x14:dxf>
          </x14:cfRule>
          <x14:cfRule type="cellIs" priority="188" operator="equal" id="{58C2B73D-1090-48AC-9043-6A73EB8C42C0}">
            <xm:f>Donnees!$C$4</xm:f>
            <x14:dxf>
              <font>
                <color rgb="FF006100"/>
              </font>
              <fill>
                <patternFill>
                  <bgColor rgb="FFC6EFCE"/>
                </patternFill>
              </fill>
            </x14:dxf>
          </x14:cfRule>
          <xm:sqref>CC175 Q200:CB200 CC197:CC200 CC202:CC204 BY204:CB204 BY201:CB201</xm:sqref>
        </x14:conditionalFormatting>
        <x14:conditionalFormatting xmlns:xm="http://schemas.microsoft.com/office/excel/2006/main">
          <x14:cfRule type="expression" priority="193" id="{6FBAF0DE-09E4-4EDF-B413-6C222907F560}">
            <xm:f>$U$21=Donnees!$A$11</xm:f>
            <x14:dxf>
              <fill>
                <patternFill>
                  <bgColor rgb="FFFFFFCC"/>
                </patternFill>
              </fill>
            </x14:dxf>
          </x14:cfRule>
          <xm:sqref>N177:N196 N176:CB176 BY177:CB204</xm:sqref>
        </x14:conditionalFormatting>
        <x14:conditionalFormatting xmlns:xm="http://schemas.microsoft.com/office/excel/2006/main">
          <x14:cfRule type="expression" priority="180" id="{7C9488B5-F6D6-43FC-A3E1-908B8A58F452}">
            <xm:f>$U$21=Donnees!$A$11</xm:f>
            <x14:dxf>
              <fill>
                <patternFill>
                  <bgColor rgb="FFFFFFCC"/>
                </patternFill>
              </fill>
            </x14:dxf>
          </x14:cfRule>
          <x14:cfRule type="expression" priority="181" id="{C289B10B-A44F-47E7-B696-956980DD5439}">
            <xm:f>$U$21=Donnees!$A$10</xm:f>
            <x14:dxf>
              <fill>
                <patternFill>
                  <bgColor theme="6" tint="0.79998168889431442"/>
                </patternFill>
              </fill>
            </x14:dxf>
          </x14:cfRule>
          <xm:sqref>N231:BX234 N236:BX237 N238:P238</xm:sqref>
        </x14:conditionalFormatting>
        <x14:conditionalFormatting xmlns:xm="http://schemas.microsoft.com/office/excel/2006/main">
          <x14:cfRule type="cellIs" priority="173" operator="equal" id="{49BFB83E-EBB3-4F1B-99A0-F91096269E76}">
            <xm:f>Donnees!$C$5</xm:f>
            <x14:dxf>
              <font>
                <color rgb="FF9C0006"/>
              </font>
              <fill>
                <patternFill>
                  <bgColor rgb="FFFFC7CE"/>
                </patternFill>
              </fill>
            </x14:dxf>
          </x14:cfRule>
          <x14:cfRule type="cellIs" priority="174" operator="equal" id="{B6016DA7-BB90-42E1-8AB3-3080B7475EAF}">
            <xm:f>Donnees!$C$4</xm:f>
            <x14:dxf>
              <font>
                <color rgb="FF006100"/>
              </font>
              <fill>
                <patternFill>
                  <bgColor rgb="FFC6EFCE"/>
                </patternFill>
              </fill>
            </x14:dxf>
          </x14:cfRule>
          <xm:sqref>CC235</xm:sqref>
        </x14:conditionalFormatting>
        <x14:conditionalFormatting xmlns:xm="http://schemas.microsoft.com/office/excel/2006/main">
          <x14:cfRule type="cellIs" priority="176" operator="equal" id="{CED2802D-78AA-4814-B542-1743FD7D58A5}">
            <xm:f>Donnees!$C$5</xm:f>
            <x14:dxf>
              <font>
                <color rgb="FF9C0006"/>
              </font>
              <fill>
                <patternFill>
                  <bgColor rgb="FFFFC7CE"/>
                </patternFill>
              </fill>
            </x14:dxf>
          </x14:cfRule>
          <x14:cfRule type="cellIs" priority="177" operator="equal" id="{C59C4EF4-3DA1-48F8-85E2-C76F9D69CAD0}">
            <xm:f>Donnees!$C$4</xm:f>
            <x14:dxf>
              <font>
                <color rgb="FF006100"/>
              </font>
              <fill>
                <patternFill>
                  <bgColor rgb="FFC6EFCE"/>
                </patternFill>
              </fill>
            </x14:dxf>
          </x14:cfRule>
          <xm:sqref>CC209 Q234:CB234 CC231:CC234 CC236:CC238 BY238:CB238 BY235:CB235</xm:sqref>
        </x14:conditionalFormatting>
        <x14:conditionalFormatting xmlns:xm="http://schemas.microsoft.com/office/excel/2006/main">
          <x14:cfRule type="expression" priority="182" id="{A0F22277-5F4B-4798-80A6-85381201664A}">
            <xm:f>$U$21=Donnees!$A$11</xm:f>
            <x14:dxf>
              <fill>
                <patternFill>
                  <bgColor rgb="FFFFFFCC"/>
                </patternFill>
              </fill>
            </x14:dxf>
          </x14:cfRule>
          <x14:cfRule type="expression" priority="183" id="{049DF2AD-7824-4A1C-9F29-A43D10EA1401}">
            <xm:f>$U$21=Donnees!$A$10</xm:f>
            <x14:dxf>
              <fill>
                <patternFill>
                  <bgColor theme="6" tint="0.79998168889431442"/>
                </patternFill>
              </fill>
            </x14:dxf>
          </x14:cfRule>
          <xm:sqref>N211:N230 N210:CB210 BY211:CB238</xm:sqref>
        </x14:conditionalFormatting>
        <x14:conditionalFormatting xmlns:xm="http://schemas.microsoft.com/office/excel/2006/main">
          <x14:cfRule type="cellIs" priority="172" operator="equal" id="{D04B2454-2CCD-4E1C-9BE5-7DB99D12EE83}">
            <xm:f>Donnees!$C$6</xm:f>
            <x14:dxf>
              <font>
                <color rgb="FF9C5700"/>
              </font>
              <fill>
                <patternFill>
                  <bgColor rgb="FFFFEB9C"/>
                </patternFill>
              </fill>
            </x14:dxf>
          </x14:cfRule>
          <xm:sqref>Q103:BX103</xm:sqref>
        </x14:conditionalFormatting>
        <x14:conditionalFormatting xmlns:xm="http://schemas.microsoft.com/office/excel/2006/main">
          <x14:cfRule type="expression" priority="171" id="{0390509B-2FF6-4F6A-A7E4-297BC4DDEEE8}">
            <xm:f>$U$21=Donnees!$A$14</xm:f>
            <x14:dxf>
              <font>
                <color theme="6" tint="0.79998168889431442"/>
              </font>
              <fill>
                <patternFill>
                  <bgColor theme="6" tint="0.79998168889431442"/>
                </patternFill>
              </fill>
            </x14:dxf>
          </x14:cfRule>
          <xm:sqref>Q102:BX102</xm:sqref>
        </x14:conditionalFormatting>
        <x14:conditionalFormatting xmlns:xm="http://schemas.microsoft.com/office/excel/2006/main">
          <x14:cfRule type="expression" priority="221" id="{CEBDD362-E24B-4844-BF23-520815D1EDAA}">
            <xm:f>$U$21=Donnees!$A$10</xm:f>
            <x14:dxf>
              <font>
                <color theme="0"/>
              </font>
              <fill>
                <patternFill>
                  <bgColor theme="0"/>
                </patternFill>
              </fill>
            </x14:dxf>
          </x14:cfRule>
          <xm:sqref>CC99:CD102</xm:sqref>
        </x14:conditionalFormatting>
        <x14:conditionalFormatting xmlns:xm="http://schemas.microsoft.com/office/excel/2006/main">
          <x14:cfRule type="expression" priority="159" id="{7FE514DC-A359-4491-A59D-2969060BAF37}">
            <xm:f>$U$21=Donnees!$A$11</xm:f>
            <x14:dxf>
              <fill>
                <patternFill>
                  <bgColor rgb="FFFFFFCC"/>
                </patternFill>
              </fill>
            </x14:dxf>
          </x14:cfRule>
          <x14:cfRule type="expression" priority="160" id="{AE804AE6-53F1-493D-A947-CDA453898DA4}">
            <xm:f>$U$21=Donnees!$A$10</xm:f>
            <x14:dxf>
              <fill>
                <patternFill>
                  <bgColor theme="6" tint="0.79998168889431442"/>
                </patternFill>
              </fill>
            </x14:dxf>
          </x14:cfRule>
          <xm:sqref>N133 P133:BX133</xm:sqref>
        </x14:conditionalFormatting>
        <x14:conditionalFormatting xmlns:xm="http://schemas.microsoft.com/office/excel/2006/main">
          <x14:cfRule type="cellIs" priority="157" operator="equal" id="{9780BCD7-BCFE-4316-88FF-EDAA55918DA9}">
            <xm:f>Donnees!$C$5</xm:f>
            <x14:dxf>
              <font>
                <color rgb="FF9C0006"/>
              </font>
              <fill>
                <patternFill>
                  <bgColor rgb="FFFFC7CE"/>
                </patternFill>
              </fill>
            </x14:dxf>
          </x14:cfRule>
          <x14:cfRule type="cellIs" priority="158" operator="equal" id="{749B254C-3CAF-41E4-9A50-B20F63825FFF}">
            <xm:f>Donnees!$C$4</xm:f>
            <x14:dxf>
              <font>
                <color rgb="FF006100"/>
              </font>
              <fill>
                <patternFill>
                  <bgColor rgb="FFC6EFCE"/>
                </patternFill>
              </fill>
            </x14:dxf>
          </x14:cfRule>
          <xm:sqref>Q133:BX133</xm:sqref>
        </x14:conditionalFormatting>
        <x14:conditionalFormatting xmlns:xm="http://schemas.microsoft.com/office/excel/2006/main">
          <x14:cfRule type="expression" priority="155" id="{82AE1377-98D5-495E-9506-D8F095818C12}">
            <xm:f>$U$21=Donnees!$A$11</xm:f>
            <x14:dxf>
              <fill>
                <patternFill>
                  <bgColor rgb="FFFFFFCC"/>
                </patternFill>
              </fill>
            </x14:dxf>
          </x14:cfRule>
          <x14:cfRule type="expression" priority="156" id="{5406CD02-8EF3-4232-95E0-26BCDB3D5E18}">
            <xm:f>$U$21=Donnees!$A$10</xm:f>
            <x14:dxf>
              <fill>
                <patternFill>
                  <bgColor theme="6" tint="0.79998168889431442"/>
                </patternFill>
              </fill>
            </x14:dxf>
          </x14:cfRule>
          <xm:sqref>N167 P167:BX167</xm:sqref>
        </x14:conditionalFormatting>
        <x14:conditionalFormatting xmlns:xm="http://schemas.microsoft.com/office/excel/2006/main">
          <x14:cfRule type="cellIs" priority="153" operator="equal" id="{E7D900D5-6517-4D14-933E-54755D64FA16}">
            <xm:f>Donnees!$C$5</xm:f>
            <x14:dxf>
              <font>
                <color rgb="FF9C0006"/>
              </font>
              <fill>
                <patternFill>
                  <bgColor rgb="FFFFC7CE"/>
                </patternFill>
              </fill>
            </x14:dxf>
          </x14:cfRule>
          <x14:cfRule type="cellIs" priority="154" operator="equal" id="{4BC87965-B39B-43F0-8744-D3D646C2A300}">
            <xm:f>Donnees!$C$4</xm:f>
            <x14:dxf>
              <font>
                <color rgb="FF006100"/>
              </font>
              <fill>
                <patternFill>
                  <bgColor rgb="FFC6EFCE"/>
                </patternFill>
              </fill>
            </x14:dxf>
          </x14:cfRule>
          <xm:sqref>Q167:BX167</xm:sqref>
        </x14:conditionalFormatting>
        <x14:conditionalFormatting xmlns:xm="http://schemas.microsoft.com/office/excel/2006/main">
          <x14:cfRule type="expression" priority="151" id="{F79B8570-578E-470F-95C8-D23DE1710EE9}">
            <xm:f>$U$21=Donnees!$A$11</xm:f>
            <x14:dxf>
              <fill>
                <patternFill>
                  <bgColor rgb="FFFFFFCC"/>
                </patternFill>
              </fill>
            </x14:dxf>
          </x14:cfRule>
          <x14:cfRule type="expression" priority="152" id="{FA35E635-EC82-4DFA-BB56-2F56B865BAD1}">
            <xm:f>$U$21=Donnees!$A$10</xm:f>
            <x14:dxf>
              <fill>
                <patternFill>
                  <bgColor theme="6" tint="0.79998168889431442"/>
                </patternFill>
              </fill>
            </x14:dxf>
          </x14:cfRule>
          <xm:sqref>N201 P201:BX201</xm:sqref>
        </x14:conditionalFormatting>
        <x14:conditionalFormatting xmlns:xm="http://schemas.microsoft.com/office/excel/2006/main">
          <x14:cfRule type="cellIs" priority="149" operator="equal" id="{C51FE513-E533-4290-A897-CB29BBBB098C}">
            <xm:f>Donnees!$C$5</xm:f>
            <x14:dxf>
              <font>
                <color rgb="FF9C0006"/>
              </font>
              <fill>
                <patternFill>
                  <bgColor rgb="FFFFC7CE"/>
                </patternFill>
              </fill>
            </x14:dxf>
          </x14:cfRule>
          <x14:cfRule type="cellIs" priority="150" operator="equal" id="{B80B1B35-2DFD-4AAC-A955-B98B51A07C08}">
            <xm:f>Donnees!$C$4</xm:f>
            <x14:dxf>
              <font>
                <color rgb="FF006100"/>
              </font>
              <fill>
                <patternFill>
                  <bgColor rgb="FFC6EFCE"/>
                </patternFill>
              </fill>
            </x14:dxf>
          </x14:cfRule>
          <xm:sqref>Q201:BX201</xm:sqref>
        </x14:conditionalFormatting>
        <x14:conditionalFormatting xmlns:xm="http://schemas.microsoft.com/office/excel/2006/main">
          <x14:cfRule type="expression" priority="147" id="{04BC5AAE-AA3F-4F61-98E9-A8EEF0F6F5A7}">
            <xm:f>$U$21=Donnees!$A$11</xm:f>
            <x14:dxf>
              <fill>
                <patternFill>
                  <bgColor rgb="FFFFFFCC"/>
                </patternFill>
              </fill>
            </x14:dxf>
          </x14:cfRule>
          <x14:cfRule type="expression" priority="148" id="{0FE4F47D-E587-42EC-8F27-8E2A17ACBAFA}">
            <xm:f>$U$21=Donnees!$A$10</xm:f>
            <x14:dxf>
              <fill>
                <patternFill>
                  <bgColor theme="6" tint="0.79998168889431442"/>
                </patternFill>
              </fill>
            </x14:dxf>
          </x14:cfRule>
          <xm:sqref>N235 P235:BX235</xm:sqref>
        </x14:conditionalFormatting>
        <x14:conditionalFormatting xmlns:xm="http://schemas.microsoft.com/office/excel/2006/main">
          <x14:cfRule type="cellIs" priority="145" operator="equal" id="{12A2B072-3394-4F97-8B91-27EE00FBDE19}">
            <xm:f>Donnees!$C$5</xm:f>
            <x14:dxf>
              <font>
                <color rgb="FF9C0006"/>
              </font>
              <fill>
                <patternFill>
                  <bgColor rgb="FFFFC7CE"/>
                </patternFill>
              </fill>
            </x14:dxf>
          </x14:cfRule>
          <x14:cfRule type="cellIs" priority="146" operator="equal" id="{F0AAEDF4-2CB1-4FDF-9CCC-F67E43C63F43}">
            <xm:f>Donnees!$C$4</xm:f>
            <x14:dxf>
              <font>
                <color rgb="FF006100"/>
              </font>
              <fill>
                <patternFill>
                  <bgColor rgb="FFC6EFCE"/>
                </patternFill>
              </fill>
            </x14:dxf>
          </x14:cfRule>
          <xm:sqref>Q235:BX235</xm:sqref>
        </x14:conditionalFormatting>
        <x14:conditionalFormatting xmlns:xm="http://schemas.microsoft.com/office/excel/2006/main">
          <x14:cfRule type="cellIs" priority="144" operator="equal" id="{281E434C-51F5-4709-B4DF-E082695C162F}">
            <xm:f>Donnees!$C$6</xm:f>
            <x14:dxf>
              <font>
                <color rgb="FF9C5700"/>
              </font>
              <fill>
                <patternFill>
                  <bgColor rgb="FFFFEB9C"/>
                </patternFill>
              </fill>
            </x14:dxf>
          </x14:cfRule>
          <xm:sqref>Q137:BX137</xm:sqref>
        </x14:conditionalFormatting>
        <x14:conditionalFormatting xmlns:xm="http://schemas.microsoft.com/office/excel/2006/main">
          <x14:cfRule type="cellIs" priority="143" operator="equal" id="{45F7D9D5-B548-4D4B-BD70-DC68833B2E4C}">
            <xm:f>Donnees!$C$6</xm:f>
            <x14:dxf>
              <font>
                <color rgb="FF9C5700"/>
              </font>
              <fill>
                <patternFill>
                  <bgColor rgb="FFFFEB9C"/>
                </patternFill>
              </fill>
            </x14:dxf>
          </x14:cfRule>
          <xm:sqref>Q171:BX171</xm:sqref>
        </x14:conditionalFormatting>
        <x14:conditionalFormatting xmlns:xm="http://schemas.microsoft.com/office/excel/2006/main">
          <x14:cfRule type="cellIs" priority="142" operator="equal" id="{F9DCEDD5-1142-49B4-BC62-0A8D8C63C897}">
            <xm:f>Donnees!$C$6</xm:f>
            <x14:dxf>
              <font>
                <color rgb="FF9C5700"/>
              </font>
              <fill>
                <patternFill>
                  <bgColor rgb="FFFFEB9C"/>
                </patternFill>
              </fill>
            </x14:dxf>
          </x14:cfRule>
          <xm:sqref>Q205:BX205</xm:sqref>
        </x14:conditionalFormatting>
        <x14:conditionalFormatting xmlns:xm="http://schemas.microsoft.com/office/excel/2006/main">
          <x14:cfRule type="cellIs" priority="141" operator="equal" id="{0AD12DC0-FAD8-4AAF-A4B5-8A38D6014EAA}">
            <xm:f>Donnees!$C$6</xm:f>
            <x14:dxf>
              <font>
                <color rgb="FF9C5700"/>
              </font>
              <fill>
                <patternFill>
                  <bgColor rgb="FFFFEB9C"/>
                </patternFill>
              </fill>
            </x14:dxf>
          </x14:cfRule>
          <xm:sqref>Q239:BX239</xm:sqref>
        </x14:conditionalFormatting>
        <x14:conditionalFormatting xmlns:xm="http://schemas.microsoft.com/office/excel/2006/main">
          <x14:cfRule type="expression" priority="139" id="{1D0928BF-66FC-4FD1-BA46-25BF5ADFFC32}">
            <xm:f>$U$21=Donnees!$A$11</xm:f>
            <x14:dxf>
              <fill>
                <patternFill>
                  <bgColor rgb="FFFFFFCC"/>
                </patternFill>
              </fill>
            </x14:dxf>
          </x14:cfRule>
          <x14:cfRule type="expression" priority="140" id="{2EB57874-1799-4B5D-B8BD-359E011F28B5}">
            <xm:f>$U$21=Donnees!$A$10</xm:f>
            <x14:dxf>
              <fill>
                <patternFill>
                  <bgColor theme="6" tint="0.79998168889431442"/>
                </patternFill>
              </fill>
            </x14:dxf>
          </x14:cfRule>
          <xm:sqref>Q136:BX136</xm:sqref>
        </x14:conditionalFormatting>
        <x14:conditionalFormatting xmlns:xm="http://schemas.microsoft.com/office/excel/2006/main">
          <x14:cfRule type="cellIs" priority="137" operator="equal" id="{56AC8C5F-0436-4D6C-B685-687134B9A850}">
            <xm:f>Donnees!$C$5</xm:f>
            <x14:dxf>
              <font>
                <color rgb="FF9C0006"/>
              </font>
              <fill>
                <patternFill>
                  <bgColor rgb="FFFFC7CE"/>
                </patternFill>
              </fill>
            </x14:dxf>
          </x14:cfRule>
          <x14:cfRule type="cellIs" priority="138" operator="equal" id="{5B5ADCB1-1309-49AD-8D54-95B2E576CC48}">
            <xm:f>Donnees!$C$4</xm:f>
            <x14:dxf>
              <font>
                <color rgb="FF006100"/>
              </font>
              <fill>
                <patternFill>
                  <bgColor rgb="FFC6EFCE"/>
                </patternFill>
              </fill>
            </x14:dxf>
          </x14:cfRule>
          <xm:sqref>Q136:BX136</xm:sqref>
        </x14:conditionalFormatting>
        <x14:conditionalFormatting xmlns:xm="http://schemas.microsoft.com/office/excel/2006/main">
          <x14:cfRule type="expression" priority="136" id="{A63CDA1B-0B78-4DE9-96EA-5962ABC4A21D}">
            <xm:f>$U$21=Donnees!$A$14</xm:f>
            <x14:dxf>
              <font>
                <color theme="6" tint="0.79998168889431442"/>
              </font>
              <fill>
                <patternFill>
                  <bgColor theme="6" tint="0.79998168889431442"/>
                </patternFill>
              </fill>
            </x14:dxf>
          </x14:cfRule>
          <xm:sqref>Q136:BX136</xm:sqref>
        </x14:conditionalFormatting>
        <x14:conditionalFormatting xmlns:xm="http://schemas.microsoft.com/office/excel/2006/main">
          <x14:cfRule type="expression" priority="134" id="{FF4E19E0-052C-48BE-AF59-6E3E56ECF87D}">
            <xm:f>$U$21=Donnees!$A$11</xm:f>
            <x14:dxf>
              <fill>
                <patternFill>
                  <bgColor rgb="FFFFFFCC"/>
                </patternFill>
              </fill>
            </x14:dxf>
          </x14:cfRule>
          <x14:cfRule type="expression" priority="135" id="{5C35B1D0-5B1D-4681-A339-43C6532CEB89}">
            <xm:f>$U$21=Donnees!$A$10</xm:f>
            <x14:dxf>
              <fill>
                <patternFill>
                  <bgColor theme="6" tint="0.79998168889431442"/>
                </patternFill>
              </fill>
            </x14:dxf>
          </x14:cfRule>
          <xm:sqref>Q170:BX170</xm:sqref>
        </x14:conditionalFormatting>
        <x14:conditionalFormatting xmlns:xm="http://schemas.microsoft.com/office/excel/2006/main">
          <x14:cfRule type="cellIs" priority="132" operator="equal" id="{961A3DF8-45AE-4872-95CC-3183536C564C}">
            <xm:f>Donnees!$C$5</xm:f>
            <x14:dxf>
              <font>
                <color rgb="FF9C0006"/>
              </font>
              <fill>
                <patternFill>
                  <bgColor rgb="FFFFC7CE"/>
                </patternFill>
              </fill>
            </x14:dxf>
          </x14:cfRule>
          <x14:cfRule type="cellIs" priority="133" operator="equal" id="{C71D4895-7874-4430-A3D7-01F02FD28CDF}">
            <xm:f>Donnees!$C$4</xm:f>
            <x14:dxf>
              <font>
                <color rgb="FF006100"/>
              </font>
              <fill>
                <patternFill>
                  <bgColor rgb="FFC6EFCE"/>
                </patternFill>
              </fill>
            </x14:dxf>
          </x14:cfRule>
          <xm:sqref>Q170:BX170</xm:sqref>
        </x14:conditionalFormatting>
        <x14:conditionalFormatting xmlns:xm="http://schemas.microsoft.com/office/excel/2006/main">
          <x14:cfRule type="expression" priority="131" id="{C83D44D2-5544-48B8-A8C3-0F2900D590D6}">
            <xm:f>$U$21=Donnees!$A$14</xm:f>
            <x14:dxf>
              <font>
                <color theme="6" tint="0.79998168889431442"/>
              </font>
              <fill>
                <patternFill>
                  <bgColor theme="6" tint="0.79998168889431442"/>
                </patternFill>
              </fill>
            </x14:dxf>
          </x14:cfRule>
          <xm:sqref>Q170:BX170</xm:sqref>
        </x14:conditionalFormatting>
        <x14:conditionalFormatting xmlns:xm="http://schemas.microsoft.com/office/excel/2006/main">
          <x14:cfRule type="expression" priority="129" id="{DB0842F7-96AC-4B3B-8CDF-EFE7A58979B5}">
            <xm:f>$U$21=Donnees!$A$11</xm:f>
            <x14:dxf>
              <fill>
                <patternFill>
                  <bgColor rgb="FFFFFFCC"/>
                </patternFill>
              </fill>
            </x14:dxf>
          </x14:cfRule>
          <x14:cfRule type="expression" priority="130" id="{E688FF8F-3C18-49CE-AF39-52DE394023B1}">
            <xm:f>$U$21=Donnees!$A$10</xm:f>
            <x14:dxf>
              <fill>
                <patternFill>
                  <bgColor theme="6" tint="0.79998168889431442"/>
                </patternFill>
              </fill>
            </x14:dxf>
          </x14:cfRule>
          <xm:sqref>Q204:BX204</xm:sqref>
        </x14:conditionalFormatting>
        <x14:conditionalFormatting xmlns:xm="http://schemas.microsoft.com/office/excel/2006/main">
          <x14:cfRule type="cellIs" priority="127" operator="equal" id="{AC4A098F-5F2E-40E4-93F0-1AF57558DB2E}">
            <xm:f>Donnees!$C$5</xm:f>
            <x14:dxf>
              <font>
                <color rgb="FF9C0006"/>
              </font>
              <fill>
                <patternFill>
                  <bgColor rgb="FFFFC7CE"/>
                </patternFill>
              </fill>
            </x14:dxf>
          </x14:cfRule>
          <x14:cfRule type="cellIs" priority="128" operator="equal" id="{62665AEA-1BD8-4418-8E44-84B5FF5D4E60}">
            <xm:f>Donnees!$C$4</xm:f>
            <x14:dxf>
              <font>
                <color rgb="FF006100"/>
              </font>
              <fill>
                <patternFill>
                  <bgColor rgb="FFC6EFCE"/>
                </patternFill>
              </fill>
            </x14:dxf>
          </x14:cfRule>
          <xm:sqref>Q204:BX204</xm:sqref>
        </x14:conditionalFormatting>
        <x14:conditionalFormatting xmlns:xm="http://schemas.microsoft.com/office/excel/2006/main">
          <x14:cfRule type="expression" priority="126" id="{2FB6FD50-54FF-46DD-81F7-745241F5F717}">
            <xm:f>$U$21=Donnees!$A$14</xm:f>
            <x14:dxf>
              <font>
                <color theme="6" tint="0.79998168889431442"/>
              </font>
              <fill>
                <patternFill>
                  <bgColor theme="6" tint="0.79998168889431442"/>
                </patternFill>
              </fill>
            </x14:dxf>
          </x14:cfRule>
          <xm:sqref>Q204:BX204</xm:sqref>
        </x14:conditionalFormatting>
        <x14:conditionalFormatting xmlns:xm="http://schemas.microsoft.com/office/excel/2006/main">
          <x14:cfRule type="expression" priority="124" id="{E31D17B1-2315-4033-9D86-00A627782756}">
            <xm:f>$U$21=Donnees!$A$11</xm:f>
            <x14:dxf>
              <fill>
                <patternFill>
                  <bgColor rgb="FFFFFFCC"/>
                </patternFill>
              </fill>
            </x14:dxf>
          </x14:cfRule>
          <x14:cfRule type="expression" priority="125" id="{B7698736-7539-4BCA-AD6B-E35FC215F1F5}">
            <xm:f>$U$21=Donnees!$A$10</xm:f>
            <x14:dxf>
              <fill>
                <patternFill>
                  <bgColor theme="6" tint="0.79998168889431442"/>
                </patternFill>
              </fill>
            </x14:dxf>
          </x14:cfRule>
          <xm:sqref>Q238:BX238</xm:sqref>
        </x14:conditionalFormatting>
        <x14:conditionalFormatting xmlns:xm="http://schemas.microsoft.com/office/excel/2006/main">
          <x14:cfRule type="cellIs" priority="122" operator="equal" id="{0871A01E-E930-42E8-8FC6-961CEB307250}">
            <xm:f>Donnees!$C$5</xm:f>
            <x14:dxf>
              <font>
                <color rgb="FF9C0006"/>
              </font>
              <fill>
                <patternFill>
                  <bgColor rgb="FFFFC7CE"/>
                </patternFill>
              </fill>
            </x14:dxf>
          </x14:cfRule>
          <x14:cfRule type="cellIs" priority="123" operator="equal" id="{7ED869FE-E11A-4578-B62B-8DE22D88CBBF}">
            <xm:f>Donnees!$C$4</xm:f>
            <x14:dxf>
              <font>
                <color rgb="FF006100"/>
              </font>
              <fill>
                <patternFill>
                  <bgColor rgb="FFC6EFCE"/>
                </patternFill>
              </fill>
            </x14:dxf>
          </x14:cfRule>
          <xm:sqref>Q238:BX238</xm:sqref>
        </x14:conditionalFormatting>
        <x14:conditionalFormatting xmlns:xm="http://schemas.microsoft.com/office/excel/2006/main">
          <x14:cfRule type="expression" priority="121" id="{6BBCCDB8-A55A-4400-BD05-E26014D28B2D}">
            <xm:f>$U$21=Donnees!$A$14</xm:f>
            <x14:dxf>
              <font>
                <color theme="6" tint="0.79998168889431442"/>
              </font>
              <fill>
                <patternFill>
                  <bgColor theme="6" tint="0.79998168889431442"/>
                </patternFill>
              </fill>
            </x14:dxf>
          </x14:cfRule>
          <xm:sqref>Q238:BX238</xm:sqref>
        </x14:conditionalFormatting>
        <x14:conditionalFormatting xmlns:xm="http://schemas.microsoft.com/office/excel/2006/main">
          <x14:cfRule type="cellIs" priority="120" operator="equal" id="{85DD7B26-045A-4F51-A0F0-57FD4D678395}">
            <xm:f>Donnees!$C$6</xm:f>
            <x14:dxf>
              <font>
                <color rgb="FF9C5700"/>
              </font>
              <fill>
                <patternFill>
                  <bgColor rgb="FFFFEB9C"/>
                </patternFill>
              </fill>
            </x14:dxf>
          </x14:cfRule>
          <xm:sqref>CC239</xm:sqref>
        </x14:conditionalFormatting>
        <x14:conditionalFormatting xmlns:xm="http://schemas.microsoft.com/office/excel/2006/main">
          <x14:cfRule type="cellIs" priority="119" operator="equal" id="{E04BC1C4-C5BE-4010-A2DB-02DB2B7CB3B7}">
            <xm:f>Donnees!$B$56</xm:f>
            <x14:dxf>
              <font>
                <color rgb="FF9C5700"/>
              </font>
              <fill>
                <patternFill>
                  <bgColor rgb="FFFFEB9C"/>
                </patternFill>
              </fill>
            </x14:dxf>
          </x14:cfRule>
          <xm:sqref>CD239</xm:sqref>
        </x14:conditionalFormatting>
        <x14:conditionalFormatting xmlns:xm="http://schemas.microsoft.com/office/excel/2006/main">
          <x14:cfRule type="cellIs" priority="118" operator="equal" id="{29FE3A17-0164-410B-B42F-4E990D8B58BA}">
            <xm:f>Donnees!$C$6</xm:f>
            <x14:dxf>
              <font>
                <color rgb="FF9C5700"/>
              </font>
              <fill>
                <patternFill>
                  <bgColor rgb="FFFFEB9C"/>
                </patternFill>
              </fill>
            </x14:dxf>
          </x14:cfRule>
          <xm:sqref>CC205</xm:sqref>
        </x14:conditionalFormatting>
        <x14:conditionalFormatting xmlns:xm="http://schemas.microsoft.com/office/excel/2006/main">
          <x14:cfRule type="cellIs" priority="117" operator="equal" id="{1B0C6F79-7E1C-459B-A11E-C25294B81983}">
            <xm:f>Donnees!$B$56</xm:f>
            <x14:dxf>
              <font>
                <color rgb="FF9C5700"/>
              </font>
              <fill>
                <patternFill>
                  <bgColor rgb="FFFFEB9C"/>
                </patternFill>
              </fill>
            </x14:dxf>
          </x14:cfRule>
          <xm:sqref>CD205</xm:sqref>
        </x14:conditionalFormatting>
        <x14:conditionalFormatting xmlns:xm="http://schemas.microsoft.com/office/excel/2006/main">
          <x14:cfRule type="cellIs" priority="116" operator="equal" id="{4A45A617-C78F-4A37-9CBF-FD165F8656CA}">
            <xm:f>Donnees!$C$6</xm:f>
            <x14:dxf>
              <font>
                <color rgb="FF9C5700"/>
              </font>
              <fill>
                <patternFill>
                  <bgColor rgb="FFFFEB9C"/>
                </patternFill>
              </fill>
            </x14:dxf>
          </x14:cfRule>
          <xm:sqref>CC171</xm:sqref>
        </x14:conditionalFormatting>
        <x14:conditionalFormatting xmlns:xm="http://schemas.microsoft.com/office/excel/2006/main">
          <x14:cfRule type="cellIs" priority="115" operator="equal" id="{9B951A98-FBE3-407E-9A1E-D35414D8B5BD}">
            <xm:f>Donnees!$B$56</xm:f>
            <x14:dxf>
              <font>
                <color rgb="FF9C5700"/>
              </font>
              <fill>
                <patternFill>
                  <bgColor rgb="FFFFEB9C"/>
                </patternFill>
              </fill>
            </x14:dxf>
          </x14:cfRule>
          <xm:sqref>CD171</xm:sqref>
        </x14:conditionalFormatting>
        <x14:conditionalFormatting xmlns:xm="http://schemas.microsoft.com/office/excel/2006/main">
          <x14:cfRule type="cellIs" priority="114" operator="equal" id="{32EF40DB-4241-4E2E-B649-95669EBE5C91}">
            <xm:f>Donnees!$C$6</xm:f>
            <x14:dxf>
              <font>
                <color rgb="FF9C5700"/>
              </font>
              <fill>
                <patternFill>
                  <bgColor rgb="FFFFEB9C"/>
                </patternFill>
              </fill>
            </x14:dxf>
          </x14:cfRule>
          <xm:sqref>CC137</xm:sqref>
        </x14:conditionalFormatting>
        <x14:conditionalFormatting xmlns:xm="http://schemas.microsoft.com/office/excel/2006/main">
          <x14:cfRule type="cellIs" priority="113" operator="equal" id="{85C0EC2E-5428-49F1-B91F-FBA6692FC9F1}">
            <xm:f>Donnees!$B$56</xm:f>
            <x14:dxf>
              <font>
                <color rgb="FF9C5700"/>
              </font>
              <fill>
                <patternFill>
                  <bgColor rgb="FFFFEB9C"/>
                </patternFill>
              </fill>
            </x14:dxf>
          </x14:cfRule>
          <xm:sqref>CD137</xm:sqref>
        </x14:conditionalFormatting>
        <x14:conditionalFormatting xmlns:xm="http://schemas.microsoft.com/office/excel/2006/main">
          <x14:cfRule type="cellIs" priority="112" operator="equal" id="{ADFE8A63-8297-48A3-B041-F3667166CEC6}">
            <xm:f>Donnees!$C$6</xm:f>
            <x14:dxf>
              <font>
                <color rgb="FF9C5700"/>
              </font>
              <fill>
                <patternFill>
                  <bgColor rgb="FFFFEB9C"/>
                </patternFill>
              </fill>
            </x14:dxf>
          </x14:cfRule>
          <xm:sqref>CC103</xm:sqref>
        </x14:conditionalFormatting>
        <x14:conditionalFormatting xmlns:xm="http://schemas.microsoft.com/office/excel/2006/main">
          <x14:cfRule type="cellIs" priority="111" operator="equal" id="{7C7A68EB-194C-4A4D-9B97-0628DD970381}">
            <xm:f>Donnees!$B$56</xm:f>
            <x14:dxf>
              <font>
                <color rgb="FF9C5700"/>
              </font>
              <fill>
                <patternFill>
                  <bgColor rgb="FFFFEB9C"/>
                </patternFill>
              </fill>
            </x14:dxf>
          </x14:cfRule>
          <xm:sqref>CD103</xm:sqref>
        </x14:conditionalFormatting>
        <x14:conditionalFormatting xmlns:xm="http://schemas.microsoft.com/office/excel/2006/main">
          <x14:cfRule type="expression" priority="110" id="{D2E23CCF-9610-4568-BF0E-A9D2AB47186A}">
            <xm:f>$U$21=Donnees!$A$10</xm:f>
            <x14:dxf>
              <font>
                <color theme="0"/>
              </font>
              <fill>
                <patternFill>
                  <bgColor theme="0"/>
                </patternFill>
              </fill>
            </x14:dxf>
          </x14:cfRule>
          <xm:sqref>CC133:CD136</xm:sqref>
        </x14:conditionalFormatting>
        <x14:conditionalFormatting xmlns:xm="http://schemas.microsoft.com/office/excel/2006/main">
          <x14:cfRule type="expression" priority="109" id="{4ABBA4BF-7B9F-4390-BB1B-2EC2BB7F7654}">
            <xm:f>$U$21=Donnees!$A$10</xm:f>
            <x14:dxf>
              <font>
                <color theme="0"/>
              </font>
              <fill>
                <patternFill>
                  <bgColor theme="0"/>
                </patternFill>
              </fill>
            </x14:dxf>
          </x14:cfRule>
          <xm:sqref>CC167:CD170</xm:sqref>
        </x14:conditionalFormatting>
        <x14:conditionalFormatting xmlns:xm="http://schemas.microsoft.com/office/excel/2006/main">
          <x14:cfRule type="expression" priority="108" id="{6157BE06-D982-4752-B212-6289432C5B0B}">
            <xm:f>$U$21=Donnees!$A$10</xm:f>
            <x14:dxf>
              <font>
                <color theme="0"/>
              </font>
              <fill>
                <patternFill>
                  <bgColor theme="0"/>
                </patternFill>
              </fill>
            </x14:dxf>
          </x14:cfRule>
          <xm:sqref>CC201:CD204</xm:sqref>
        </x14:conditionalFormatting>
        <x14:conditionalFormatting xmlns:xm="http://schemas.microsoft.com/office/excel/2006/main">
          <x14:cfRule type="expression" priority="107" id="{CF04B87E-ED7D-49A6-9E61-31582F9172C0}">
            <xm:f>$U$21=Donnees!$A$10</xm:f>
            <x14:dxf>
              <font>
                <color theme="0"/>
              </font>
              <fill>
                <patternFill>
                  <fgColor theme="0"/>
                  <bgColor theme="0"/>
                </patternFill>
              </fill>
            </x14:dxf>
          </x14:cfRule>
          <xm:sqref>CC235:CD238</xm:sqref>
        </x14:conditionalFormatting>
        <x14:conditionalFormatting xmlns:xm="http://schemas.microsoft.com/office/excel/2006/main">
          <x14:cfRule type="expression" priority="105" id="{DDEF640F-7F31-4550-AE49-F247DC442E1D}">
            <xm:f>$U$21=Donnees!$A$11</xm:f>
            <x14:dxf>
              <fill>
                <patternFill>
                  <bgColor rgb="FFFFFFCC"/>
                </patternFill>
              </fill>
            </x14:dxf>
          </x14:cfRule>
          <x14:cfRule type="expression" priority="106" id="{3EAD7F81-934F-447F-9F35-5345E8A7015C}">
            <xm:f>$U$21=Donnees!$A$10</xm:f>
            <x14:dxf>
              <fill>
                <patternFill>
                  <bgColor theme="6" tint="0.79998168889431442"/>
                </patternFill>
              </fill>
            </x14:dxf>
          </x14:cfRule>
          <xm:sqref>Q74:BX74</xm:sqref>
        </x14:conditionalFormatting>
        <x14:conditionalFormatting xmlns:xm="http://schemas.microsoft.com/office/excel/2006/main">
          <x14:cfRule type="expression" priority="102" id="{4B0E4377-4DD0-41A6-A47C-CF1D4E991EEE}">
            <xm:f>$U$21=Donnees!$A$11</xm:f>
            <x14:dxf>
              <font>
                <color theme="0"/>
              </font>
              <fill>
                <patternFill>
                  <bgColor theme="0"/>
                </patternFill>
              </fill>
              <border>
                <left/>
                <right/>
                <top/>
                <bottom/>
              </border>
            </x14:dxf>
          </x14:cfRule>
          <xm:sqref>AZ39:BZ40 BO43:BZ44</xm:sqref>
        </x14:conditionalFormatting>
        <x14:conditionalFormatting xmlns:xm="http://schemas.microsoft.com/office/excel/2006/main">
          <x14:cfRule type="expression" priority="103" id="{1F872041-2DCD-4475-8ED9-08C6C77B371A}">
            <xm:f>$U$21=Donnees!$A$11</xm:f>
            <x14:dxf>
              <fill>
                <patternFill>
                  <bgColor rgb="FFFFFFCC"/>
                </patternFill>
              </fill>
            </x14:dxf>
          </x14:cfRule>
          <xm:sqref>P63:P67 Q60:AX62 BA60:BP62 BS61</xm:sqref>
        </x14:conditionalFormatting>
        <x14:conditionalFormatting xmlns:xm="http://schemas.microsoft.com/office/excel/2006/main">
          <x14:cfRule type="expression" priority="104" id="{670E8AA5-C052-4E55-8A29-4B138FB69A49}">
            <xm:f>$U$21=Donnees!$A$10</xm:f>
            <x14:dxf>
              <fill>
                <patternFill>
                  <bgColor theme="6" tint="0.79998168889431442"/>
                </patternFill>
              </fill>
            </x14:dxf>
          </x14:cfRule>
          <xm:sqref>P63:P67 Q60:AX62 BA60:BP62 BS61 N71:O73 P71:CB72</xm:sqref>
        </x14:conditionalFormatting>
        <x14:conditionalFormatting xmlns:xm="http://schemas.microsoft.com/office/excel/2006/main">
          <x14:cfRule type="expression" priority="231" id="{937FC9ED-B421-49F3-A836-11D6C49E7ADE}">
            <xm:f>$U$21=Donnees!$A$11</xm:f>
            <x14:dxf>
              <fill>
                <patternFill>
                  <bgColor rgb="FFFFFFCC"/>
                </patternFill>
              </fill>
            </x14:dxf>
          </x14:cfRule>
          <xm:sqref>N75:N94 N74:P74 N33:N53 AZ21 AZ23 U13:AI17 AJ15:AS16 BR13:BX16 O33:AT33 N2:CC9 N19:CC19 N11:CC11 AZ29 N31:CC31 N57:CC57 N70:CB70 BY74:CB102 N71:O73 P71:CB72</xm:sqref>
        </x14:conditionalFormatting>
        <x14:conditionalFormatting xmlns:xm="http://schemas.microsoft.com/office/excel/2006/main">
          <x14:cfRule type="expression" priority="212" id="{D061B256-1152-4A66-A608-2111A1B17BDA}">
            <xm:f>$U$21=Donnees!$A$11</xm:f>
            <x14:dxf>
              <fill>
                <patternFill>
                  <bgColor rgb="FFFFFFCC"/>
                </patternFill>
              </fill>
            </x14:dxf>
          </x14:cfRule>
          <xm:sqref>N109:N128 N108:CB108 BY109:CB136 N106:O107 P106:CB106 N141:O141 N140:CB140 N175:O175 N174:CB174 N209:O209 N208:CB208</xm:sqref>
        </x14:conditionalFormatting>
        <x14:conditionalFormatting xmlns:xm="http://schemas.microsoft.com/office/excel/2006/main">
          <x14:cfRule type="expression" priority="194" id="{A09C22AF-F11B-433A-A827-355ABCBDC953}">
            <xm:f>$U$21=Donnees!$A$10</xm:f>
            <x14:dxf>
              <fill>
                <patternFill>
                  <bgColor theme="6" tint="0.79998168889431442"/>
                </patternFill>
              </fill>
            </x14:dxf>
          </x14:cfRule>
          <xm:sqref>N177:N196 N176:CB176 BY177:CB204 N175:O175 N174:CB174 N209:O209 N208:CB208 N141:O141 N140:CB140 N107:O107 N106:CB106</xm:sqref>
        </x14:conditionalFormatting>
        <x14:conditionalFormatting xmlns:xm="http://schemas.microsoft.com/office/excel/2006/main">
          <x14:cfRule type="cellIs" priority="99" operator="equal" id="{CDA7DD7C-4846-41E5-BCB6-47DDB793C2B1}">
            <xm:f>Donnees!$C$5</xm:f>
            <x14:dxf>
              <font>
                <color rgb="FF9C0006"/>
              </font>
              <fill>
                <patternFill>
                  <bgColor rgb="FFFFC7CE"/>
                </patternFill>
              </fill>
            </x14:dxf>
          </x14:cfRule>
          <x14:cfRule type="cellIs" priority="100" operator="equal" id="{0AC8408A-27FF-4C46-B45A-A52CBB016FE0}">
            <xm:f>Donnees!$C$4</xm:f>
            <x14:dxf>
              <font>
                <color rgb="FF006100"/>
              </font>
              <fill>
                <patternFill>
                  <bgColor rgb="FFC6EFCE"/>
                </patternFill>
              </fill>
            </x14:dxf>
          </x14:cfRule>
          <xm:sqref>BZ26:CF26</xm:sqref>
        </x14:conditionalFormatting>
        <x14:conditionalFormatting xmlns:xm="http://schemas.microsoft.com/office/excel/2006/main">
          <x14:cfRule type="cellIs" priority="98" operator="equal" id="{8D726BED-F076-4BC2-BA1E-D1E32D1A5E9F}">
            <xm:f>Donnees!$C$6</xm:f>
            <x14:dxf>
              <font>
                <color theme="9" tint="-0.24994659260841701"/>
              </font>
              <fill>
                <patternFill>
                  <bgColor theme="9" tint="0.79998168889431442"/>
                </patternFill>
              </fill>
            </x14:dxf>
          </x14:cfRule>
          <xm:sqref>BR23:BX25</xm:sqref>
        </x14:conditionalFormatting>
        <x14:conditionalFormatting xmlns:xm="http://schemas.microsoft.com/office/excel/2006/main">
          <x14:cfRule type="cellIs" priority="93" operator="equal" id="{6E9C788D-19E8-4803-AD22-63F8938B572E}">
            <xm:f>Donnees!$E$4</xm:f>
            <x14:dxf>
              <font>
                <color rgb="FF006100"/>
              </font>
              <fill>
                <patternFill>
                  <bgColor rgb="FFC6EFCE"/>
                </patternFill>
              </fill>
            </x14:dxf>
          </x14:cfRule>
          <x14:cfRule type="cellIs" priority="94" operator="equal" id="{8A899ED1-17C9-4E5F-909A-22F23E9D08DF}">
            <xm:f>Donnees!$E$5</xm:f>
            <x14:dxf>
              <font>
                <color rgb="FF9C0006"/>
              </font>
              <fill>
                <patternFill>
                  <bgColor rgb="FFFFC7CE"/>
                </patternFill>
              </fill>
            </x14:dxf>
          </x14:cfRule>
          <x14:cfRule type="cellIs" priority="95" operator="equal" id="{7E76EB4C-6B6F-4FF6-95EB-238227E3DAC9}">
            <xm:f>Donnees!$C$5</xm:f>
            <x14:dxf>
              <font>
                <color rgb="FF9C0006"/>
              </font>
              <fill>
                <patternFill>
                  <bgColor rgb="FFFFC7CE"/>
                </patternFill>
              </fill>
            </x14:dxf>
          </x14:cfRule>
          <x14:cfRule type="cellIs" priority="96" operator="equal" id="{1FB66F12-E4F0-4134-B13C-0496789F7A0D}">
            <xm:f>Donnees!$C$4</xm:f>
            <x14:dxf>
              <font>
                <color rgb="FF006100"/>
              </font>
              <fill>
                <patternFill>
                  <bgColor rgb="FFC6EFCE"/>
                </patternFill>
              </fill>
            </x14:dxf>
          </x14:cfRule>
          <xm:sqref>CC75</xm:sqref>
        </x14:conditionalFormatting>
        <x14:conditionalFormatting xmlns:xm="http://schemas.microsoft.com/office/excel/2006/main">
          <x14:cfRule type="cellIs" priority="89" operator="equal" id="{5C118D75-E299-4291-A00E-B10FEF4F3FD2}">
            <xm:f>Donnees!$E$4</xm:f>
            <x14:dxf>
              <font>
                <color rgb="FF006100"/>
              </font>
              <fill>
                <patternFill>
                  <bgColor rgb="FFC6EFCE"/>
                </patternFill>
              </fill>
            </x14:dxf>
          </x14:cfRule>
          <x14:cfRule type="cellIs" priority="90" operator="equal" id="{C48FD80B-BE90-4CA3-87F0-8959484A25E4}">
            <xm:f>Donnees!$E$5</xm:f>
            <x14:dxf>
              <font>
                <color rgb="FF9C0006"/>
              </font>
              <fill>
                <patternFill>
                  <bgColor rgb="FFFFC7CE"/>
                </patternFill>
              </fill>
            </x14:dxf>
          </x14:cfRule>
          <x14:cfRule type="cellIs" priority="91" operator="equal" id="{8B4071BC-094F-406A-BABA-69692D5E0D3A}">
            <xm:f>Donnees!$C$5</xm:f>
            <x14:dxf>
              <font>
                <color rgb="FF9C0006"/>
              </font>
              <fill>
                <patternFill>
                  <bgColor rgb="FFFFC7CE"/>
                </patternFill>
              </fill>
            </x14:dxf>
          </x14:cfRule>
          <x14:cfRule type="cellIs" priority="92" operator="equal" id="{EFBF3861-80D5-4280-80BE-F77979185254}">
            <xm:f>Donnees!$C$4</xm:f>
            <x14:dxf>
              <font>
                <color rgb="FF006100"/>
              </font>
              <fill>
                <patternFill>
                  <bgColor rgb="FFC6EFCE"/>
                </patternFill>
              </fill>
            </x14:dxf>
          </x14:cfRule>
          <xm:sqref>CC76</xm:sqref>
        </x14:conditionalFormatting>
        <x14:conditionalFormatting xmlns:xm="http://schemas.microsoft.com/office/excel/2006/main">
          <x14:cfRule type="cellIs" priority="85" operator="equal" id="{141C2876-E07B-438C-A9AE-B1AF50E0A2B8}">
            <xm:f>Donnees!$E$4</xm:f>
            <x14:dxf>
              <font>
                <color rgb="FF006100"/>
              </font>
              <fill>
                <patternFill>
                  <bgColor rgb="FFC6EFCE"/>
                </patternFill>
              </fill>
            </x14:dxf>
          </x14:cfRule>
          <x14:cfRule type="cellIs" priority="86" operator="equal" id="{6955B918-A4CA-4F93-98B6-F00A4E0F6106}">
            <xm:f>Donnees!$E$5</xm:f>
            <x14:dxf>
              <font>
                <color rgb="FF9C0006"/>
              </font>
              <fill>
                <patternFill>
                  <bgColor rgb="FFFFC7CE"/>
                </patternFill>
              </fill>
            </x14:dxf>
          </x14:cfRule>
          <x14:cfRule type="cellIs" priority="87" operator="equal" id="{9FEE4311-D538-4917-8F57-E4BE0D626D9C}">
            <xm:f>Donnees!$C$5</xm:f>
            <x14:dxf>
              <font>
                <color rgb="FF9C0006"/>
              </font>
              <fill>
                <patternFill>
                  <bgColor rgb="FFFFC7CE"/>
                </patternFill>
              </fill>
            </x14:dxf>
          </x14:cfRule>
          <x14:cfRule type="cellIs" priority="88" operator="equal" id="{65DB9818-C513-44DB-8EDE-4476FD8220E3}">
            <xm:f>Donnees!$C$4</xm:f>
            <x14:dxf>
              <font>
                <color rgb="FF006100"/>
              </font>
              <fill>
                <patternFill>
                  <bgColor rgb="FFC6EFCE"/>
                </patternFill>
              </fill>
            </x14:dxf>
          </x14:cfRule>
          <xm:sqref>CC77</xm:sqref>
        </x14:conditionalFormatting>
        <x14:conditionalFormatting xmlns:xm="http://schemas.microsoft.com/office/excel/2006/main">
          <x14:cfRule type="cellIs" priority="81" operator="equal" id="{B1F9CDA9-77DA-42A5-BD55-D657C83519A4}">
            <xm:f>Donnees!$E$4</xm:f>
            <x14:dxf>
              <font>
                <color rgb="FF006100"/>
              </font>
              <fill>
                <patternFill>
                  <bgColor rgb="FFC6EFCE"/>
                </patternFill>
              </fill>
            </x14:dxf>
          </x14:cfRule>
          <x14:cfRule type="cellIs" priority="82" operator="equal" id="{67669BBF-155C-4079-AEAF-A733174B2EC0}">
            <xm:f>Donnees!$E$5</xm:f>
            <x14:dxf>
              <font>
                <color rgb="FF9C0006"/>
              </font>
              <fill>
                <patternFill>
                  <bgColor rgb="FFFFC7CE"/>
                </patternFill>
              </fill>
            </x14:dxf>
          </x14:cfRule>
          <x14:cfRule type="cellIs" priority="83" operator="equal" id="{59043DB9-7134-4E35-AE75-ADEA9BA9DA9B}">
            <xm:f>Donnees!$C$5</xm:f>
            <x14:dxf>
              <font>
                <color rgb="FF9C0006"/>
              </font>
              <fill>
                <patternFill>
                  <bgColor rgb="FFFFC7CE"/>
                </patternFill>
              </fill>
            </x14:dxf>
          </x14:cfRule>
          <x14:cfRule type="cellIs" priority="84" operator="equal" id="{6BACE517-7A4F-4CF2-B9D0-2391DE8FD24D}">
            <xm:f>Donnees!$C$4</xm:f>
            <x14:dxf>
              <font>
                <color rgb="FF006100"/>
              </font>
              <fill>
                <patternFill>
                  <bgColor rgb="FFC6EFCE"/>
                </patternFill>
              </fill>
            </x14:dxf>
          </x14:cfRule>
          <xm:sqref>CC78</xm:sqref>
        </x14:conditionalFormatting>
        <x14:conditionalFormatting xmlns:xm="http://schemas.microsoft.com/office/excel/2006/main">
          <x14:cfRule type="cellIs" priority="77" operator="equal" id="{0876E1A2-C51C-4732-BF3A-1BF44B9B0B45}">
            <xm:f>Donnees!$E$4</xm:f>
            <x14:dxf>
              <font>
                <color rgb="FF006100"/>
              </font>
              <fill>
                <patternFill>
                  <bgColor rgb="FFC6EFCE"/>
                </patternFill>
              </fill>
            </x14:dxf>
          </x14:cfRule>
          <x14:cfRule type="cellIs" priority="78" operator="equal" id="{355F8A30-E1E3-4F82-940F-294821C5EF14}">
            <xm:f>Donnees!$E$5</xm:f>
            <x14:dxf>
              <font>
                <color rgb="FF9C0006"/>
              </font>
              <fill>
                <patternFill>
                  <bgColor rgb="FFFFC7CE"/>
                </patternFill>
              </fill>
            </x14:dxf>
          </x14:cfRule>
          <x14:cfRule type="cellIs" priority="79" operator="equal" id="{0175E82A-4FB3-42E1-BDD6-7D8B3BC16AB4}">
            <xm:f>Donnees!$C$5</xm:f>
            <x14:dxf>
              <font>
                <color rgb="FF9C0006"/>
              </font>
              <fill>
                <patternFill>
                  <bgColor rgb="FFFFC7CE"/>
                </patternFill>
              </fill>
            </x14:dxf>
          </x14:cfRule>
          <x14:cfRule type="cellIs" priority="80" operator="equal" id="{FA22ED06-FB91-4840-A56E-7652766C1DCF}">
            <xm:f>Donnees!$C$4</xm:f>
            <x14:dxf>
              <font>
                <color rgb="FF006100"/>
              </font>
              <fill>
                <patternFill>
                  <bgColor rgb="FFC6EFCE"/>
                </patternFill>
              </fill>
            </x14:dxf>
          </x14:cfRule>
          <xm:sqref>CC79</xm:sqref>
        </x14:conditionalFormatting>
        <x14:conditionalFormatting xmlns:xm="http://schemas.microsoft.com/office/excel/2006/main">
          <x14:cfRule type="cellIs" priority="73" operator="equal" id="{83620F88-27BC-4B4B-AC72-BECECF91E876}">
            <xm:f>Donnees!$E$4</xm:f>
            <x14:dxf>
              <font>
                <color rgb="FF006100"/>
              </font>
              <fill>
                <patternFill>
                  <bgColor rgb="FFC6EFCE"/>
                </patternFill>
              </fill>
            </x14:dxf>
          </x14:cfRule>
          <x14:cfRule type="cellIs" priority="74" operator="equal" id="{EB45EBB2-9932-49FA-B620-C9A52713273E}">
            <xm:f>Donnees!$E$5</xm:f>
            <x14:dxf>
              <font>
                <color rgb="FF9C0006"/>
              </font>
              <fill>
                <patternFill>
                  <bgColor rgb="FFFFC7CE"/>
                </patternFill>
              </fill>
            </x14:dxf>
          </x14:cfRule>
          <x14:cfRule type="cellIs" priority="75" operator="equal" id="{0A5CE27B-CF8E-4CA9-8E72-B56D77128A7C}">
            <xm:f>Donnees!$C$5</xm:f>
            <x14:dxf>
              <font>
                <color rgb="FF9C0006"/>
              </font>
              <fill>
                <patternFill>
                  <bgColor rgb="FFFFC7CE"/>
                </patternFill>
              </fill>
            </x14:dxf>
          </x14:cfRule>
          <x14:cfRule type="cellIs" priority="76" operator="equal" id="{34AC0C5A-815D-4783-B21D-50A7E6C66BF7}">
            <xm:f>Donnees!$C$4</xm:f>
            <x14:dxf>
              <font>
                <color rgb="FF006100"/>
              </font>
              <fill>
                <patternFill>
                  <bgColor rgb="FFC6EFCE"/>
                </patternFill>
              </fill>
            </x14:dxf>
          </x14:cfRule>
          <xm:sqref>CC80</xm:sqref>
        </x14:conditionalFormatting>
        <x14:conditionalFormatting xmlns:xm="http://schemas.microsoft.com/office/excel/2006/main">
          <x14:cfRule type="cellIs" priority="69" operator="equal" id="{C6597DA6-FAC9-4401-8C3F-EE9F847AC642}">
            <xm:f>Donnees!$E$4</xm:f>
            <x14:dxf>
              <font>
                <color rgb="FF006100"/>
              </font>
              <fill>
                <patternFill>
                  <bgColor rgb="FFC6EFCE"/>
                </patternFill>
              </fill>
            </x14:dxf>
          </x14:cfRule>
          <x14:cfRule type="cellIs" priority="70" operator="equal" id="{CB4DAB51-FE14-42E6-ADD7-6508ECDC8139}">
            <xm:f>Donnees!$E$5</xm:f>
            <x14:dxf>
              <font>
                <color rgb="FF9C0006"/>
              </font>
              <fill>
                <patternFill>
                  <bgColor rgb="FFFFC7CE"/>
                </patternFill>
              </fill>
            </x14:dxf>
          </x14:cfRule>
          <x14:cfRule type="cellIs" priority="71" operator="equal" id="{522AAF2E-9FDD-4242-92CA-D495215F6951}">
            <xm:f>Donnees!$C$5</xm:f>
            <x14:dxf>
              <font>
                <color rgb="FF9C0006"/>
              </font>
              <fill>
                <patternFill>
                  <bgColor rgb="FFFFC7CE"/>
                </patternFill>
              </fill>
            </x14:dxf>
          </x14:cfRule>
          <x14:cfRule type="cellIs" priority="72" operator="equal" id="{9218C4B2-3BA6-4A26-AFF2-73E9F1476E42}">
            <xm:f>Donnees!$C$4</xm:f>
            <x14:dxf>
              <font>
                <color rgb="FF006100"/>
              </font>
              <fill>
                <patternFill>
                  <bgColor rgb="FFC6EFCE"/>
                </patternFill>
              </fill>
            </x14:dxf>
          </x14:cfRule>
          <xm:sqref>CC81</xm:sqref>
        </x14:conditionalFormatting>
        <x14:conditionalFormatting xmlns:xm="http://schemas.microsoft.com/office/excel/2006/main">
          <x14:cfRule type="cellIs" priority="65" operator="equal" id="{4E34E843-A913-43F4-935A-924BDAA4DD82}">
            <xm:f>Donnees!$E$4</xm:f>
            <x14:dxf>
              <font>
                <color rgb="FF006100"/>
              </font>
              <fill>
                <patternFill>
                  <bgColor rgb="FFC6EFCE"/>
                </patternFill>
              </fill>
            </x14:dxf>
          </x14:cfRule>
          <x14:cfRule type="cellIs" priority="66" operator="equal" id="{179213AF-D31D-4348-9037-A3FC922E8206}">
            <xm:f>Donnees!$E$5</xm:f>
            <x14:dxf>
              <font>
                <color rgb="FF9C0006"/>
              </font>
              <fill>
                <patternFill>
                  <bgColor rgb="FFFFC7CE"/>
                </patternFill>
              </fill>
            </x14:dxf>
          </x14:cfRule>
          <x14:cfRule type="cellIs" priority="67" operator="equal" id="{00A45FC6-8552-44D8-952A-E4DC026E921C}">
            <xm:f>Donnees!$C$5</xm:f>
            <x14:dxf>
              <font>
                <color rgb="FF9C0006"/>
              </font>
              <fill>
                <patternFill>
                  <bgColor rgb="FFFFC7CE"/>
                </patternFill>
              </fill>
            </x14:dxf>
          </x14:cfRule>
          <x14:cfRule type="cellIs" priority="68" operator="equal" id="{B823F82B-D57C-4C11-B4DF-A3EAABC66B96}">
            <xm:f>Donnees!$C$4</xm:f>
            <x14:dxf>
              <font>
                <color rgb="FF006100"/>
              </font>
              <fill>
                <patternFill>
                  <bgColor rgb="FFC6EFCE"/>
                </patternFill>
              </fill>
            </x14:dxf>
          </x14:cfRule>
          <xm:sqref>CC82</xm:sqref>
        </x14:conditionalFormatting>
        <x14:conditionalFormatting xmlns:xm="http://schemas.microsoft.com/office/excel/2006/main">
          <x14:cfRule type="cellIs" priority="61" operator="equal" id="{A8C4ED8F-4F74-491A-832E-8762B1CC0BF3}">
            <xm:f>Donnees!$E$4</xm:f>
            <x14:dxf>
              <font>
                <color rgb="FF006100"/>
              </font>
              <fill>
                <patternFill>
                  <bgColor rgb="FFC6EFCE"/>
                </patternFill>
              </fill>
            </x14:dxf>
          </x14:cfRule>
          <x14:cfRule type="cellIs" priority="62" operator="equal" id="{F218B1E5-D40C-433B-BEAB-5159BED38411}">
            <xm:f>Donnees!$E$5</xm:f>
            <x14:dxf>
              <font>
                <color rgb="FF9C0006"/>
              </font>
              <fill>
                <patternFill>
                  <bgColor rgb="FFFFC7CE"/>
                </patternFill>
              </fill>
            </x14:dxf>
          </x14:cfRule>
          <x14:cfRule type="cellIs" priority="63" operator="equal" id="{8973905D-B59D-45FD-89CB-6F8CDC14492B}">
            <xm:f>Donnees!$C$5</xm:f>
            <x14:dxf>
              <font>
                <color rgb="FF9C0006"/>
              </font>
              <fill>
                <patternFill>
                  <bgColor rgb="FFFFC7CE"/>
                </patternFill>
              </fill>
            </x14:dxf>
          </x14:cfRule>
          <x14:cfRule type="cellIs" priority="64" operator="equal" id="{4FFB51E7-632B-4CD2-9022-B60982B5979C}">
            <xm:f>Donnees!$C$4</xm:f>
            <x14:dxf>
              <font>
                <color rgb="FF006100"/>
              </font>
              <fill>
                <patternFill>
                  <bgColor rgb="FFC6EFCE"/>
                </patternFill>
              </fill>
            </x14:dxf>
          </x14:cfRule>
          <xm:sqref>CC83</xm:sqref>
        </x14:conditionalFormatting>
        <x14:conditionalFormatting xmlns:xm="http://schemas.microsoft.com/office/excel/2006/main">
          <x14:cfRule type="cellIs" priority="57" operator="equal" id="{72D777F4-E150-4D9D-857F-3BFCFF974EE3}">
            <xm:f>Donnees!$E$4</xm:f>
            <x14:dxf>
              <font>
                <color rgb="FF006100"/>
              </font>
              <fill>
                <patternFill>
                  <bgColor rgb="FFC6EFCE"/>
                </patternFill>
              </fill>
            </x14:dxf>
          </x14:cfRule>
          <x14:cfRule type="cellIs" priority="58" operator="equal" id="{8E05CF0E-C27D-4AD0-B2E4-4BF77B2B8CF8}">
            <xm:f>Donnees!$E$5</xm:f>
            <x14:dxf>
              <font>
                <color rgb="FF9C0006"/>
              </font>
              <fill>
                <patternFill>
                  <bgColor rgb="FFFFC7CE"/>
                </patternFill>
              </fill>
            </x14:dxf>
          </x14:cfRule>
          <x14:cfRule type="cellIs" priority="59" operator="equal" id="{4214571C-E174-409F-BB89-E58C1B87ACE9}">
            <xm:f>Donnees!$C$5</xm:f>
            <x14:dxf>
              <font>
                <color rgb="FF9C0006"/>
              </font>
              <fill>
                <patternFill>
                  <bgColor rgb="FFFFC7CE"/>
                </patternFill>
              </fill>
            </x14:dxf>
          </x14:cfRule>
          <x14:cfRule type="cellIs" priority="60" operator="equal" id="{82078211-F975-4921-ADFE-CF375AC56A85}">
            <xm:f>Donnees!$C$4</xm:f>
            <x14:dxf>
              <font>
                <color rgb="FF006100"/>
              </font>
              <fill>
                <patternFill>
                  <bgColor rgb="FFC6EFCE"/>
                </patternFill>
              </fill>
            </x14:dxf>
          </x14:cfRule>
          <xm:sqref>CC84</xm:sqref>
        </x14:conditionalFormatting>
        <x14:conditionalFormatting xmlns:xm="http://schemas.microsoft.com/office/excel/2006/main">
          <x14:cfRule type="cellIs" priority="53" operator="equal" id="{CBB41B49-24F2-4103-B892-9D800F7E2BC9}">
            <xm:f>Donnees!$E$4</xm:f>
            <x14:dxf>
              <font>
                <color rgb="FF006100"/>
              </font>
              <fill>
                <patternFill>
                  <bgColor rgb="FFC6EFCE"/>
                </patternFill>
              </fill>
            </x14:dxf>
          </x14:cfRule>
          <x14:cfRule type="cellIs" priority="54" operator="equal" id="{0B24D30F-BFBC-46AB-9941-C8F87531CCDD}">
            <xm:f>Donnees!$E$5</xm:f>
            <x14:dxf>
              <font>
                <color rgb="FF9C0006"/>
              </font>
              <fill>
                <patternFill>
                  <bgColor rgb="FFFFC7CE"/>
                </patternFill>
              </fill>
            </x14:dxf>
          </x14:cfRule>
          <x14:cfRule type="cellIs" priority="55" operator="equal" id="{7FA33867-6897-46FA-BE8D-254E41ADCF9F}">
            <xm:f>Donnees!$C$5</xm:f>
            <x14:dxf>
              <font>
                <color rgb="FF9C0006"/>
              </font>
              <fill>
                <patternFill>
                  <bgColor rgb="FFFFC7CE"/>
                </patternFill>
              </fill>
            </x14:dxf>
          </x14:cfRule>
          <x14:cfRule type="cellIs" priority="56" operator="equal" id="{A55B0A92-9527-4F45-8790-10C1C86094AE}">
            <xm:f>Donnees!$C$4</xm:f>
            <x14:dxf>
              <font>
                <color rgb="FF006100"/>
              </font>
              <fill>
                <patternFill>
                  <bgColor rgb="FFC6EFCE"/>
                </patternFill>
              </fill>
            </x14:dxf>
          </x14:cfRule>
          <xm:sqref>CC85</xm:sqref>
        </x14:conditionalFormatting>
        <x14:conditionalFormatting xmlns:xm="http://schemas.microsoft.com/office/excel/2006/main">
          <x14:cfRule type="cellIs" priority="49" operator="equal" id="{ECB7C65A-C8E8-40EF-BD18-6193DEDBAC53}">
            <xm:f>Donnees!$E$4</xm:f>
            <x14:dxf>
              <font>
                <color rgb="FF006100"/>
              </font>
              <fill>
                <patternFill>
                  <bgColor rgb="FFC6EFCE"/>
                </patternFill>
              </fill>
            </x14:dxf>
          </x14:cfRule>
          <x14:cfRule type="cellIs" priority="50" operator="equal" id="{DA9DE8BC-84E7-4D6D-8F9A-FDC5DD29DCDF}">
            <xm:f>Donnees!$E$5</xm:f>
            <x14:dxf>
              <font>
                <color rgb="FF9C0006"/>
              </font>
              <fill>
                <patternFill>
                  <bgColor rgb="FFFFC7CE"/>
                </patternFill>
              </fill>
            </x14:dxf>
          </x14:cfRule>
          <x14:cfRule type="cellIs" priority="51" operator="equal" id="{348284C8-9D40-4CB1-9B8D-BB7B63B48DB9}">
            <xm:f>Donnees!$C$5</xm:f>
            <x14:dxf>
              <font>
                <color rgb="FF9C0006"/>
              </font>
              <fill>
                <patternFill>
                  <bgColor rgb="FFFFC7CE"/>
                </patternFill>
              </fill>
            </x14:dxf>
          </x14:cfRule>
          <x14:cfRule type="cellIs" priority="52" operator="equal" id="{FDDDC560-717D-4435-AE5D-D189D26054D0}">
            <xm:f>Donnees!$C$4</xm:f>
            <x14:dxf>
              <font>
                <color rgb="FF006100"/>
              </font>
              <fill>
                <patternFill>
                  <bgColor rgb="FFC6EFCE"/>
                </patternFill>
              </fill>
            </x14:dxf>
          </x14:cfRule>
          <xm:sqref>CC86</xm:sqref>
        </x14:conditionalFormatting>
        <x14:conditionalFormatting xmlns:xm="http://schemas.microsoft.com/office/excel/2006/main">
          <x14:cfRule type="cellIs" priority="45" operator="equal" id="{D1E4AB8C-A52F-4949-8A44-BE9816CA34B2}">
            <xm:f>Donnees!$E$4</xm:f>
            <x14:dxf>
              <font>
                <color rgb="FF006100"/>
              </font>
              <fill>
                <patternFill>
                  <bgColor rgb="FFC6EFCE"/>
                </patternFill>
              </fill>
            </x14:dxf>
          </x14:cfRule>
          <x14:cfRule type="cellIs" priority="46" operator="equal" id="{4CBF7A14-21A2-43A0-B9F3-4DE4E34DAE8B}">
            <xm:f>Donnees!$E$5</xm:f>
            <x14:dxf>
              <font>
                <color rgb="FF9C0006"/>
              </font>
              <fill>
                <patternFill>
                  <bgColor rgb="FFFFC7CE"/>
                </patternFill>
              </fill>
            </x14:dxf>
          </x14:cfRule>
          <x14:cfRule type="cellIs" priority="47" operator="equal" id="{3DFE9856-C2F7-4F5B-8FA0-3115F6CF9020}">
            <xm:f>Donnees!$C$5</xm:f>
            <x14:dxf>
              <font>
                <color rgb="FF9C0006"/>
              </font>
              <fill>
                <patternFill>
                  <bgColor rgb="FFFFC7CE"/>
                </patternFill>
              </fill>
            </x14:dxf>
          </x14:cfRule>
          <x14:cfRule type="cellIs" priority="48" operator="equal" id="{ED7DE36B-5E4A-4819-81A5-47EB5C1645A1}">
            <xm:f>Donnees!$C$4</xm:f>
            <x14:dxf>
              <font>
                <color rgb="FF006100"/>
              </font>
              <fill>
                <patternFill>
                  <bgColor rgb="FFC6EFCE"/>
                </patternFill>
              </fill>
            </x14:dxf>
          </x14:cfRule>
          <xm:sqref>CC87</xm:sqref>
        </x14:conditionalFormatting>
        <x14:conditionalFormatting xmlns:xm="http://schemas.microsoft.com/office/excel/2006/main">
          <x14:cfRule type="cellIs" priority="41" operator="equal" id="{5C1495D4-889A-4867-9E55-3112FB2290C7}">
            <xm:f>Donnees!$E$4</xm:f>
            <x14:dxf>
              <font>
                <color rgb="FF006100"/>
              </font>
              <fill>
                <patternFill>
                  <bgColor rgb="FFC6EFCE"/>
                </patternFill>
              </fill>
            </x14:dxf>
          </x14:cfRule>
          <x14:cfRule type="cellIs" priority="42" operator="equal" id="{BF1C342C-E653-4544-B1E4-245F45BD151B}">
            <xm:f>Donnees!$E$5</xm:f>
            <x14:dxf>
              <font>
                <color rgb="FF9C0006"/>
              </font>
              <fill>
                <patternFill>
                  <bgColor rgb="FFFFC7CE"/>
                </patternFill>
              </fill>
            </x14:dxf>
          </x14:cfRule>
          <x14:cfRule type="cellIs" priority="43" operator="equal" id="{165B86AF-D916-4EA4-BB26-1C413697294E}">
            <xm:f>Donnees!$C$5</xm:f>
            <x14:dxf>
              <font>
                <color rgb="FF9C0006"/>
              </font>
              <fill>
                <patternFill>
                  <bgColor rgb="FFFFC7CE"/>
                </patternFill>
              </fill>
            </x14:dxf>
          </x14:cfRule>
          <x14:cfRule type="cellIs" priority="44" operator="equal" id="{BB7BAFAA-E2E5-4C82-87A3-D33DEAF71DC0}">
            <xm:f>Donnees!$C$4</xm:f>
            <x14:dxf>
              <font>
                <color rgb="FF006100"/>
              </font>
              <fill>
                <patternFill>
                  <bgColor rgb="FFC6EFCE"/>
                </patternFill>
              </fill>
            </x14:dxf>
          </x14:cfRule>
          <xm:sqref>CC88</xm:sqref>
        </x14:conditionalFormatting>
        <x14:conditionalFormatting xmlns:xm="http://schemas.microsoft.com/office/excel/2006/main">
          <x14:cfRule type="cellIs" priority="37" operator="equal" id="{B9C77F0F-430E-4ED4-91A5-D50BF62A1BD4}">
            <xm:f>Donnees!$E$4</xm:f>
            <x14:dxf>
              <font>
                <color rgb="FF006100"/>
              </font>
              <fill>
                <patternFill>
                  <bgColor rgb="FFC6EFCE"/>
                </patternFill>
              </fill>
            </x14:dxf>
          </x14:cfRule>
          <x14:cfRule type="cellIs" priority="38" operator="equal" id="{F8288D49-3401-499D-BD45-829B06422AED}">
            <xm:f>Donnees!$E$5</xm:f>
            <x14:dxf>
              <font>
                <color rgb="FF9C0006"/>
              </font>
              <fill>
                <patternFill>
                  <bgColor rgb="FFFFC7CE"/>
                </patternFill>
              </fill>
            </x14:dxf>
          </x14:cfRule>
          <x14:cfRule type="cellIs" priority="39" operator="equal" id="{4272D6CE-4FF4-474A-8ABB-8A7D435180A6}">
            <xm:f>Donnees!$C$5</xm:f>
            <x14:dxf>
              <font>
                <color rgb="FF9C0006"/>
              </font>
              <fill>
                <patternFill>
                  <bgColor rgb="FFFFC7CE"/>
                </patternFill>
              </fill>
            </x14:dxf>
          </x14:cfRule>
          <x14:cfRule type="cellIs" priority="40" operator="equal" id="{BBE1F6BC-76DD-4A59-B2E9-1AC00F0B36AC}">
            <xm:f>Donnees!$C$4</xm:f>
            <x14:dxf>
              <font>
                <color rgb="FF006100"/>
              </font>
              <fill>
                <patternFill>
                  <bgColor rgb="FFC6EFCE"/>
                </patternFill>
              </fill>
            </x14:dxf>
          </x14:cfRule>
          <xm:sqref>CC89</xm:sqref>
        </x14:conditionalFormatting>
        <x14:conditionalFormatting xmlns:xm="http://schemas.microsoft.com/office/excel/2006/main">
          <x14:cfRule type="cellIs" priority="33" operator="equal" id="{A4F2A3F5-6CE1-4F49-8758-01388BAEE99B}">
            <xm:f>Donnees!$E$4</xm:f>
            <x14:dxf>
              <font>
                <color rgb="FF006100"/>
              </font>
              <fill>
                <patternFill>
                  <bgColor rgb="FFC6EFCE"/>
                </patternFill>
              </fill>
            </x14:dxf>
          </x14:cfRule>
          <x14:cfRule type="cellIs" priority="34" operator="equal" id="{50B00963-0454-4603-B24D-F08204A2B4C1}">
            <xm:f>Donnees!$E$5</xm:f>
            <x14:dxf>
              <font>
                <color rgb="FF9C0006"/>
              </font>
              <fill>
                <patternFill>
                  <bgColor rgb="FFFFC7CE"/>
                </patternFill>
              </fill>
            </x14:dxf>
          </x14:cfRule>
          <x14:cfRule type="cellIs" priority="35" operator="equal" id="{862BF971-0E04-452D-B4A8-B424348D73DF}">
            <xm:f>Donnees!$C$5</xm:f>
            <x14:dxf>
              <font>
                <color rgb="FF9C0006"/>
              </font>
              <fill>
                <patternFill>
                  <bgColor rgb="FFFFC7CE"/>
                </patternFill>
              </fill>
            </x14:dxf>
          </x14:cfRule>
          <x14:cfRule type="cellIs" priority="36" operator="equal" id="{130658B7-365F-4529-A6E0-361FD4360F3D}">
            <xm:f>Donnees!$C$4</xm:f>
            <x14:dxf>
              <font>
                <color rgb="FF006100"/>
              </font>
              <fill>
                <patternFill>
                  <bgColor rgb="FFC6EFCE"/>
                </patternFill>
              </fill>
            </x14:dxf>
          </x14:cfRule>
          <xm:sqref>CC90</xm:sqref>
        </x14:conditionalFormatting>
        <x14:conditionalFormatting xmlns:xm="http://schemas.microsoft.com/office/excel/2006/main">
          <x14:cfRule type="cellIs" priority="29" operator="equal" id="{956CBAD2-4CEC-41B6-A4D1-76CA078C0FA8}">
            <xm:f>Donnees!$E$4</xm:f>
            <x14:dxf>
              <font>
                <color rgb="FF006100"/>
              </font>
              <fill>
                <patternFill>
                  <bgColor rgb="FFC6EFCE"/>
                </patternFill>
              </fill>
            </x14:dxf>
          </x14:cfRule>
          <x14:cfRule type="cellIs" priority="30" operator="equal" id="{C782EB13-0601-4D28-A94F-63FA0F48D13A}">
            <xm:f>Donnees!$E$5</xm:f>
            <x14:dxf>
              <font>
                <color rgb="FF9C0006"/>
              </font>
              <fill>
                <patternFill>
                  <bgColor rgb="FFFFC7CE"/>
                </patternFill>
              </fill>
            </x14:dxf>
          </x14:cfRule>
          <x14:cfRule type="cellIs" priority="31" operator="equal" id="{91367317-BFCF-4925-86FC-B6B5AD6745A9}">
            <xm:f>Donnees!$C$5</xm:f>
            <x14:dxf>
              <font>
                <color rgb="FF9C0006"/>
              </font>
              <fill>
                <patternFill>
                  <bgColor rgb="FFFFC7CE"/>
                </patternFill>
              </fill>
            </x14:dxf>
          </x14:cfRule>
          <x14:cfRule type="cellIs" priority="32" operator="equal" id="{71921880-9EC4-41B4-8985-DA3E3A55FB76}">
            <xm:f>Donnees!$C$4</xm:f>
            <x14:dxf>
              <font>
                <color rgb="FF006100"/>
              </font>
              <fill>
                <patternFill>
                  <bgColor rgb="FFC6EFCE"/>
                </patternFill>
              </fill>
            </x14:dxf>
          </x14:cfRule>
          <xm:sqref>CC91</xm:sqref>
        </x14:conditionalFormatting>
        <x14:conditionalFormatting xmlns:xm="http://schemas.microsoft.com/office/excel/2006/main">
          <x14:cfRule type="cellIs" priority="25" operator="equal" id="{DC71B08E-BE4C-489B-B3CF-02D47CE12D06}">
            <xm:f>Donnees!$E$4</xm:f>
            <x14:dxf>
              <font>
                <color rgb="FF006100"/>
              </font>
              <fill>
                <patternFill>
                  <bgColor rgb="FFC6EFCE"/>
                </patternFill>
              </fill>
            </x14:dxf>
          </x14:cfRule>
          <x14:cfRule type="cellIs" priority="26" operator="equal" id="{FF74366A-3CD0-4E9C-8A2A-45E2DFA266B6}">
            <xm:f>Donnees!$E$5</xm:f>
            <x14:dxf>
              <font>
                <color rgb="FF9C0006"/>
              </font>
              <fill>
                <patternFill>
                  <bgColor rgb="FFFFC7CE"/>
                </patternFill>
              </fill>
            </x14:dxf>
          </x14:cfRule>
          <x14:cfRule type="cellIs" priority="27" operator="equal" id="{0B639746-E790-4859-96BB-66D7600B31A9}">
            <xm:f>Donnees!$C$5</xm:f>
            <x14:dxf>
              <font>
                <color rgb="FF9C0006"/>
              </font>
              <fill>
                <patternFill>
                  <bgColor rgb="FFFFC7CE"/>
                </patternFill>
              </fill>
            </x14:dxf>
          </x14:cfRule>
          <x14:cfRule type="cellIs" priority="28" operator="equal" id="{3E93B7E3-EC08-4F5E-BE38-A52FB3C084B4}">
            <xm:f>Donnees!$C$4</xm:f>
            <x14:dxf>
              <font>
                <color rgb="FF006100"/>
              </font>
              <fill>
                <patternFill>
                  <bgColor rgb="FFC6EFCE"/>
                </patternFill>
              </fill>
            </x14:dxf>
          </x14:cfRule>
          <xm:sqref>CC92</xm:sqref>
        </x14:conditionalFormatting>
        <x14:conditionalFormatting xmlns:xm="http://schemas.microsoft.com/office/excel/2006/main">
          <x14:cfRule type="cellIs" priority="21" operator="equal" id="{679B4E36-44AE-4A49-9216-4BC3AE48AB58}">
            <xm:f>Donnees!$E$4</xm:f>
            <x14:dxf>
              <font>
                <color rgb="FF006100"/>
              </font>
              <fill>
                <patternFill>
                  <bgColor rgb="FFC6EFCE"/>
                </patternFill>
              </fill>
            </x14:dxf>
          </x14:cfRule>
          <x14:cfRule type="cellIs" priority="22" operator="equal" id="{65D2CB01-01E2-49B8-B9F8-1D604B6E6CEC}">
            <xm:f>Donnees!$E$5</xm:f>
            <x14:dxf>
              <font>
                <color rgb="FF9C0006"/>
              </font>
              <fill>
                <patternFill>
                  <bgColor rgb="FFFFC7CE"/>
                </patternFill>
              </fill>
            </x14:dxf>
          </x14:cfRule>
          <x14:cfRule type="cellIs" priority="23" operator="equal" id="{9B1E8590-F913-41A9-94F5-EB6B7FA3BC7D}">
            <xm:f>Donnees!$C$5</xm:f>
            <x14:dxf>
              <font>
                <color rgb="FF9C0006"/>
              </font>
              <fill>
                <patternFill>
                  <bgColor rgb="FFFFC7CE"/>
                </patternFill>
              </fill>
            </x14:dxf>
          </x14:cfRule>
          <x14:cfRule type="cellIs" priority="24" operator="equal" id="{CD1B6F3A-D27E-4224-9257-0BCFEF653EBC}">
            <xm:f>Donnees!$C$4</xm:f>
            <x14:dxf>
              <font>
                <color rgb="FF006100"/>
              </font>
              <fill>
                <patternFill>
                  <bgColor rgb="FFC6EFCE"/>
                </patternFill>
              </fill>
            </x14:dxf>
          </x14:cfRule>
          <xm:sqref>CC93</xm:sqref>
        </x14:conditionalFormatting>
        <x14:conditionalFormatting xmlns:xm="http://schemas.microsoft.com/office/excel/2006/main">
          <x14:cfRule type="cellIs" priority="17" operator="equal" id="{92BC8C6D-2177-405C-AB02-C15840C113E2}">
            <xm:f>Donnees!$E$4</xm:f>
            <x14:dxf>
              <font>
                <color rgb="FF006100"/>
              </font>
              <fill>
                <patternFill>
                  <bgColor rgb="FFC6EFCE"/>
                </patternFill>
              </fill>
            </x14:dxf>
          </x14:cfRule>
          <x14:cfRule type="cellIs" priority="18" operator="equal" id="{AB020D78-A40D-42FC-BAAD-20DA938BA7F9}">
            <xm:f>Donnees!$E$5</xm:f>
            <x14:dxf>
              <font>
                <color rgb="FF9C0006"/>
              </font>
              <fill>
                <patternFill>
                  <bgColor rgb="FFFFC7CE"/>
                </patternFill>
              </fill>
            </x14:dxf>
          </x14:cfRule>
          <x14:cfRule type="cellIs" priority="19" operator="equal" id="{03E18D64-4B8A-4A11-AD84-6328C1D3A46F}">
            <xm:f>Donnees!$C$5</xm:f>
            <x14:dxf>
              <font>
                <color rgb="FF9C0006"/>
              </font>
              <fill>
                <patternFill>
                  <bgColor rgb="FFFFC7CE"/>
                </patternFill>
              </fill>
            </x14:dxf>
          </x14:cfRule>
          <x14:cfRule type="cellIs" priority="20" operator="equal" id="{3E3FBA10-E476-4542-8CD6-7B42F0C0BD20}">
            <xm:f>Donnees!$C$4</xm:f>
            <x14:dxf>
              <font>
                <color rgb="FF006100"/>
              </font>
              <fill>
                <patternFill>
                  <bgColor rgb="FFC6EFCE"/>
                </patternFill>
              </fill>
            </x14:dxf>
          </x14:cfRule>
          <xm:sqref>CC94</xm:sqref>
        </x14:conditionalFormatting>
        <x14:conditionalFormatting xmlns:xm="http://schemas.microsoft.com/office/excel/2006/main">
          <x14:cfRule type="cellIs" priority="13" operator="equal" id="{C04A3F7F-5B46-47E8-9624-DD1E7D9A432E}">
            <xm:f>Donnees!$E$4</xm:f>
            <x14:dxf>
              <font>
                <color rgb="FF006100"/>
              </font>
              <fill>
                <patternFill>
                  <bgColor rgb="FFC6EFCE"/>
                </patternFill>
              </fill>
            </x14:dxf>
          </x14:cfRule>
          <x14:cfRule type="cellIs" priority="14" operator="equal" id="{8F5252E8-4DF1-4D5E-B8BC-962A8FFEC243}">
            <xm:f>Donnees!$E$5</xm:f>
            <x14:dxf>
              <font>
                <color rgb="FF9C0006"/>
              </font>
              <fill>
                <patternFill>
                  <bgColor rgb="FFFFC7CE"/>
                </patternFill>
              </fill>
            </x14:dxf>
          </x14:cfRule>
          <x14:cfRule type="cellIs" priority="15" operator="equal" id="{85359435-1A86-4E1D-8852-8AE6355E8E65}">
            <xm:f>Donnees!$C$5</xm:f>
            <x14:dxf>
              <font>
                <color rgb="FF9C0006"/>
              </font>
              <fill>
                <patternFill>
                  <bgColor rgb="FFFFC7CE"/>
                </patternFill>
              </fill>
            </x14:dxf>
          </x14:cfRule>
          <x14:cfRule type="cellIs" priority="16" operator="equal" id="{68B03CC9-4F1B-4811-BAC8-C379951F91E7}">
            <xm:f>Donnees!$C$4</xm:f>
            <x14:dxf>
              <font>
                <color rgb="FF006100"/>
              </font>
              <fill>
                <patternFill>
                  <bgColor rgb="FFC6EFCE"/>
                </patternFill>
              </fill>
            </x14:dxf>
          </x14:cfRule>
          <xm:sqref>CC109:CC128</xm:sqref>
        </x14:conditionalFormatting>
        <x14:conditionalFormatting xmlns:xm="http://schemas.microsoft.com/office/excel/2006/main">
          <x14:cfRule type="cellIs" priority="9" operator="equal" id="{0658FCBD-D309-4EE8-B8C7-7BB5A19F945A}">
            <xm:f>Donnees!$E$4</xm:f>
            <x14:dxf>
              <font>
                <color rgb="FF006100"/>
              </font>
              <fill>
                <patternFill>
                  <bgColor rgb="FFC6EFCE"/>
                </patternFill>
              </fill>
            </x14:dxf>
          </x14:cfRule>
          <x14:cfRule type="cellIs" priority="10" operator="equal" id="{D869E064-66F4-4BAD-914D-1760A5CAA260}">
            <xm:f>Donnees!$E$5</xm:f>
            <x14:dxf>
              <font>
                <color rgb="FF9C0006"/>
              </font>
              <fill>
                <patternFill>
                  <bgColor rgb="FFFFC7CE"/>
                </patternFill>
              </fill>
            </x14:dxf>
          </x14:cfRule>
          <x14:cfRule type="cellIs" priority="11" operator="equal" id="{E57EC66A-CD12-4B82-A202-E5BF46D7CBC1}">
            <xm:f>Donnees!$C$5</xm:f>
            <x14:dxf>
              <font>
                <color rgb="FF9C0006"/>
              </font>
              <fill>
                <patternFill>
                  <bgColor rgb="FFFFC7CE"/>
                </patternFill>
              </fill>
            </x14:dxf>
          </x14:cfRule>
          <x14:cfRule type="cellIs" priority="12" operator="equal" id="{B173FA1C-5B17-466F-AEAE-961D5329C91C}">
            <xm:f>Donnees!$C$4</xm:f>
            <x14:dxf>
              <font>
                <color rgb="FF006100"/>
              </font>
              <fill>
                <patternFill>
                  <bgColor rgb="FFC6EFCE"/>
                </patternFill>
              </fill>
            </x14:dxf>
          </x14:cfRule>
          <xm:sqref>CC143:CC162</xm:sqref>
        </x14:conditionalFormatting>
        <x14:conditionalFormatting xmlns:xm="http://schemas.microsoft.com/office/excel/2006/main">
          <x14:cfRule type="cellIs" priority="5" operator="equal" id="{5C9D2AA6-2D68-455A-B934-EB8ABE1FB03F}">
            <xm:f>Donnees!$E$4</xm:f>
            <x14:dxf>
              <font>
                <color rgb="FF006100"/>
              </font>
              <fill>
                <patternFill>
                  <bgColor rgb="FFC6EFCE"/>
                </patternFill>
              </fill>
            </x14:dxf>
          </x14:cfRule>
          <x14:cfRule type="cellIs" priority="6" operator="equal" id="{B3FAEB39-46DA-44D8-9380-4A1FA8D88ED1}">
            <xm:f>Donnees!$E$5</xm:f>
            <x14:dxf>
              <font>
                <color rgb="FF9C0006"/>
              </font>
              <fill>
                <patternFill>
                  <bgColor rgb="FFFFC7CE"/>
                </patternFill>
              </fill>
            </x14:dxf>
          </x14:cfRule>
          <x14:cfRule type="cellIs" priority="7" operator="equal" id="{9C448B39-090C-492E-A4C2-B147B5AA639C}">
            <xm:f>Donnees!$C$5</xm:f>
            <x14:dxf>
              <font>
                <color rgb="FF9C0006"/>
              </font>
              <fill>
                <patternFill>
                  <bgColor rgb="FFFFC7CE"/>
                </patternFill>
              </fill>
            </x14:dxf>
          </x14:cfRule>
          <x14:cfRule type="cellIs" priority="8" operator="equal" id="{545904C3-0B06-453A-9B2E-92AF4139B9E3}">
            <xm:f>Donnees!$C$4</xm:f>
            <x14:dxf>
              <font>
                <color rgb="FF006100"/>
              </font>
              <fill>
                <patternFill>
                  <bgColor rgb="FFC6EFCE"/>
                </patternFill>
              </fill>
            </x14:dxf>
          </x14:cfRule>
          <xm:sqref>CC177:CC196</xm:sqref>
        </x14:conditionalFormatting>
        <x14:conditionalFormatting xmlns:xm="http://schemas.microsoft.com/office/excel/2006/main">
          <x14:cfRule type="cellIs" priority="1" operator="equal" id="{4596AB10-4B91-47B5-A30B-379949A9DCEB}">
            <xm:f>Donnees!$E$4</xm:f>
            <x14:dxf>
              <font>
                <color rgb="FF006100"/>
              </font>
              <fill>
                <patternFill>
                  <bgColor rgb="FFC6EFCE"/>
                </patternFill>
              </fill>
            </x14:dxf>
          </x14:cfRule>
          <x14:cfRule type="cellIs" priority="2" operator="equal" id="{32F6DE12-FCBE-47CC-9291-EC63ABB2188E}">
            <xm:f>Donnees!$E$5</xm:f>
            <x14:dxf>
              <font>
                <color rgb="FF9C0006"/>
              </font>
              <fill>
                <patternFill>
                  <bgColor rgb="FFFFC7CE"/>
                </patternFill>
              </fill>
            </x14:dxf>
          </x14:cfRule>
          <x14:cfRule type="cellIs" priority="3" operator="equal" id="{D9845E97-E904-4CEC-AE8E-D8FFCBD21063}">
            <xm:f>Donnees!$C$5</xm:f>
            <x14:dxf>
              <font>
                <color rgb="FF9C0006"/>
              </font>
              <fill>
                <patternFill>
                  <bgColor rgb="FFFFC7CE"/>
                </patternFill>
              </fill>
            </x14:dxf>
          </x14:cfRule>
          <x14:cfRule type="cellIs" priority="4" operator="equal" id="{7EC1B983-166F-4A5B-94C2-4AEA26FC95D8}">
            <xm:f>Donnees!$C$4</xm:f>
            <x14:dxf>
              <font>
                <color rgb="FF006100"/>
              </font>
              <fill>
                <patternFill>
                  <bgColor rgb="FFC6EFCE"/>
                </patternFill>
              </fill>
            </x14:dxf>
          </x14:cfRule>
          <xm:sqref>CC211:CC230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819D563-724D-4D6D-BF21-48A7BC62FEB0}">
          <x14:formula1>
            <xm:f>IF($U$21=Donnees!$A$10,Donnees!$A$16:$A$18,IF($U$21=Donnees!$A$11,Donnees!$A$23:$A$25,Donnees!$A$12))</xm:f>
          </x14:formula1>
          <xm:sqref>U23:AH23</xm:sqref>
        </x14:dataValidation>
        <x14:dataValidation type="list" allowBlank="1" showInputMessage="1" showErrorMessage="1" xr:uid="{E00F2566-D8E0-4E49-9F7D-EBCA7BF72393}">
          <x14:formula1>
            <xm:f>Donnees!$A$10:$A$11</xm:f>
          </x14:formula1>
          <xm:sqref>U21:AH21</xm:sqref>
        </x14:dataValidation>
        <x14:dataValidation type="list" allowBlank="1" showInputMessage="1" showErrorMessage="1" xr:uid="{47041D75-D695-44B3-917E-10F4D42E1E7E}">
          <x14:formula1>
            <xm:f>OFFSET(Personnel!D$21,0,0,COUNTA(Personnel!D$21:D$70))</xm:f>
          </x14:formula1>
          <xm:sqref>P34:P53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20</vt:i4>
      </vt:variant>
    </vt:vector>
  </HeadingPairs>
  <TitlesOfParts>
    <vt:vector size="42" baseType="lpstr">
      <vt:lpstr>Guide</vt:lpstr>
      <vt:lpstr>Personnel</vt:lpstr>
      <vt:lpstr>G1</vt:lpstr>
      <vt:lpstr>G2</vt:lpstr>
      <vt:lpstr>G3</vt:lpstr>
      <vt:lpstr>G4</vt:lpstr>
      <vt:lpstr>G5</vt:lpstr>
      <vt:lpstr>G6</vt:lpstr>
      <vt:lpstr>G7</vt:lpstr>
      <vt:lpstr>G8</vt:lpstr>
      <vt:lpstr>G9</vt:lpstr>
      <vt:lpstr>G10</vt:lpstr>
      <vt:lpstr>G11</vt:lpstr>
      <vt:lpstr>G12</vt:lpstr>
      <vt:lpstr>G13</vt:lpstr>
      <vt:lpstr>G14</vt:lpstr>
      <vt:lpstr>G15</vt:lpstr>
      <vt:lpstr>ControlePersonnel</vt:lpstr>
      <vt:lpstr>Recap</vt:lpstr>
      <vt:lpstr>Differentiels</vt:lpstr>
      <vt:lpstr>ControleGroupes</vt:lpstr>
      <vt:lpstr>Donnees</vt:lpstr>
      <vt:lpstr>ControleGroupes!Zone_d_impression</vt:lpstr>
      <vt:lpstr>ControlePersonnel!Zone_d_impression</vt:lpstr>
      <vt:lpstr>'G1'!Zone_d_impression</vt:lpstr>
      <vt:lpstr>'G10'!Zone_d_impression</vt:lpstr>
      <vt:lpstr>'G11'!Zone_d_impression</vt:lpstr>
      <vt:lpstr>'G12'!Zone_d_impression</vt:lpstr>
      <vt:lpstr>'G13'!Zone_d_impression</vt:lpstr>
      <vt:lpstr>'G14'!Zone_d_impression</vt:lpstr>
      <vt:lpstr>'G15'!Zone_d_impression</vt:lpstr>
      <vt:lpstr>'G2'!Zone_d_impression</vt:lpstr>
      <vt:lpstr>'G3'!Zone_d_impression</vt:lpstr>
      <vt:lpstr>'G4'!Zone_d_impression</vt:lpstr>
      <vt:lpstr>'G5'!Zone_d_impression</vt:lpstr>
      <vt:lpstr>'G6'!Zone_d_impression</vt:lpstr>
      <vt:lpstr>'G7'!Zone_d_impression</vt:lpstr>
      <vt:lpstr>'G8'!Zone_d_impression</vt:lpstr>
      <vt:lpstr>'G9'!Zone_d_impression</vt:lpstr>
      <vt:lpstr>Guide!Zone_d_impression</vt:lpstr>
      <vt:lpstr>Personnel!Zone_d_impression</vt:lpstr>
      <vt:lpstr>Recap!Zone_d_impression</vt:lpstr>
    </vt:vector>
  </TitlesOfParts>
  <Company>Etat de Genève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dotation personnel</dc:title>
  <dc:creator>Favre Johann</dc:creator>
  <cp:lastModifiedBy>Ray Emilie</cp:lastModifiedBy>
  <cp:lastPrinted>2022-10-14T12:33:37Z</cp:lastPrinted>
  <dcterms:created xsi:type="dcterms:W3CDTF">2015-05-26T13:25:18Z</dcterms:created>
  <dcterms:modified xsi:type="dcterms:W3CDTF">2023-08-17T11:39:10Z</dcterms:modified>
</cp:coreProperties>
</file>